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3\保育支援課\保育_計画\03_01　認可事務★\02　保育所設置認可事務取扱要綱\R04要綱改正※利用定員ベースの配置基準・再開届・保育所長研修\05　担当内への説明資料\認定こども園\区市町村へ\東京都認定こども園事務取扱要綱（令和４年改正）\要綱様式（東京都認定こども園事務取扱要綱）\"/>
    </mc:Choice>
  </mc:AlternateContent>
  <bookViews>
    <workbookView xWindow="0" yWindow="0" windowWidth="23040" windowHeight="9060" tabRatio="647"/>
  </bookViews>
  <sheets>
    <sheet name="第１片" sheetId="15" r:id="rId1"/>
    <sheet name="第２片" sheetId="9" r:id="rId2"/>
    <sheet name="第３片（単独型・年齢区分型用）" sheetId="4" r:id="rId3"/>
    <sheet name="第３片（並列型用）" sheetId="16" r:id="rId4"/>
    <sheet name="１号様式（3片） (並列型用) (共用あり)" sheetId="17" state="hidden" r:id="rId5"/>
  </sheets>
  <definedNames>
    <definedName name="_xlnm.Print_Area" localSheetId="4">'１号様式（3片） (並列型用) (共用あり)'!$A$1:$Z$44</definedName>
    <definedName name="_xlnm.Print_Area" localSheetId="0">第１片!$A$1:$L$46</definedName>
    <definedName name="_xlnm.Print_Area" localSheetId="1">第２片!$A$1:$L$38</definedName>
    <definedName name="_xlnm.Print_Area" localSheetId="2">'第３片（単独型・年齢区分型用）'!$A$1:$X$53</definedName>
    <definedName name="_xlnm.Print_Area" localSheetId="3">'第３片（並列型用）'!$A$1:$X$54</definedName>
  </definedNames>
  <calcPr calcId="162913"/>
</workbook>
</file>

<file path=xl/calcChain.xml><?xml version="1.0" encoding="utf-8"?>
<calcChain xmlns="http://schemas.openxmlformats.org/spreadsheetml/2006/main">
  <c r="F36" i="15" l="1"/>
  <c r="G36" i="15"/>
  <c r="H36" i="15"/>
  <c r="E36" i="15"/>
  <c r="T15" i="16" l="1"/>
  <c r="T24" i="16"/>
  <c r="G51" i="16"/>
  <c r="O42" i="4"/>
  <c r="E43" i="15"/>
  <c r="L28" i="15"/>
  <c r="L29" i="15" s="1"/>
  <c r="L23" i="15"/>
  <c r="L22" i="15"/>
  <c r="K14" i="15"/>
  <c r="L14" i="15"/>
  <c r="L15" i="15"/>
  <c r="L8" i="15"/>
  <c r="L13" i="15"/>
  <c r="L7" i="15"/>
  <c r="I36" i="15" l="1"/>
  <c r="H35" i="15"/>
  <c r="G35" i="15"/>
  <c r="F35" i="15"/>
  <c r="E35" i="15"/>
  <c r="I35" i="15" s="1"/>
  <c r="E14" i="9" l="1"/>
  <c r="G47" i="4" l="1"/>
  <c r="G9" i="4" l="1"/>
  <c r="I14" i="15"/>
  <c r="G21" i="16" l="1"/>
  <c r="G16" i="4" l="1"/>
  <c r="G24" i="16" l="1"/>
  <c r="G23" i="16"/>
  <c r="G22" i="16"/>
  <c r="G12" i="16"/>
  <c r="G11" i="16"/>
  <c r="G10" i="16"/>
  <c r="G8" i="16"/>
  <c r="G7" i="16"/>
  <c r="G6" i="16" l="1"/>
  <c r="G49" i="4" l="1"/>
  <c r="G48" i="4"/>
  <c r="G19" i="4"/>
  <c r="G18" i="4"/>
  <c r="G17" i="4"/>
  <c r="K29" i="15" l="1"/>
  <c r="J29" i="15"/>
  <c r="I29" i="15"/>
  <c r="H29" i="15"/>
  <c r="G29" i="15"/>
  <c r="F29" i="15"/>
  <c r="E29" i="15"/>
  <c r="K24" i="15"/>
  <c r="J24" i="15"/>
  <c r="I24" i="15"/>
  <c r="H24" i="15"/>
  <c r="G24" i="15"/>
  <c r="G8" i="4" s="1"/>
  <c r="F24" i="15"/>
  <c r="E24" i="15"/>
  <c r="G6" i="4" s="1"/>
  <c r="H30" i="15" l="1"/>
  <c r="J30" i="15"/>
  <c r="F30" i="15"/>
  <c r="G7" i="4"/>
  <c r="L24" i="15"/>
  <c r="L30" i="15" s="1"/>
  <c r="E30" i="15"/>
  <c r="G30" i="15"/>
  <c r="I30" i="15"/>
  <c r="K30" i="15"/>
  <c r="O47" i="4" l="1"/>
  <c r="O16" i="4" l="1"/>
  <c r="O48" i="4"/>
  <c r="O50" i="4" s="1"/>
  <c r="I14" i="9" l="1"/>
  <c r="O18" i="4"/>
  <c r="O20" i="4" s="1"/>
  <c r="O21" i="4" s="1"/>
  <c r="O10" i="16"/>
  <c r="O6" i="16"/>
  <c r="O21" i="16"/>
  <c r="I19" i="17"/>
  <c r="Q39" i="17" s="1"/>
  <c r="I10" i="17"/>
  <c r="Q10" i="17" s="1"/>
  <c r="I20" i="17"/>
  <c r="Q20" i="17" s="1"/>
  <c r="I11" i="17"/>
  <c r="I21" i="17"/>
  <c r="Q21" i="17" s="1"/>
  <c r="I12" i="17"/>
  <c r="I22" i="17"/>
  <c r="I6" i="17"/>
  <c r="Q6" i="17" s="1"/>
  <c r="I7" i="17"/>
  <c r="I8" i="17"/>
  <c r="O9" i="4"/>
  <c r="O6" i="4"/>
  <c r="G8" i="9"/>
  <c r="I8" i="9" s="1"/>
  <c r="D7" i="9"/>
  <c r="F7" i="9" s="1"/>
  <c r="G10" i="9"/>
  <c r="I10" i="9" s="1"/>
  <c r="I12" i="9" s="1"/>
  <c r="I9" i="15"/>
  <c r="J9" i="15"/>
  <c r="J14" i="15"/>
  <c r="K9" i="15"/>
  <c r="H14" i="15"/>
  <c r="E4" i="9"/>
  <c r="G4" i="9" s="1"/>
  <c r="E5" i="9"/>
  <c r="G5" i="9" s="1"/>
  <c r="H9" i="15"/>
  <c r="C34" i="9"/>
  <c r="G9" i="15"/>
  <c r="G14" i="15"/>
  <c r="E16" i="9"/>
  <c r="I16" i="9" s="1"/>
  <c r="E9" i="15"/>
  <c r="E14" i="15"/>
  <c r="F9" i="15"/>
  <c r="F14" i="15"/>
  <c r="O7" i="4"/>
  <c r="U35" i="15" l="1"/>
  <c r="H37" i="15"/>
  <c r="F37" i="15"/>
  <c r="G37" i="15"/>
  <c r="E37" i="15"/>
  <c r="V35" i="15"/>
  <c r="X35" i="15"/>
  <c r="W35" i="15"/>
  <c r="U37" i="15"/>
  <c r="V36" i="15"/>
  <c r="X36" i="15"/>
  <c r="W36" i="15"/>
  <c r="U36" i="15"/>
  <c r="T49" i="4"/>
  <c r="T21" i="4" s="1"/>
  <c r="E15" i="15"/>
  <c r="O23" i="16"/>
  <c r="Q42" i="17"/>
  <c r="K15" i="15"/>
  <c r="Q41" i="17"/>
  <c r="Q11" i="17"/>
  <c r="Q13" i="17" s="1"/>
  <c r="H15" i="15"/>
  <c r="J15" i="15"/>
  <c r="W37" i="15" s="1"/>
  <c r="I13" i="9"/>
  <c r="F15" i="15"/>
  <c r="G15" i="15"/>
  <c r="G6" i="9"/>
  <c r="Q40" i="17"/>
  <c r="Q7" i="17"/>
  <c r="I15" i="15"/>
  <c r="V37" i="15" s="1"/>
  <c r="Q22" i="17"/>
  <c r="Q19" i="17"/>
  <c r="L9" i="15"/>
  <c r="E15" i="9"/>
  <c r="I15" i="9" s="1"/>
  <c r="I17" i="9" s="1"/>
  <c r="O7" i="16"/>
  <c r="O9" i="16" s="1"/>
  <c r="O11" i="16"/>
  <c r="O13" i="16" s="1"/>
  <c r="O25" i="16"/>
  <c r="O10" i="4"/>
  <c r="T11" i="4" s="1"/>
  <c r="I37" i="15" l="1"/>
  <c r="X37" i="15"/>
  <c r="Y37" i="15" s="1"/>
  <c r="Y35" i="15"/>
  <c r="Y36" i="15"/>
  <c r="Q14" i="17"/>
  <c r="Q16" i="17" s="1"/>
  <c r="Q43" i="17"/>
  <c r="V16" i="17" s="1"/>
  <c r="Q9" i="17"/>
  <c r="Q23" i="17"/>
  <c r="M51" i="16"/>
  <c r="T19" i="4"/>
  <c r="O14" i="16"/>
  <c r="O12" i="4"/>
  <c r="T7" i="4" s="1"/>
  <c r="T12" i="16" l="1"/>
  <c r="O16" i="16"/>
  <c r="O17" i="16" s="1"/>
  <c r="O26" i="16"/>
  <c r="T22" i="16" s="1"/>
  <c r="D9" i="9"/>
  <c r="F9" i="9" s="1"/>
  <c r="I11" i="9" s="1"/>
  <c r="V12" i="17"/>
  <c r="T17" i="4"/>
  <c r="Q26" i="17"/>
  <c r="V8" i="17" s="1"/>
  <c r="T8" i="16"/>
  <c r="H43" i="15" l="1"/>
</calcChain>
</file>

<file path=xl/sharedStrings.xml><?xml version="1.0" encoding="utf-8"?>
<sst xmlns="http://schemas.openxmlformats.org/spreadsheetml/2006/main" count="792" uniqueCount="350">
  <si>
    <t>０歳</t>
    <rPh sb="1" eb="2">
      <t>サイ</t>
    </rPh>
    <phoneticPr fontId="2"/>
  </si>
  <si>
    <t>１歳</t>
    <rPh sb="1" eb="2">
      <t>サイ</t>
    </rPh>
    <phoneticPr fontId="2"/>
  </si>
  <si>
    <t>２歳</t>
    <rPh sb="1" eb="2">
      <t>サイ</t>
    </rPh>
    <phoneticPr fontId="2"/>
  </si>
  <si>
    <t>満３歳</t>
    <rPh sb="0" eb="1">
      <t>マン</t>
    </rPh>
    <rPh sb="2" eb="3">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</si>
  <si>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</si>
  <si>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</si>
  <si>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</si>
  <si>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</si>
  <si>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②上記以外の子どもの定員</t>
    <rPh sb="1" eb="3">
      <t>ジョウキ</t>
    </rPh>
    <rPh sb="3" eb="5">
      <t>イガイ</t>
    </rPh>
    <rPh sb="6" eb="7">
      <t>コ</t>
    </rPh>
    <rPh sb="10" eb="12">
      <t>テイイン</t>
    </rPh>
    <phoneticPr fontId="2"/>
  </si>
  <si>
    <t>２　学級数</t>
    <rPh sb="2" eb="4">
      <t>ガッキュウ</t>
    </rPh>
    <rPh sb="4" eb="5">
      <t>スウ</t>
    </rPh>
    <phoneticPr fontId="2"/>
  </si>
  <si>
    <t>配置基準</t>
    <rPh sb="0" eb="2">
      <t>ハイチ</t>
    </rPh>
    <rPh sb="2" eb="4">
      <t>キジュン</t>
    </rPh>
    <phoneticPr fontId="2"/>
  </si>
  <si>
    <t>現状</t>
    <rPh sb="0" eb="2">
      <t>ゲンジョウ</t>
    </rPh>
    <phoneticPr fontId="2"/>
  </si>
  <si>
    <t>保育従事職員</t>
    <rPh sb="0" eb="2">
      <t>ホイク</t>
    </rPh>
    <rPh sb="2" eb="4">
      <t>ジュウジ</t>
    </rPh>
    <rPh sb="4" eb="6">
      <t>ショクイン</t>
    </rPh>
    <phoneticPr fontId="2"/>
  </si>
  <si>
    <t>(保育従事職員のうち学級担任の配置状況)</t>
    <rPh sb="1" eb="3">
      <t>ホイク</t>
    </rPh>
    <rPh sb="3" eb="5">
      <t>ジュウジ</t>
    </rPh>
    <rPh sb="5" eb="7">
      <t>ショクイン</t>
    </rPh>
    <rPh sb="10" eb="12">
      <t>ガッキュウ</t>
    </rPh>
    <rPh sb="12" eb="14">
      <t>タンニン</t>
    </rPh>
    <rPh sb="15" eb="17">
      <t>ハイチ</t>
    </rPh>
    <rPh sb="17" eb="19">
      <t>ジョウキョウ</t>
    </rPh>
    <phoneticPr fontId="2"/>
  </si>
  <si>
    <t>学級担任数</t>
    <rPh sb="0" eb="2">
      <t>ガッキュウ</t>
    </rPh>
    <rPh sb="2" eb="4">
      <t>タンニン</t>
    </rPh>
    <rPh sb="4" eb="5">
      <t>スウ</t>
    </rPh>
    <phoneticPr fontId="2"/>
  </si>
  <si>
    <t>計</t>
    <rPh sb="0" eb="1">
      <t>ケイ</t>
    </rPh>
    <phoneticPr fontId="2"/>
  </si>
  <si>
    <t>認定こども園の長</t>
    <rPh sb="0" eb="2">
      <t>ニンテイ</t>
    </rPh>
    <rPh sb="5" eb="6">
      <t>エン</t>
    </rPh>
    <rPh sb="7" eb="8">
      <t>チョウ</t>
    </rPh>
    <phoneticPr fontId="2"/>
  </si>
  <si>
    <t>園舎（㎡）</t>
    <rPh sb="0" eb="2">
      <t>エンシャ</t>
    </rPh>
    <phoneticPr fontId="2"/>
  </si>
  <si>
    <t>調理員</t>
    <rPh sb="0" eb="3">
      <t>チョウリイン</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</si>
  <si>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</si>
  <si>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</si>
  <si>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</si>
  <si>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</si>
  <si>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</si>
  <si>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</si>
  <si>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</si>
  <si>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</si>
  <si>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</si>
  <si>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</si>
  <si>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</si>
  <si>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）人＝</t>
    <rPh sb="1" eb="2">
      <t>ニン</t>
    </rPh>
    <phoneticPr fontId="2"/>
  </si>
  <si>
    <t>㎡</t>
  </si>
  <si>
    <t>）学級</t>
    <rPh sb="1" eb="3">
      <t>ガッキュウ</t>
    </rPh>
    <phoneticPr fontId="2"/>
  </si>
  <si>
    <t>　　　　　　　　　　　　　　　　　認定基準　　　　　　　　　　　　　　　　　　　　　　　　≦</t>
    <rPh sb="17" eb="19">
      <t>ニンテイ</t>
    </rPh>
    <rPh sb="19" eb="21">
      <t>キジュン</t>
    </rPh>
    <phoneticPr fontId="2"/>
  </si>
  <si>
    <t>屋外遊戯場等</t>
    <rPh sb="0" eb="2">
      <t>オクガイ</t>
    </rPh>
    <rPh sb="2" eb="5">
      <t>ユウギジョウ</t>
    </rPh>
    <rPh sb="5" eb="6">
      <t>トウ</t>
    </rPh>
    <phoneticPr fontId="2"/>
  </si>
  <si>
    <t>幼　　稚　　園</t>
    <rPh sb="0" eb="1">
      <t>ヨウ</t>
    </rPh>
    <rPh sb="3" eb="4">
      <t>オサナイ</t>
    </rPh>
    <rPh sb="6" eb="7">
      <t>エン</t>
    </rPh>
    <phoneticPr fontId="2"/>
  </si>
  <si>
    <t>小計(Ａ)</t>
    <rPh sb="0" eb="2">
      <t>ショウケイ</t>
    </rPh>
    <phoneticPr fontId="2"/>
  </si>
  <si>
    <t>合計(Ａ＋Ｂ)</t>
    <rPh sb="0" eb="2">
      <t>ゴウケイ</t>
    </rPh>
    <phoneticPr fontId="2"/>
  </si>
  <si>
    <t>２歳児室数</t>
    <rPh sb="1" eb="2">
      <t>サイ</t>
    </rPh>
    <rPh sb="2" eb="3">
      <t>ジ</t>
    </rPh>
    <rPh sb="3" eb="4">
      <t>シツ</t>
    </rPh>
    <rPh sb="4" eb="5">
      <t>スウ</t>
    </rPh>
    <phoneticPr fontId="2"/>
  </si>
  <si>
    <t>乳児室
・
ほふく室</t>
    <rPh sb="0" eb="2">
      <t>ニュウジ</t>
    </rPh>
    <rPh sb="2" eb="3">
      <t>シツ</t>
    </rPh>
    <rPh sb="9" eb="10">
      <t>シツ</t>
    </rPh>
    <phoneticPr fontId="2"/>
  </si>
  <si>
    <t>保育室
・
遊戯室</t>
    <rPh sb="0" eb="3">
      <t>ホイクシツ</t>
    </rPh>
    <rPh sb="6" eb="9">
      <t>ユウギシツ</t>
    </rPh>
    <phoneticPr fontId="2"/>
  </si>
  <si>
    <t>（注）１　 [　　　]には、各年齢の定員数を記入すること。</t>
    <rPh sb="1" eb="2">
      <t>チュウ</t>
    </rPh>
    <rPh sb="14" eb="15">
      <t>カク</t>
    </rPh>
    <rPh sb="15" eb="17">
      <t>ネンレイ</t>
    </rPh>
    <rPh sb="18" eb="21">
      <t>テイインスウ</t>
    </rPh>
    <rPh sb="22" eb="24">
      <t>キニュウ</t>
    </rPh>
    <phoneticPr fontId="2"/>
  </si>
  <si>
    <t>満３歳（学級数）</t>
    <rPh sb="0" eb="1">
      <t>マン</t>
    </rPh>
    <rPh sb="2" eb="3">
      <t>サイ</t>
    </rPh>
    <rPh sb="4" eb="6">
      <t>ガッキュウ</t>
    </rPh>
    <rPh sb="6" eb="7">
      <t>スウ</t>
    </rPh>
    <phoneticPr fontId="2"/>
  </si>
  <si>
    <t>３歳（学級数）</t>
    <rPh sb="1" eb="2">
      <t>サイ</t>
    </rPh>
    <rPh sb="3" eb="5">
      <t>ガッキュウ</t>
    </rPh>
    <rPh sb="5" eb="6">
      <t>スウ</t>
    </rPh>
    <phoneticPr fontId="2"/>
  </si>
  <si>
    <t>４歳（学級数）</t>
    <rPh sb="1" eb="2">
      <t>サイ</t>
    </rPh>
    <rPh sb="3" eb="5">
      <t>ガッキュウ</t>
    </rPh>
    <rPh sb="5" eb="6">
      <t>スウ</t>
    </rPh>
    <phoneticPr fontId="2"/>
  </si>
  <si>
    <t>５歳（学級数）</t>
    <rPh sb="1" eb="2">
      <t>サイ</t>
    </rPh>
    <rPh sb="3" eb="5">
      <t>ガッキュウ</t>
    </rPh>
    <rPh sb="5" eb="6">
      <t>スウ</t>
    </rPh>
    <phoneticPr fontId="2"/>
  </si>
  <si>
    <t>２０：１</t>
    <phoneticPr fontId="2"/>
  </si>
  <si>
    <t>３０：１</t>
    <phoneticPr fontId="2"/>
  </si>
  <si>
    <t>運動場（㎡）</t>
    <rPh sb="0" eb="3">
      <t>ウンドウジョウ</t>
    </rPh>
    <phoneticPr fontId="2"/>
  </si>
  <si>
    <t>＊運動場</t>
    <rPh sb="1" eb="4">
      <t>ウンドウジョウ</t>
    </rPh>
    <phoneticPr fontId="2"/>
  </si>
  <si>
    <t>合計(Ｃ)</t>
    <rPh sb="0" eb="2">
      <t>ゴウケイ</t>
    </rPh>
    <phoneticPr fontId="2"/>
  </si>
  <si>
    <t>＊園舎　　　　320＋100×（学級数－2）　㎡</t>
    <rPh sb="1" eb="3">
      <t>エンシャ</t>
    </rPh>
    <phoneticPr fontId="2"/>
  </si>
  <si>
    <t>　　２学級以下　　330＋30×（学級数－1）　㎡　</t>
    <rPh sb="3" eb="5">
      <t>ガッキュウ</t>
    </rPh>
    <rPh sb="5" eb="7">
      <t>イカ</t>
    </rPh>
    <phoneticPr fontId="2"/>
  </si>
  <si>
    <t>　　３学級以上　　400＋80×（学級数－3）　㎡</t>
    <rPh sb="3" eb="5">
      <t>ガッキュウ</t>
    </rPh>
    <rPh sb="5" eb="7">
      <t>イジョウ</t>
    </rPh>
    <phoneticPr fontId="2"/>
  </si>
  <si>
    <t>(</t>
    <phoneticPr fontId="2"/>
  </si>
  <si>
    <t>1</t>
    <phoneticPr fontId="2"/>
  </si>
  <si>
    <t>)</t>
    <phoneticPr fontId="2"/>
  </si>
  <si>
    <t>３：１</t>
    <phoneticPr fontId="2"/>
  </si>
  <si>
    <t xml:space="preserve"> </t>
    <phoneticPr fontId="2"/>
  </si>
  <si>
    <t>ａ(</t>
    <phoneticPr fontId="2"/>
  </si>
  <si>
    <t>６：１</t>
    <phoneticPr fontId="2"/>
  </si>
  <si>
    <t>ｂ(</t>
    <phoneticPr fontId="2"/>
  </si>
  <si>
    <t>)</t>
    <phoneticPr fontId="2"/>
  </si>
  <si>
    <t>(</t>
    <phoneticPr fontId="2"/>
  </si>
  <si>
    <t>(</t>
    <phoneticPr fontId="2"/>
  </si>
  <si>
    <t>)</t>
    <phoneticPr fontId="2"/>
  </si>
  <si>
    <t>→</t>
    <phoneticPr fontId="2"/>
  </si>
  <si>
    <t>→</t>
    <phoneticPr fontId="2"/>
  </si>
  <si>
    <t>㎡</t>
    <phoneticPr fontId="2"/>
  </si>
  <si>
    <t>小計(Ｂ)</t>
    <rPh sb="0" eb="2">
      <t>ショウケイ</t>
    </rPh>
    <phoneticPr fontId="2"/>
  </si>
  <si>
    <t>≦</t>
    <phoneticPr fontId="2"/>
  </si>
  <si>
    <t>㎡</t>
    <phoneticPr fontId="2"/>
  </si>
  <si>
    <t>①</t>
    <phoneticPr fontId="2"/>
  </si>
  <si>
    <t>　）人＝</t>
    <rPh sb="2" eb="3">
      <t>ニン</t>
    </rPh>
    <phoneticPr fontId="2"/>
  </si>
  <si>
    <t>②　</t>
    <phoneticPr fontId="2"/>
  </si>
  <si>
    <t>③</t>
    <phoneticPr fontId="2"/>
  </si>
  <si>
    <t>）クラス＝</t>
    <phoneticPr fontId="2"/>
  </si>
  <si>
    <t>㎡</t>
    <phoneticPr fontId="2"/>
  </si>
  <si>
    <t>㎡</t>
    <phoneticPr fontId="2"/>
  </si>
  <si>
    <t>㎡</t>
    <phoneticPr fontId="2"/>
  </si>
  <si>
    <t>幼稚園
の園舎</t>
    <rPh sb="0" eb="3">
      <t>ヨウチエン</t>
    </rPh>
    <rPh sb="5" eb="7">
      <t>エンシャ</t>
    </rPh>
    <phoneticPr fontId="2"/>
  </si>
  <si>
    <t>①</t>
    <phoneticPr fontId="2"/>
  </si>
  <si>
    <t>→</t>
    <phoneticPr fontId="2"/>
  </si>
  <si>
    <t>幼稚園</t>
    <rPh sb="0" eb="3">
      <t>ヨウチエン</t>
    </rPh>
    <phoneticPr fontId="2"/>
  </si>
  <si>
    <t>（私立幼稚園における保育室・遊戯室の状況）</t>
    <rPh sb="1" eb="3">
      <t>シリツ</t>
    </rPh>
    <rPh sb="3" eb="6">
      <t>ヨウチエン</t>
    </rPh>
    <rPh sb="10" eb="13">
      <t>ホイクシツ</t>
    </rPh>
    <rPh sb="14" eb="17">
      <t>ユウギシツ</t>
    </rPh>
    <rPh sb="18" eb="20">
      <t>ジョウキョウ</t>
    </rPh>
    <phoneticPr fontId="2"/>
  </si>
  <si>
    <t>室</t>
    <rPh sb="0" eb="1">
      <t>シツ</t>
    </rPh>
    <phoneticPr fontId="2"/>
  </si>
  <si>
    <t>面積</t>
    <rPh sb="0" eb="2">
      <t>メンセキ</t>
    </rPh>
    <phoneticPr fontId="2"/>
  </si>
  <si>
    <t>保育室（１）</t>
    <rPh sb="0" eb="3">
      <t>ホイクシツ</t>
    </rPh>
    <phoneticPr fontId="2"/>
  </si>
  <si>
    <t>保育室（２）</t>
    <rPh sb="0" eb="3">
      <t>ホイクシツ</t>
    </rPh>
    <phoneticPr fontId="2"/>
  </si>
  <si>
    <t>保育室（３）</t>
    <rPh sb="0" eb="3">
      <t>ホイクシツ</t>
    </rPh>
    <phoneticPr fontId="2"/>
  </si>
  <si>
    <t>保育室（４）</t>
    <rPh sb="0" eb="3">
      <t>ホイクシツ</t>
    </rPh>
    <phoneticPr fontId="2"/>
  </si>
  <si>
    <t>保育室（５）</t>
    <rPh sb="0" eb="3">
      <t>ホイクシツ</t>
    </rPh>
    <phoneticPr fontId="2"/>
  </si>
  <si>
    <t>保育室（６）</t>
    <rPh sb="0" eb="3">
      <t>ホイクシツ</t>
    </rPh>
    <phoneticPr fontId="2"/>
  </si>
  <si>
    <t>保育室（７）</t>
    <rPh sb="0" eb="3">
      <t>ホイクシツ</t>
    </rPh>
    <phoneticPr fontId="2"/>
  </si>
  <si>
    <t>保育室（８）</t>
    <rPh sb="0" eb="3">
      <t>ホイクシツ</t>
    </rPh>
    <phoneticPr fontId="2"/>
  </si>
  <si>
    <t>保育室（９）</t>
    <rPh sb="0" eb="3">
      <t>ホイクシツ</t>
    </rPh>
    <phoneticPr fontId="2"/>
  </si>
  <si>
    <t>保育室（１０）</t>
    <rPh sb="0" eb="3">
      <t>ホイクシツ</t>
    </rPh>
    <phoneticPr fontId="2"/>
  </si>
  <si>
    <t>保育室（１１）</t>
    <rPh sb="0" eb="3">
      <t>ホイクシツ</t>
    </rPh>
    <phoneticPr fontId="2"/>
  </si>
  <si>
    <t>保育室（１２）</t>
    <rPh sb="0" eb="3">
      <t>ホイクシツ</t>
    </rPh>
    <phoneticPr fontId="2"/>
  </si>
  <si>
    <t>遊　戯　室</t>
    <rPh sb="0" eb="1">
      <t>ユウ</t>
    </rPh>
    <rPh sb="2" eb="3">
      <t>ギ</t>
    </rPh>
    <rPh sb="4" eb="5">
      <t>シツ</t>
    </rPh>
    <phoneticPr fontId="2"/>
  </si>
  <si>
    <t>)</t>
    <phoneticPr fontId="2"/>
  </si>
  <si>
    <t>≦</t>
    <phoneticPr fontId="2"/>
  </si>
  <si>
    <t>1</t>
    <phoneticPr fontId="2"/>
  </si>
  <si>
    <t>３：１</t>
    <phoneticPr fontId="2"/>
  </si>
  <si>
    <t>[</t>
    <phoneticPr fontId="2"/>
  </si>
  <si>
    <t>]</t>
    <phoneticPr fontId="2"/>
  </si>
  <si>
    <t xml:space="preserve"> </t>
    <phoneticPr fontId="2"/>
  </si>
  <si>
    <t>/</t>
    <phoneticPr fontId="2"/>
  </si>
  <si>
    <t>=</t>
    <phoneticPr fontId="2"/>
  </si>
  <si>
    <t>)</t>
    <phoneticPr fontId="2"/>
  </si>
  <si>
    <t>６：１</t>
    <phoneticPr fontId="2"/>
  </si>
  <si>
    <t>ｂ(</t>
    <phoneticPr fontId="2"/>
  </si>
  <si>
    <t>(</t>
    <phoneticPr fontId="2"/>
  </si>
  <si>
    <t>)</t>
    <phoneticPr fontId="2"/>
  </si>
  <si>
    <t>３０：１</t>
    <phoneticPr fontId="2"/>
  </si>
  <si>
    <t>ｄ(</t>
    <phoneticPr fontId="2"/>
  </si>
  <si>
    <t>【</t>
    <phoneticPr fontId="2"/>
  </si>
  <si>
    <t>】</t>
    <phoneticPr fontId="2"/>
  </si>
  <si>
    <t>【</t>
    <phoneticPr fontId="2"/>
  </si>
  <si>
    <t>】</t>
    <phoneticPr fontId="2"/>
  </si>
  <si>
    <t>）</t>
    <phoneticPr fontId="2"/>
  </si>
  <si>
    <t>c(</t>
    <phoneticPr fontId="2"/>
  </si>
  <si>
    <t>d(</t>
    <phoneticPr fontId="2"/>
  </si>
  <si>
    <t>e(</t>
    <phoneticPr fontId="2"/>
  </si>
  <si>
    <t>g(</t>
    <phoneticPr fontId="2"/>
  </si>
  <si>
    <t>ａ(</t>
    <phoneticPr fontId="2"/>
  </si>
  <si>
    <t>(1)</t>
    <phoneticPr fontId="2"/>
  </si>
  <si>
    <t>(2)</t>
    <phoneticPr fontId="2"/>
  </si>
  <si>
    <t>㎡</t>
    <phoneticPr fontId="2"/>
  </si>
  <si>
    <t>私立幼稚園</t>
    <rPh sb="0" eb="2">
      <t>シリツ</t>
    </rPh>
    <rPh sb="2" eb="5">
      <t>ヨウチエン</t>
    </rPh>
    <phoneticPr fontId="2"/>
  </si>
  <si>
    <t>①＋②</t>
    <phoneticPr fontId="2"/>
  </si>
  <si>
    <t>〔参考〕早見表（園舎・運動場の面積基準）</t>
    <rPh sb="1" eb="3">
      <t>サンコウ</t>
    </rPh>
    <rPh sb="4" eb="7">
      <t>ハヤミヒョウ</t>
    </rPh>
    <rPh sb="8" eb="10">
      <t>エンシャ</t>
    </rPh>
    <rPh sb="11" eb="14">
      <t>ウンドウジョウ</t>
    </rPh>
    <rPh sb="15" eb="17">
      <t>メンセキ</t>
    </rPh>
    <rPh sb="17" eb="19">
      <t>キジュン</t>
    </rPh>
    <phoneticPr fontId="2"/>
  </si>
  <si>
    <t>ア　共通利用時間</t>
    <rPh sb="2" eb="4">
      <t>キョウツウ</t>
    </rPh>
    <rPh sb="4" eb="6">
      <t>リヨウ</t>
    </rPh>
    <rPh sb="6" eb="8">
      <t>ジカン</t>
    </rPh>
    <phoneticPr fontId="2"/>
  </si>
  <si>
    <t>イ　共通利用時間以外の時間</t>
    <rPh sb="2" eb="4">
      <t>キョウツウ</t>
    </rPh>
    <rPh sb="4" eb="6">
      <t>リヨウ</t>
    </rPh>
    <rPh sb="6" eb="8">
      <t>ジカン</t>
    </rPh>
    <rPh sb="8" eb="10">
      <t>イガイ</t>
    </rPh>
    <rPh sb="11" eb="13">
      <t>ジカン</t>
    </rPh>
    <phoneticPr fontId="2"/>
  </si>
  <si>
    <t>（</t>
    <phoneticPr fontId="2"/>
  </si>
  <si>
    <t>幼稚園学級数（※１）</t>
    <rPh sb="0" eb="3">
      <t>ヨウチエン</t>
    </rPh>
    <rPh sb="3" eb="6">
      <t>ガッキュウスウ</t>
    </rPh>
    <phoneticPr fontId="2"/>
  </si>
  <si>
    <t>３５：１</t>
    <phoneticPr fontId="2"/>
  </si>
  <si>
    <t>[</t>
    <phoneticPr fontId="2"/>
  </si>
  <si>
    <t>]</t>
    <phoneticPr fontId="2"/>
  </si>
  <si>
    <t>/</t>
    <phoneticPr fontId="2"/>
  </si>
  <si>
    <t>=</t>
    <phoneticPr fontId="2"/>
  </si>
  <si>
    <t>ｆ(</t>
    <phoneticPr fontId="2"/>
  </si>
  <si>
    <t>)</t>
    <phoneticPr fontId="2"/>
  </si>
  <si>
    <t>３：１</t>
    <phoneticPr fontId="2"/>
  </si>
  <si>
    <t>[</t>
    <phoneticPr fontId="2"/>
  </si>
  <si>
    <t>]</t>
    <phoneticPr fontId="2"/>
  </si>
  <si>
    <t xml:space="preserve"> </t>
    <phoneticPr fontId="2"/>
  </si>
  <si>
    <t>/</t>
    <phoneticPr fontId="2"/>
  </si>
  <si>
    <t>=</t>
    <phoneticPr fontId="2"/>
  </si>
  <si>
    <t>ａ(</t>
    <phoneticPr fontId="2"/>
  </si>
  <si>
    <t>)</t>
    <phoneticPr fontId="2"/>
  </si>
  <si>
    <t>６：１</t>
    <phoneticPr fontId="2"/>
  </si>
  <si>
    <t>ｂ(</t>
    <phoneticPr fontId="2"/>
  </si>
  <si>
    <t>(</t>
    <phoneticPr fontId="2"/>
  </si>
  <si>
    <t>２０：１</t>
    <phoneticPr fontId="2"/>
  </si>
  <si>
    <t>c(</t>
    <phoneticPr fontId="2"/>
  </si>
  <si>
    <t>３０：１</t>
    <phoneticPr fontId="2"/>
  </si>
  <si>
    <t>ｄ(</t>
    <phoneticPr fontId="2"/>
  </si>
  <si>
    <t>e(</t>
    <phoneticPr fontId="2"/>
  </si>
  <si>
    <t>)</t>
    <phoneticPr fontId="2"/>
  </si>
  <si>
    <t>(</t>
    <phoneticPr fontId="2"/>
  </si>
  <si>
    <t>)</t>
    <phoneticPr fontId="2"/>
  </si>
  <si>
    <t>年齢別</t>
    <rPh sb="0" eb="2">
      <t>ネンレイ</t>
    </rPh>
    <rPh sb="2" eb="3">
      <t>ベツ</t>
    </rPh>
    <phoneticPr fontId="2"/>
  </si>
  <si>
    <t>≦</t>
  </si>
  <si>
    <t>認定こども園の認定要件に関する条例施行規則による確認</t>
    <rPh sb="0" eb="6">
      <t>ニンテイ</t>
    </rPh>
    <rPh sb="7" eb="9">
      <t>ニンテイ</t>
    </rPh>
    <rPh sb="9" eb="11">
      <t>ヨウケン</t>
    </rPh>
    <rPh sb="12" eb="13">
      <t>カン</t>
    </rPh>
    <rPh sb="15" eb="17">
      <t>ジョウレイ</t>
    </rPh>
    <rPh sb="17" eb="19">
      <t>セコウ</t>
    </rPh>
    <rPh sb="19" eb="21">
      <t>キソク</t>
    </rPh>
    <rPh sb="24" eb="26">
      <t>カクニン</t>
    </rPh>
    <phoneticPr fontId="2"/>
  </si>
  <si>
    <t>４　職員の配置状況</t>
    <rPh sb="2" eb="4">
      <t>ショクイン</t>
    </rPh>
    <rPh sb="5" eb="7">
      <t>ハイチ</t>
    </rPh>
    <rPh sb="7" eb="9">
      <t>ジョウキョウ</t>
    </rPh>
    <phoneticPr fontId="2"/>
  </si>
  <si>
    <t>B(</t>
    <phoneticPr fontId="2"/>
  </si>
  <si>
    <t>D(</t>
    <phoneticPr fontId="2"/>
  </si>
  <si>
    <t>C(</t>
    <phoneticPr fontId="2"/>
  </si>
  <si>
    <t>A(</t>
    <phoneticPr fontId="2"/>
  </si>
  <si>
    <t>小計(a+b)</t>
    <rPh sb="0" eb="2">
      <t>ショウケイ</t>
    </rPh>
    <phoneticPr fontId="2"/>
  </si>
  <si>
    <t>i(</t>
    <phoneticPr fontId="2"/>
  </si>
  <si>
    <t>小計(f+g+h+i)</t>
    <rPh sb="0" eb="2">
      <t>ショウケイ</t>
    </rPh>
    <phoneticPr fontId="2"/>
  </si>
  <si>
    <t>小計(c+d)</t>
    <rPh sb="0" eb="2">
      <t>ショウケイ</t>
    </rPh>
    <phoneticPr fontId="2"/>
  </si>
  <si>
    <t>総保育従事職員数</t>
    <rPh sb="0" eb="1">
      <t>ソウ</t>
    </rPh>
    <rPh sb="1" eb="3">
      <t>ホイク</t>
    </rPh>
    <rPh sb="3" eb="5">
      <t>ジュウジ</t>
    </rPh>
    <rPh sb="5" eb="7">
      <t>ショクイン</t>
    </rPh>
    <rPh sb="7" eb="8">
      <t>カズ</t>
    </rPh>
    <phoneticPr fontId="2"/>
  </si>
  <si>
    <t>定員９０人以下
（認証保育所の場合）</t>
    <rPh sb="0" eb="2">
      <t>テイイン</t>
    </rPh>
    <rPh sb="4" eb="5">
      <t>ニン</t>
    </rPh>
    <rPh sb="5" eb="7">
      <t>イカ</t>
    </rPh>
    <rPh sb="9" eb="11">
      <t>ニンショウ</t>
    </rPh>
    <rPh sb="11" eb="14">
      <t>ホイクショ</t>
    </rPh>
    <rPh sb="15" eb="17">
      <t>バアイ</t>
    </rPh>
    <phoneticPr fontId="2"/>
  </si>
  <si>
    <t>認証保育所の場合</t>
    <phoneticPr fontId="2"/>
  </si>
  <si>
    <t>定員が４０人以下では１人以上、
４１人以上では２人以上</t>
    <rPh sb="0" eb="2">
      <t>テイイン</t>
    </rPh>
    <phoneticPr fontId="2"/>
  </si>
  <si>
    <t>認証保育所以外の場合</t>
    <rPh sb="5" eb="7">
      <t>イガイ</t>
    </rPh>
    <phoneticPr fontId="2"/>
  </si>
  <si>
    <t>認可外保育施設</t>
    <rPh sb="0" eb="2">
      <t>ニンカ</t>
    </rPh>
    <rPh sb="2" eb="3">
      <t>ガイ</t>
    </rPh>
    <rPh sb="3" eb="5">
      <t>ホイク</t>
    </rPh>
    <rPh sb="5" eb="7">
      <t>シセツ</t>
    </rPh>
    <phoneticPr fontId="2"/>
  </si>
  <si>
    <t>D(</t>
    <phoneticPr fontId="2"/>
  </si>
  <si>
    <t>合計（a＋b+c+d）</t>
    <rPh sb="0" eb="2">
      <t>ゴウケイ</t>
    </rPh>
    <phoneticPr fontId="2"/>
  </si>
  <si>
    <t>総計（C+e）</t>
    <rPh sb="0" eb="2">
      <t>ソウケイ</t>
    </rPh>
    <phoneticPr fontId="2"/>
  </si>
  <si>
    <t>E(</t>
    <phoneticPr fontId="2"/>
  </si>
  <si>
    <t>F（</t>
    <phoneticPr fontId="2"/>
  </si>
  <si>
    <t>=G(</t>
    <phoneticPr fontId="2"/>
  </si>
  <si>
    <t>＝(</t>
    <phoneticPr fontId="2"/>
  </si>
  <si>
    <t>＝</t>
    <phoneticPr fontId="2"/>
  </si>
  <si>
    <t>(C×０．６)</t>
    <phoneticPr fontId="2"/>
  </si>
  <si>
    <t>うち保育士資格を有する常勤職員</t>
    <rPh sb="2" eb="4">
      <t>ホイク</t>
    </rPh>
    <rPh sb="4" eb="5">
      <t>シ</t>
    </rPh>
    <rPh sb="5" eb="7">
      <t>シカク</t>
    </rPh>
    <rPh sb="8" eb="9">
      <t>ユウ</t>
    </rPh>
    <rPh sb="11" eb="13">
      <t>ジョウキン</t>
    </rPh>
    <rPh sb="13" eb="14">
      <t>ショク</t>
    </rPh>
    <rPh sb="14" eb="15">
      <t>イン</t>
    </rPh>
    <phoneticPr fontId="2"/>
  </si>
  <si>
    <t>=F(</t>
    <phoneticPr fontId="2"/>
  </si>
  <si>
    <t xml:space="preserve">(B+E)＜Gの場合、A+G+e
(B+E)＞＝Gの場合、D+E
</t>
    <rPh sb="26" eb="28">
      <t>バアイ</t>
    </rPh>
    <phoneticPr fontId="2"/>
  </si>
  <si>
    <t>(</t>
    <phoneticPr fontId="2"/>
  </si>
  <si>
    <t xml:space="preserve"> </t>
    <phoneticPr fontId="2"/>
  </si>
  <si>
    <t>）</t>
    <phoneticPr fontId="2"/>
  </si>
  <si>
    <t>うち幼稚園教諭資格を有する職員</t>
    <rPh sb="2" eb="5">
      <t>ヨウチエン</t>
    </rPh>
    <rPh sb="5" eb="7">
      <t>キョウユ</t>
    </rPh>
    <rPh sb="7" eb="9">
      <t>シカク</t>
    </rPh>
    <rPh sb="10" eb="11">
      <t>ユウ</t>
    </rPh>
    <rPh sb="13" eb="14">
      <t>ショク</t>
    </rPh>
    <rPh sb="14" eb="15">
      <t>イン</t>
    </rPh>
    <phoneticPr fontId="2"/>
  </si>
  <si>
    <t>E(</t>
    <phoneticPr fontId="2"/>
  </si>
  <si>
    <t>F(</t>
    <phoneticPr fontId="2"/>
  </si>
  <si>
    <t>定員９０人以下
(認証保育所の場合）</t>
    <rPh sb="0" eb="2">
      <t>テイイン</t>
    </rPh>
    <rPh sb="4" eb="5">
      <t>ニン</t>
    </rPh>
    <rPh sb="5" eb="7">
      <t>イカ</t>
    </rPh>
    <rPh sb="9" eb="11">
      <t>ニンショウ</t>
    </rPh>
    <rPh sb="11" eb="13">
      <t>ホイク</t>
    </rPh>
    <rPh sb="13" eb="14">
      <t>ショ</t>
    </rPh>
    <rPh sb="15" eb="17">
      <t>バアイ</t>
    </rPh>
    <phoneticPr fontId="2"/>
  </si>
  <si>
    <t>幼　稚　園</t>
    <rPh sb="0" eb="1">
      <t>ヨウ</t>
    </rPh>
    <rPh sb="2" eb="3">
      <t>オサナイ</t>
    </rPh>
    <rPh sb="4" eb="5">
      <t>エン</t>
    </rPh>
    <phoneticPr fontId="2"/>
  </si>
  <si>
    <t>3.3㎡(有効面積)×０歳児（</t>
    <rPh sb="12" eb="14">
      <t>サイジ</t>
    </rPh>
    <phoneticPr fontId="2"/>
  </si>
  <si>
    <t>3.3㎡(有効面積)×１歳児（</t>
    <phoneticPr fontId="2"/>
  </si>
  <si>
    <t>1.98㎡（有効面積）×２歳児（</t>
    <rPh sb="6" eb="8">
      <t>ユウコウ</t>
    </rPh>
    <rPh sb="8" eb="10">
      <t>メンセキ</t>
    </rPh>
    <rPh sb="13" eb="14">
      <t>サイ</t>
    </rPh>
    <rPh sb="14" eb="15">
      <t>ジ</t>
    </rPh>
    <phoneticPr fontId="2"/>
  </si>
  <si>
    <t>53㎡×私立幼稚園学級数（</t>
    <rPh sb="4" eb="6">
      <t>シリツ</t>
    </rPh>
    <rPh sb="6" eb="9">
      <t>ヨウチエン</t>
    </rPh>
    <rPh sb="9" eb="11">
      <t>ガッキュウ</t>
    </rPh>
    <rPh sb="11" eb="12">
      <t>スウ</t>
    </rPh>
    <phoneticPr fontId="2"/>
  </si>
  <si>
    <t>（</t>
    <phoneticPr fontId="2"/>
  </si>
  <si>
    <t>C(</t>
    <phoneticPr fontId="2"/>
  </si>
  <si>
    <t>h(</t>
    <phoneticPr fontId="2"/>
  </si>
  <si>
    <t>単独型・年齢区分型</t>
    <rPh sb="0" eb="3">
      <t>タンドクガタ</t>
    </rPh>
    <rPh sb="4" eb="6">
      <t>ネンレイ</t>
    </rPh>
    <rPh sb="6" eb="8">
      <t>クブン</t>
    </rPh>
    <rPh sb="8" eb="9">
      <t>カタ</t>
    </rPh>
    <phoneticPr fontId="2"/>
  </si>
  <si>
    <t xml:space="preserve">   （C×０．６）</t>
    <phoneticPr fontId="2"/>
  </si>
  <si>
    <t>※幼稚園と認可外保育施設を一体のものとして運営</t>
    <rPh sb="1" eb="4">
      <t>ヨウチエン</t>
    </rPh>
    <rPh sb="5" eb="7">
      <t>ニンカ</t>
    </rPh>
    <rPh sb="7" eb="8">
      <t>ガイ</t>
    </rPh>
    <rPh sb="8" eb="10">
      <t>ホイク</t>
    </rPh>
    <rPh sb="10" eb="12">
      <t>シセツ</t>
    </rPh>
    <rPh sb="13" eb="15">
      <t>イッタイ</t>
    </rPh>
    <rPh sb="21" eb="23">
      <t>ウンエイ</t>
    </rPh>
    <phoneticPr fontId="2"/>
  </si>
  <si>
    <t>（注）１　【　　　】には、第１片記載の学級数を記入すること。</t>
    <rPh sb="1" eb="2">
      <t>チュウ</t>
    </rPh>
    <rPh sb="13" eb="14">
      <t>ダイ</t>
    </rPh>
    <rPh sb="15" eb="16">
      <t>ヘン</t>
    </rPh>
    <rPh sb="16" eb="18">
      <t>キサイ</t>
    </rPh>
    <rPh sb="19" eb="21">
      <t>ガッキュウ</t>
    </rPh>
    <rPh sb="21" eb="22">
      <t>スウ</t>
    </rPh>
    <rPh sb="23" eb="25">
      <t>キニュウ</t>
    </rPh>
    <phoneticPr fontId="2"/>
  </si>
  <si>
    <t>（第３片）2（幼稚園型用）並列型（共用あり）用</t>
    <rPh sb="7" eb="10">
      <t>ヨウチエン</t>
    </rPh>
    <rPh sb="13" eb="16">
      <t>ヘイレツガタ</t>
    </rPh>
    <rPh sb="17" eb="19">
      <t>キョウヨウ</t>
    </rPh>
    <rPh sb="22" eb="23">
      <t>ヨウ</t>
    </rPh>
    <phoneticPr fontId="2"/>
  </si>
  <si>
    <t>（第２片）（幼稚園型用）</t>
    <rPh sb="1" eb="2">
      <t>ダイ</t>
    </rPh>
    <rPh sb="3" eb="4">
      <t>ヘン</t>
    </rPh>
    <rPh sb="6" eb="9">
      <t>ヨウチエン</t>
    </rPh>
    <rPh sb="9" eb="10">
      <t>カタ</t>
    </rPh>
    <rPh sb="10" eb="11">
      <t>ヨウ</t>
    </rPh>
    <phoneticPr fontId="2"/>
  </si>
  <si>
    <r>
      <t>（注）</t>
    </r>
    <r>
      <rPr>
        <sz val="10"/>
        <rFont val="ＭＳ 明朝"/>
        <family val="1"/>
        <charset val="128"/>
      </rPr>
      <t>２　a、b、c及びd は、小数第二位以下を切り捨てた数値とすること。</t>
    </r>
    <rPh sb="1" eb="2">
      <t>チュウ</t>
    </rPh>
    <rPh sb="10" eb="11">
      <t>オヨ</t>
    </rPh>
    <rPh sb="16" eb="18">
      <t>ショウスウ</t>
    </rPh>
    <rPh sb="18" eb="19">
      <t>ダイ</t>
    </rPh>
    <rPh sb="19" eb="20">
      <t>２</t>
    </rPh>
    <rPh sb="20" eb="21">
      <t>イ</t>
    </rPh>
    <rPh sb="21" eb="23">
      <t>イカ</t>
    </rPh>
    <rPh sb="24" eb="25">
      <t>キ</t>
    </rPh>
    <rPh sb="26" eb="27">
      <t>ス</t>
    </rPh>
    <rPh sb="29" eb="31">
      <t>スウチ</t>
    </rPh>
    <phoneticPr fontId="2"/>
  </si>
  <si>
    <r>
      <t>（注）</t>
    </r>
    <r>
      <rPr>
        <sz val="10"/>
        <rFont val="ＭＳ 明朝"/>
        <family val="1"/>
        <charset val="128"/>
      </rPr>
      <t>４　f、g、h及びi は、小数点以下を切り上げた数値とすること。</t>
    </r>
    <rPh sb="1" eb="2">
      <t>チュウ</t>
    </rPh>
    <rPh sb="10" eb="11">
      <t>オヨ</t>
    </rPh>
    <rPh sb="16" eb="19">
      <t>ショウスウテン</t>
    </rPh>
    <rPh sb="19" eb="21">
      <t>イカ</t>
    </rPh>
    <rPh sb="22" eb="23">
      <t>キ</t>
    </rPh>
    <rPh sb="24" eb="25">
      <t>ア</t>
    </rPh>
    <rPh sb="27" eb="29">
      <t>スウチ</t>
    </rPh>
    <phoneticPr fontId="2"/>
  </si>
  <si>
    <t>合計　G</t>
    <rPh sb="0" eb="2">
      <t>ゴウケイ</t>
    </rPh>
    <phoneticPr fontId="2"/>
  </si>
  <si>
    <r>
      <t>（注）</t>
    </r>
    <r>
      <rPr>
        <sz val="10"/>
        <rFont val="ＭＳ 明朝"/>
        <family val="1"/>
        <charset val="128"/>
      </rPr>
      <t>５　A、B、C及びE は、小数第一位を四捨五入した数値とすること。</t>
    </r>
    <rPh sb="1" eb="2">
      <t>チュウ</t>
    </rPh>
    <rPh sb="10" eb="11">
      <t>オヨ</t>
    </rPh>
    <rPh sb="16" eb="18">
      <t>ショウスウ</t>
    </rPh>
    <rPh sb="18" eb="19">
      <t>ダイ</t>
    </rPh>
    <rPh sb="19" eb="21">
      <t>１クライ</t>
    </rPh>
    <rPh sb="22" eb="23">
      <t>ヨン</t>
    </rPh>
    <rPh sb="23" eb="24">
      <t>シャ</t>
    </rPh>
    <rPh sb="24" eb="25">
      <t>ゴ</t>
    </rPh>
    <rPh sb="25" eb="26">
      <t>イリ</t>
    </rPh>
    <rPh sb="28" eb="30">
      <t>スウチ</t>
    </rPh>
    <phoneticPr fontId="2"/>
  </si>
  <si>
    <r>
      <t>（注）</t>
    </r>
    <r>
      <rPr>
        <sz val="10"/>
        <rFont val="ＭＳ 明朝"/>
        <family val="1"/>
        <charset val="128"/>
      </rPr>
      <t>７　保育士資格を有する常勤職員数（C×0.6）は小数点以下を切り上げた数値とすること。</t>
    </r>
    <rPh sb="1" eb="2">
      <t>チュウ</t>
    </rPh>
    <rPh sb="5" eb="7">
      <t>ホイク</t>
    </rPh>
    <rPh sb="7" eb="8">
      <t>シ</t>
    </rPh>
    <rPh sb="8" eb="10">
      <t>シカク</t>
    </rPh>
    <rPh sb="11" eb="12">
      <t>ユウ</t>
    </rPh>
    <rPh sb="14" eb="16">
      <t>ジョウキン</t>
    </rPh>
    <rPh sb="16" eb="17">
      <t>ショク</t>
    </rPh>
    <rPh sb="17" eb="18">
      <t>イン</t>
    </rPh>
    <rPh sb="18" eb="19">
      <t>カズ</t>
    </rPh>
    <rPh sb="27" eb="30">
      <t>ショウスウテン</t>
    </rPh>
    <rPh sb="30" eb="32">
      <t>イカ</t>
    </rPh>
    <rPh sb="33" eb="34">
      <t>キ</t>
    </rPh>
    <rPh sb="35" eb="36">
      <t>ア</t>
    </rPh>
    <rPh sb="38" eb="40">
      <t>スウチ</t>
    </rPh>
    <phoneticPr fontId="2"/>
  </si>
  <si>
    <r>
      <t>（注）</t>
    </r>
    <r>
      <rPr>
        <sz val="10"/>
        <rFont val="ＭＳ 明朝"/>
        <family val="1"/>
        <charset val="128"/>
      </rPr>
      <t>３　</t>
    </r>
    <r>
      <rPr>
        <sz val="9"/>
        <rFont val="ＭＳ 明朝"/>
        <family val="1"/>
        <charset val="128"/>
      </rPr>
      <t>eは、認可外保育施設が認証保育所であって、児童定員が９０人以下の場合に「１」を記入すること。</t>
    </r>
    <rPh sb="1" eb="2">
      <t>チュウ</t>
    </rPh>
    <rPh sb="8" eb="10">
      <t>ニンカ</t>
    </rPh>
    <rPh sb="10" eb="11">
      <t>ガイ</t>
    </rPh>
    <rPh sb="11" eb="13">
      <t>ホイク</t>
    </rPh>
    <rPh sb="13" eb="15">
      <t>シセツ</t>
    </rPh>
    <rPh sb="16" eb="21">
      <t>ニン</t>
    </rPh>
    <rPh sb="26" eb="28">
      <t>ジドウ</t>
    </rPh>
    <rPh sb="28" eb="30">
      <t>テイイン</t>
    </rPh>
    <rPh sb="33" eb="34">
      <t>ニン</t>
    </rPh>
    <rPh sb="34" eb="36">
      <t>イカ</t>
    </rPh>
    <rPh sb="37" eb="39">
      <t>バアイ</t>
    </rPh>
    <rPh sb="44" eb="46">
      <t>キニュウ</t>
    </rPh>
    <phoneticPr fontId="2"/>
  </si>
  <si>
    <t>　　　６　Fは、（B＋E)とGを比較し、（B＋E）&lt;GのときはA＋G＋eにより算出し、（B＋E）&lt;G以外のときは
　　　  　D＋Eとすること。</t>
    <rPh sb="16" eb="18">
      <t>ヒカク</t>
    </rPh>
    <rPh sb="39" eb="41">
      <t>サンシュツ</t>
    </rPh>
    <phoneticPr fontId="2"/>
  </si>
  <si>
    <t>（認証保育所の場合）</t>
    <rPh sb="1" eb="6">
      <t>ニン</t>
    </rPh>
    <rPh sb="7" eb="9">
      <t>バアイ</t>
    </rPh>
    <phoneticPr fontId="2"/>
  </si>
  <si>
    <t>並列型</t>
    <rPh sb="0" eb="3">
      <t>ヘイレツガタ</t>
    </rPh>
    <phoneticPr fontId="2"/>
  </si>
  <si>
    <t>①保育が必要な子どもの定員</t>
    <rPh sb="1" eb="3">
      <t>ホイク</t>
    </rPh>
    <rPh sb="4" eb="6">
      <t>ヒツヨウ</t>
    </rPh>
    <rPh sb="7" eb="8">
      <t>コ</t>
    </rPh>
    <rPh sb="11" eb="13">
      <t>テイイン</t>
    </rPh>
    <phoneticPr fontId="2"/>
  </si>
  <si>
    <t>保育機能施設</t>
    <rPh sb="0" eb="2">
      <t>ホイク</t>
    </rPh>
    <rPh sb="2" eb="4">
      <t>キノウ</t>
    </rPh>
    <rPh sb="4" eb="6">
      <t>シセツ</t>
    </rPh>
    <phoneticPr fontId="2"/>
  </si>
  <si>
    <t>必要職員数</t>
    <rPh sb="0" eb="2">
      <t>ヒツヨウ</t>
    </rPh>
    <rPh sb="2" eb="4">
      <t>ショクイン</t>
    </rPh>
    <rPh sb="4" eb="5">
      <t>スウ</t>
    </rPh>
    <phoneticPr fontId="2"/>
  </si>
  <si>
    <t>（最少職員数は１人）</t>
  </si>
  <si>
    <t>D(</t>
    <phoneticPr fontId="2"/>
  </si>
  <si>
    <t>)</t>
    <phoneticPr fontId="2"/>
  </si>
  <si>
    <t>[</t>
    <phoneticPr fontId="2"/>
  </si>
  <si>
    <t>]</t>
    <phoneticPr fontId="2"/>
  </si>
  <si>
    <t>/</t>
    <phoneticPr fontId="2"/>
  </si>
  <si>
    <t>=</t>
    <phoneticPr fontId="2"/>
  </si>
  <si>
    <t>２０：１</t>
    <phoneticPr fontId="2"/>
  </si>
  <si>
    <t>）</t>
    <phoneticPr fontId="2"/>
  </si>
  <si>
    <t>３０：１</t>
    <phoneticPr fontId="2"/>
  </si>
  <si>
    <t>（</t>
    <phoneticPr fontId="2"/>
  </si>
  <si>
    <t>総保育従事者数</t>
    <rPh sb="0" eb="1">
      <t>ソウ</t>
    </rPh>
    <rPh sb="1" eb="3">
      <t>ホイク</t>
    </rPh>
    <rPh sb="3" eb="6">
      <t>ジュウジシャ</t>
    </rPh>
    <rPh sb="6" eb="7">
      <t>スウ</t>
    </rPh>
    <phoneticPr fontId="2"/>
  </si>
  <si>
    <t>D（</t>
    <phoneticPr fontId="2"/>
  </si>
  <si>
    <t>C(</t>
    <phoneticPr fontId="2"/>
  </si>
  <si>
    <t>CとEを比較し大きい方</t>
    <rPh sb="4" eb="6">
      <t>ヒカク</t>
    </rPh>
    <rPh sb="7" eb="8">
      <t>オオ</t>
    </rPh>
    <rPh sb="10" eb="11">
      <t>ホウ</t>
    </rPh>
    <phoneticPr fontId="2"/>
  </si>
  <si>
    <t>E（</t>
    <phoneticPr fontId="2"/>
  </si>
  <si>
    <t>合計</t>
    <rPh sb="0" eb="2">
      <t>ゴウケイ</t>
    </rPh>
    <phoneticPr fontId="2"/>
  </si>
  <si>
    <t>小計１(a+b)</t>
    <rPh sb="0" eb="2">
      <t>ショウケイ</t>
    </rPh>
    <phoneticPr fontId="2"/>
  </si>
  <si>
    <t>小計２(c+d)</t>
    <rPh sb="0" eb="2">
      <t>ショウケイ</t>
    </rPh>
    <phoneticPr fontId="2"/>
  </si>
  <si>
    <t>小計３（a＋ｂ＋ｃ＋ｄ）</t>
    <rPh sb="0" eb="2">
      <t>ショウケイ</t>
    </rPh>
    <phoneticPr fontId="2"/>
  </si>
  <si>
    <t>G(</t>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</si>
  <si>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</si>
  <si>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</si>
  <si>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</si>
  <si>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</si>
  <si>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</si>
  <si>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注６</t>
    <rPh sb="0" eb="1">
      <t>チュウ</t>
    </rPh>
    <phoneticPr fontId="2"/>
  </si>
  <si>
    <t>注７</t>
    <rPh sb="0" eb="1">
      <t>チュウ</t>
    </rPh>
    <phoneticPr fontId="2"/>
  </si>
  <si>
    <t>）</t>
    <phoneticPr fontId="2"/>
  </si>
  <si>
    <t>（</t>
    <phoneticPr fontId="2"/>
  </si>
  <si>
    <t>１</t>
    <phoneticPr fontId="2"/>
  </si>
  <si>
    <t>（</t>
    <phoneticPr fontId="2"/>
  </si>
  <si>
    <t>（</t>
    <phoneticPr fontId="2"/>
  </si>
  <si>
    <t>E(</t>
    <phoneticPr fontId="2"/>
  </si>
  <si>
    <t>）</t>
    <phoneticPr fontId="2"/>
  </si>
  <si>
    <t>H(</t>
    <phoneticPr fontId="2"/>
  </si>
  <si>
    <t>I</t>
    <phoneticPr fontId="2"/>
  </si>
  <si>
    <t>小計４（C＋e）</t>
    <rPh sb="0" eb="2">
      <t>ショウケイ</t>
    </rPh>
    <phoneticPr fontId="2"/>
  </si>
  <si>
    <t>FとIを比較し大きい方</t>
    <rPh sb="4" eb="6">
      <t>ヒカク</t>
    </rPh>
    <rPh sb="7" eb="8">
      <t>オオ</t>
    </rPh>
    <rPh sb="10" eb="11">
      <t>ホウ</t>
    </rPh>
    <phoneticPr fontId="2"/>
  </si>
  <si>
    <t>G（</t>
    <phoneticPr fontId="2"/>
  </si>
  <si>
    <t>小計１　(a+b+c)</t>
    <rPh sb="0" eb="2">
      <t>ショウケイ</t>
    </rPh>
    <phoneticPr fontId="2"/>
  </si>
  <si>
    <t>小計２（A+d)</t>
    <rPh sb="0" eb="2">
      <t>ショウケイ</t>
    </rPh>
    <phoneticPr fontId="2"/>
  </si>
  <si>
    <t>第９号様式　 （第１片）（幼稚園型用）</t>
    <rPh sb="8" eb="9">
      <t>ダイ</t>
    </rPh>
    <rPh sb="10" eb="11">
      <t>ヘン</t>
    </rPh>
    <rPh sb="13" eb="16">
      <t>ヨウチエン</t>
    </rPh>
    <phoneticPr fontId="2"/>
  </si>
  <si>
    <t>I（</t>
    <phoneticPr fontId="2"/>
  </si>
  <si>
    <t>F(</t>
    <phoneticPr fontId="2"/>
  </si>
  <si>
    <t>（F×０．６）</t>
    <phoneticPr fontId="2"/>
  </si>
  <si>
    <t>G(</t>
    <phoneticPr fontId="2"/>
  </si>
  <si>
    <t>G（</t>
    <phoneticPr fontId="2"/>
  </si>
  <si>
    <t>②　</t>
    <phoneticPr fontId="2"/>
  </si>
  <si>
    <t>　(</t>
    <phoneticPr fontId="2"/>
  </si>
  <si>
    <t>（保育士登録を受けた常勤職員の必要数の基準）</t>
    <rPh sb="1" eb="3">
      <t>ホイク</t>
    </rPh>
    <rPh sb="3" eb="4">
      <t>シ</t>
    </rPh>
    <rPh sb="4" eb="6">
      <t>トウロク</t>
    </rPh>
    <rPh sb="7" eb="8">
      <t>ウ</t>
    </rPh>
    <rPh sb="10" eb="12">
      <t>ジョウキン</t>
    </rPh>
    <rPh sb="12" eb="14">
      <t>ショクイン</t>
    </rPh>
    <rPh sb="15" eb="17">
      <t>ヒツヨウ</t>
    </rPh>
    <rPh sb="17" eb="18">
      <t>スウ</t>
    </rPh>
    <rPh sb="19" eb="21">
      <t>キジュン</t>
    </rPh>
    <phoneticPr fontId="2"/>
  </si>
  <si>
    <t>（最少職員数は１人）</t>
    <phoneticPr fontId="2"/>
  </si>
  <si>
    <t>1.98㎡（有効面積）×保育機能施設の３歳以上児（</t>
    <rPh sb="6" eb="8">
      <t>ユウコウ</t>
    </rPh>
    <rPh sb="8" eb="10">
      <t>メンセキ</t>
    </rPh>
    <rPh sb="12" eb="14">
      <t>ホイク</t>
    </rPh>
    <rPh sb="14" eb="16">
      <t>キノウ</t>
    </rPh>
    <rPh sb="16" eb="18">
      <t>シセツ</t>
    </rPh>
    <rPh sb="20" eb="21">
      <t>サイ</t>
    </rPh>
    <rPh sb="21" eb="23">
      <t>イジョウ</t>
    </rPh>
    <rPh sb="23" eb="24">
      <t>ジ</t>
    </rPh>
    <phoneticPr fontId="2"/>
  </si>
  <si>
    <t>1.98㎡（有効面積）×幼稚園の満３歳以上の保育を必要とする子ども</t>
    <rPh sb="6" eb="8">
      <t>ユウコウ</t>
    </rPh>
    <rPh sb="8" eb="10">
      <t>メンセキ</t>
    </rPh>
    <rPh sb="12" eb="15">
      <t>ヨウチエン</t>
    </rPh>
    <rPh sb="16" eb="17">
      <t>マン</t>
    </rPh>
    <rPh sb="18" eb="19">
      <t>サイ</t>
    </rPh>
    <rPh sb="19" eb="21">
      <t>イジョウ</t>
    </rPh>
    <rPh sb="22" eb="24">
      <t>ホイク</t>
    </rPh>
    <rPh sb="25" eb="27">
      <t>ヒツヨウ</t>
    </rPh>
    <rPh sb="30" eb="31">
      <t>コ</t>
    </rPh>
    <phoneticPr fontId="2"/>
  </si>
  <si>
    <t>3.3㎡×保育機能施設の２歳以上児</t>
    <rPh sb="5" eb="7">
      <t>ホイク</t>
    </rPh>
    <rPh sb="7" eb="9">
      <t>キノウ</t>
    </rPh>
    <rPh sb="9" eb="11">
      <t>シセツ</t>
    </rPh>
    <phoneticPr fontId="2"/>
  </si>
  <si>
    <t>うち保育士登録を受けた常勤職員
　　　　（A×０．６）</t>
    <rPh sb="2" eb="4">
      <t>ホイク</t>
    </rPh>
    <rPh sb="4" eb="5">
      <t>シ</t>
    </rPh>
    <rPh sb="5" eb="7">
      <t>トウロク</t>
    </rPh>
    <rPh sb="8" eb="9">
      <t>ウ</t>
    </rPh>
    <rPh sb="11" eb="13">
      <t>ジョウキン</t>
    </rPh>
    <rPh sb="13" eb="15">
      <t>ショクイン</t>
    </rPh>
    <phoneticPr fontId="2"/>
  </si>
  <si>
    <t>うち幼稚園教諭免許を有する職員</t>
    <rPh sb="7" eb="9">
      <t>メンキョ</t>
    </rPh>
    <phoneticPr fontId="2"/>
  </si>
  <si>
    <t>うち保育士登録をうけた常勤職員</t>
    <phoneticPr fontId="2"/>
  </si>
  <si>
    <t>うち保育士登録を受けた常勤職員</t>
    <rPh sb="2" eb="4">
      <t>ホイク</t>
    </rPh>
    <rPh sb="4" eb="5">
      <t>シ</t>
    </rPh>
    <rPh sb="5" eb="7">
      <t>トウロク</t>
    </rPh>
    <rPh sb="8" eb="9">
      <t>ウ</t>
    </rPh>
    <rPh sb="11" eb="13">
      <t>ジョウキン</t>
    </rPh>
    <rPh sb="13" eb="14">
      <t>ショク</t>
    </rPh>
    <rPh sb="14" eb="15">
      <t>イン</t>
    </rPh>
    <phoneticPr fontId="2"/>
  </si>
  <si>
    <t>　①＋②</t>
    <phoneticPr fontId="2"/>
  </si>
  <si>
    <t>（第３片）　２（幼稚園型・並列型用）</t>
    <rPh sb="8" eb="11">
      <t>ヨウチエン</t>
    </rPh>
    <rPh sb="13" eb="16">
      <t>ヘイレツガタ</t>
    </rPh>
    <rPh sb="16" eb="17">
      <t>ヨウ</t>
    </rPh>
    <phoneticPr fontId="2"/>
  </si>
  <si>
    <t>（第３片）　１（幼稚園型　単独型・年齢区分型用）</t>
    <rPh sb="8" eb="11">
      <t>ヨウチエン</t>
    </rPh>
    <rPh sb="13" eb="15">
      <t>タンドク</t>
    </rPh>
    <rPh sb="15" eb="16">
      <t>ガタ</t>
    </rPh>
    <rPh sb="17" eb="19">
      <t>ネンレイ</t>
    </rPh>
    <rPh sb="19" eb="21">
      <t>クブン</t>
    </rPh>
    <rPh sb="21" eb="22">
      <t>ガタ</t>
    </rPh>
    <rPh sb="22" eb="23">
      <t>ヨウ</t>
    </rPh>
    <phoneticPr fontId="2"/>
  </si>
  <si>
    <t>④</t>
    <phoneticPr fontId="2"/>
  </si>
  <si>
    <t>20：１</t>
    <phoneticPr fontId="2"/>
  </si>
  <si>
    <t>f (</t>
    <phoneticPr fontId="2"/>
  </si>
  <si>
    <t>g(</t>
    <phoneticPr fontId="2"/>
  </si>
  <si>
    <t>g</t>
    <phoneticPr fontId="2"/>
  </si>
  <si>
    <t>h</t>
    <phoneticPr fontId="2"/>
  </si>
  <si>
    <t>　　　　　　　　　　　年齢
施設種別</t>
    <rPh sb="11" eb="13">
      <t>ネンレイ</t>
    </rPh>
    <rPh sb="14" eb="16">
      <t>シセツ</t>
    </rPh>
    <rPh sb="16" eb="18">
      <t>シュベツ</t>
    </rPh>
    <phoneticPr fontId="2"/>
  </si>
  <si>
    <r>
      <t>　B＜Hの場合　A＋H+e、
　B</t>
    </r>
    <r>
      <rPr>
        <sz val="10"/>
        <rFont val="ＭＳ Ｐゴシック"/>
        <family val="3"/>
        <charset val="128"/>
      </rPr>
      <t>≧</t>
    </r>
    <r>
      <rPr>
        <sz val="10"/>
        <rFont val="ＭＳ Ｐ明朝"/>
        <family val="1"/>
        <charset val="128"/>
      </rPr>
      <t>Hの場合　D</t>
    </r>
    <rPh sb="5" eb="7">
      <t>バアイ</t>
    </rPh>
    <rPh sb="20" eb="22">
      <t>バアイ</t>
    </rPh>
    <phoneticPr fontId="2"/>
  </si>
  <si>
    <t>小計(f+g)</t>
    <rPh sb="0" eb="2">
      <t>ショウケイ</t>
    </rPh>
    <phoneticPr fontId="2"/>
  </si>
  <si>
    <t>合計（g＋h）</t>
    <rPh sb="0" eb="2">
      <t>ゴウケイケイ</t>
    </rPh>
    <phoneticPr fontId="2"/>
  </si>
  <si>
    <t>該当</t>
    <rPh sb="0" eb="2">
      <t>ガイトウ</t>
    </rPh>
    <phoneticPr fontId="2"/>
  </si>
  <si>
    <r>
      <t>１　</t>
    </r>
    <r>
      <rPr>
        <sz val="11"/>
        <rFont val="ＭＳ ゴシック"/>
        <family val="3"/>
        <charset val="128"/>
      </rPr>
      <t>定員</t>
    </r>
    <rPh sb="2" eb="4">
      <t>テイイン</t>
    </rPh>
    <phoneticPr fontId="2"/>
  </si>
  <si>
    <t>合計（※２）</t>
    <rPh sb="0" eb="2">
      <t>ゴウケイ</t>
    </rPh>
    <phoneticPr fontId="2"/>
  </si>
  <si>
    <t>学校医</t>
    <phoneticPr fontId="2"/>
  </si>
  <si>
    <t>学校歯科医</t>
    <phoneticPr fontId="2"/>
  </si>
  <si>
    <t>学校薬剤師</t>
    <phoneticPr fontId="2"/>
  </si>
  <si>
    <t>（</t>
    <phoneticPr fontId="2"/>
  </si>
  <si>
    <t>認証保育所以外</t>
    <rPh sb="5" eb="7">
      <t>イガイ</t>
    </rPh>
    <phoneticPr fontId="2"/>
  </si>
  <si>
    <r>
      <t>３　</t>
    </r>
    <r>
      <rPr>
        <sz val="11"/>
        <rFont val="ＭＳ ゴシック"/>
        <family val="3"/>
        <charset val="128"/>
      </rPr>
      <t>保育室・遊戯室数</t>
    </r>
    <rPh sb="2" eb="5">
      <t>ホイクシツ</t>
    </rPh>
    <rPh sb="6" eb="8">
      <t>ユウギ</t>
    </rPh>
    <rPh sb="8" eb="9">
      <t>シツ</t>
    </rPh>
    <rPh sb="9" eb="10">
      <t>カズ</t>
    </rPh>
    <phoneticPr fontId="2"/>
  </si>
  <si>
    <t>合計　E</t>
    <rPh sb="0" eb="2">
      <t>ゴウケイ</t>
    </rPh>
    <phoneticPr fontId="2"/>
  </si>
  <si>
    <t>保育室・遊戯室数</t>
    <rPh sb="0" eb="3">
      <t>ホイクシツ</t>
    </rPh>
    <rPh sb="4" eb="7">
      <t>ユウギシツ</t>
    </rPh>
    <rPh sb="7" eb="8">
      <t>スウ</t>
    </rPh>
    <phoneticPr fontId="2"/>
  </si>
  <si>
    <t>注８</t>
    <rPh sb="0" eb="1">
      <t>チュウ</t>
    </rPh>
    <phoneticPr fontId="2"/>
  </si>
  <si>
    <t>認定上の学級数
（D）</t>
    <rPh sb="0" eb="2">
      <t>ニンテイ</t>
    </rPh>
    <rPh sb="2" eb="3">
      <t>ジョウ</t>
    </rPh>
    <rPh sb="4" eb="6">
      <t>ガッキュウ</t>
    </rPh>
    <rPh sb="6" eb="7">
      <t>スウ</t>
    </rPh>
    <phoneticPr fontId="2"/>
  </si>
  <si>
    <t>g 及びh は、小数第二位以下を切り捨てた数値とすること。</t>
    <rPh sb="2" eb="3">
      <t>オヨ</t>
    </rPh>
    <rPh sb="8" eb="10">
      <t>ショウスウ</t>
    </rPh>
    <rPh sb="10" eb="11">
      <t>ダイ</t>
    </rPh>
    <rPh sb="11" eb="12">
      <t>２</t>
    </rPh>
    <rPh sb="12" eb="13">
      <t>イ</t>
    </rPh>
    <rPh sb="13" eb="15">
      <t>イカ</t>
    </rPh>
    <rPh sb="16" eb="17">
      <t>キ</t>
    </rPh>
    <rPh sb="18" eb="19">
      <t>ス</t>
    </rPh>
    <rPh sb="21" eb="23">
      <t>スウチ</t>
    </rPh>
    <phoneticPr fontId="2"/>
  </si>
  <si>
    <t>Gは小数点以下を切り上げた数値とすること。</t>
    <phoneticPr fontId="2"/>
  </si>
  <si>
    <t>a、b、c、e、及びf は、小数第二位以下を切り捨てた数値とすること。</t>
    <rPh sb="8" eb="9">
      <t>オヨ</t>
    </rPh>
    <rPh sb="14" eb="16">
      <t>ショウスウ</t>
    </rPh>
    <rPh sb="16" eb="17">
      <t>ダイ</t>
    </rPh>
    <rPh sb="17" eb="18">
      <t>２</t>
    </rPh>
    <rPh sb="18" eb="19">
      <t>イ</t>
    </rPh>
    <rPh sb="19" eb="21">
      <t>イカ</t>
    </rPh>
    <rPh sb="22" eb="23">
      <t>キ</t>
    </rPh>
    <rPh sb="24" eb="25">
      <t>ス</t>
    </rPh>
    <rPh sb="27" eb="29">
      <t>スウチ</t>
    </rPh>
    <phoneticPr fontId="2"/>
  </si>
  <si>
    <t>A及びCは小数第一位を四捨五入した数値とすること。</t>
    <rPh sb="1" eb="2">
      <t>オヨ</t>
    </rPh>
    <rPh sb="5" eb="7">
      <t>ショウスウ</t>
    </rPh>
    <rPh sb="7" eb="8">
      <t>ダイ</t>
    </rPh>
    <rPh sb="8" eb="10">
      <t>１クライ</t>
    </rPh>
    <rPh sb="11" eb="15">
      <t>シシャゴニュウ</t>
    </rPh>
    <rPh sb="17" eb="19">
      <t>スウチ</t>
    </rPh>
    <phoneticPr fontId="2"/>
  </si>
  <si>
    <t>保育士登録を受けた常勤職員数（A×0.6）は小数点以下を切り上げた数値とすること。</t>
    <rPh sb="0" eb="2">
      <t>ホイク</t>
    </rPh>
    <rPh sb="2" eb="3">
      <t>シ</t>
    </rPh>
    <rPh sb="3" eb="5">
      <t>トウロク</t>
    </rPh>
    <rPh sb="6" eb="7">
      <t>ウ</t>
    </rPh>
    <rPh sb="9" eb="11">
      <t>ジョウキン</t>
    </rPh>
    <rPh sb="11" eb="12">
      <t>ショク</t>
    </rPh>
    <rPh sb="12" eb="13">
      <t>イン</t>
    </rPh>
    <rPh sb="13" eb="14">
      <t>カズ</t>
    </rPh>
    <rPh sb="22" eb="25">
      <t>ショウスウテン</t>
    </rPh>
    <rPh sb="25" eb="27">
      <t>イカ</t>
    </rPh>
    <rPh sb="28" eb="29">
      <t>キ</t>
    </rPh>
    <rPh sb="30" eb="31">
      <t>ア</t>
    </rPh>
    <rPh sb="33" eb="35">
      <t>スウチ</t>
    </rPh>
    <phoneticPr fontId="2"/>
  </si>
  <si>
    <t>DはCとEを比較し、大きい方の数値とすること。</t>
    <rPh sb="6" eb="8">
      <t>ヒカク</t>
    </rPh>
    <rPh sb="10" eb="11">
      <t>オオ</t>
    </rPh>
    <rPh sb="13" eb="14">
      <t>ホウ</t>
    </rPh>
    <rPh sb="15" eb="17">
      <t>スウチ</t>
    </rPh>
    <phoneticPr fontId="2"/>
  </si>
  <si>
    <t>　a、b、c、ｄ、ｆ、及びg は、小数第二位以下を切り捨てた数値とすること。</t>
    <phoneticPr fontId="2"/>
  </si>
  <si>
    <t>　Eは、BとHを比較し、B&lt;HのときはA＋H＋eにより算出し、B&lt;H以外のときはDとすること。</t>
    <phoneticPr fontId="2"/>
  </si>
  <si>
    <t>保育士登録を受けた常勤職員数（C×0.6）は小数点以下を切り上げた数値とすること。</t>
    <rPh sb="0" eb="2">
      <t>ホイク</t>
    </rPh>
    <rPh sb="2" eb="3">
      <t>シ</t>
    </rPh>
    <rPh sb="3" eb="5">
      <t>トウロク</t>
    </rPh>
    <rPh sb="6" eb="7">
      <t>ウ</t>
    </rPh>
    <rPh sb="9" eb="11">
      <t>ジョウキン</t>
    </rPh>
    <rPh sb="11" eb="12">
      <t>ショク</t>
    </rPh>
    <rPh sb="12" eb="13">
      <t>イン</t>
    </rPh>
    <rPh sb="13" eb="14">
      <t>カズ</t>
    </rPh>
    <rPh sb="22" eb="25">
      <t>ショウスウテン</t>
    </rPh>
    <rPh sb="25" eb="27">
      <t>イカ</t>
    </rPh>
    <rPh sb="28" eb="29">
      <t>キ</t>
    </rPh>
    <rPh sb="30" eb="31">
      <t>ア</t>
    </rPh>
    <rPh sb="33" eb="35">
      <t>スウチ</t>
    </rPh>
    <phoneticPr fontId="2"/>
  </si>
  <si>
    <t>　Gは、FとIを比較し大きい方の数値とすること。</t>
    <rPh sb="11" eb="12">
      <t>オオ</t>
    </rPh>
    <rPh sb="14" eb="15">
      <t>ホウ</t>
    </rPh>
    <rPh sb="16" eb="18">
      <t>スウチ</t>
    </rPh>
    <phoneticPr fontId="2"/>
  </si>
  <si>
    <t>利用定員を定員と異なる人数に設定した場合は、実学級数を記入すること。</t>
    <rPh sb="22" eb="23">
      <t>ジツ</t>
    </rPh>
    <rPh sb="23" eb="25">
      <t>ガッキュウ</t>
    </rPh>
    <rPh sb="25" eb="26">
      <t>スウ</t>
    </rPh>
    <rPh sb="27" eb="29">
      <t>キニュウ</t>
    </rPh>
    <phoneticPr fontId="2"/>
  </si>
  <si>
    <t>　A、B、C及びF は、小数第一位を四捨五入した数値とすること。</t>
    <phoneticPr fontId="2"/>
  </si>
  <si>
    <t>利用定員を定員と異なる人数に設定した場合は、実学級数を記入すること。</t>
    <phoneticPr fontId="2"/>
  </si>
  <si>
    <t>注　</t>
    <rPh sb="0" eb="1">
      <t>チュウ</t>
    </rPh>
    <phoneticPr fontId="2"/>
  </si>
  <si>
    <t>注　</t>
    <phoneticPr fontId="2"/>
  </si>
  <si>
    <t>満３歳（学級数）</t>
    <rPh sb="0" eb="1">
      <t>マン</t>
    </rPh>
    <rPh sb="2" eb="3">
      <t>サイ</t>
    </rPh>
    <phoneticPr fontId="2"/>
  </si>
  <si>
    <t>３歳（学級数）</t>
    <rPh sb="1" eb="2">
      <t>サイ</t>
    </rPh>
    <phoneticPr fontId="2"/>
  </si>
  <si>
    <t>４歳（学級数）</t>
    <rPh sb="1" eb="2">
      <t>サイ</t>
    </rPh>
    <phoneticPr fontId="2"/>
  </si>
  <si>
    <t>５歳（学級数）</t>
    <rPh sb="1" eb="2">
      <t>サイ</t>
    </rPh>
    <phoneticPr fontId="2"/>
  </si>
  <si>
    <t>保育機能施設において、調理員の業務委託を行っている場合は、配置基準欄に「０」を
記入すること。
認証保育所の調理員の数は、定員数に基づき算出すること。（利用定員を定員と異なる人数に設定した場合は、利用定員で算出すること。）
認証保育所以外で業務委託を行っていない場合は、配置基準欄に「１」を記入すること。</t>
    <rPh sb="0" eb="2">
      <t>ホイク</t>
    </rPh>
    <rPh sb="2" eb="4">
      <t>キノウ</t>
    </rPh>
    <rPh sb="4" eb="6">
      <t>シセツ</t>
    </rPh>
    <rPh sb="11" eb="14">
      <t>チョウリイン</t>
    </rPh>
    <rPh sb="15" eb="17">
      <t>ギョウム</t>
    </rPh>
    <rPh sb="17" eb="19">
      <t>イタク</t>
    </rPh>
    <rPh sb="20" eb="21">
      <t>オコナ</t>
    </rPh>
    <rPh sb="25" eb="27">
      <t>バアイ</t>
    </rPh>
    <rPh sb="29" eb="31">
      <t>ハイチ</t>
    </rPh>
    <rPh sb="31" eb="33">
      <t>キジュン</t>
    </rPh>
    <rPh sb="33" eb="34">
      <t>ラン</t>
    </rPh>
    <rPh sb="40" eb="42">
      <t>キニュウ</t>
    </rPh>
    <rPh sb="48" eb="50">
      <t>ニンショウ</t>
    </rPh>
    <rPh sb="50" eb="52">
      <t>ホイク</t>
    </rPh>
    <rPh sb="52" eb="53">
      <t>ジョ</t>
    </rPh>
    <rPh sb="54" eb="57">
      <t>チョウリイン</t>
    </rPh>
    <rPh sb="58" eb="59">
      <t>カズ</t>
    </rPh>
    <rPh sb="61" eb="64">
      <t>テイインスウ</t>
    </rPh>
    <rPh sb="65" eb="66">
      <t>モト</t>
    </rPh>
    <rPh sb="68" eb="70">
      <t>サンシュツ</t>
    </rPh>
    <rPh sb="120" eb="122">
      <t>ギョウム</t>
    </rPh>
    <rPh sb="122" eb="124">
      <t>イタク</t>
    </rPh>
    <rPh sb="125" eb="126">
      <t>オコナ</t>
    </rPh>
    <rPh sb="131" eb="133">
      <t>バアイ</t>
    </rPh>
    <rPh sb="135" eb="137">
      <t>ハイチ</t>
    </rPh>
    <rPh sb="137" eb="139">
      <t>キジュン</t>
    </rPh>
    <rPh sb="139" eb="140">
      <t>ラン</t>
    </rPh>
    <rPh sb="145" eb="147">
      <t>キニュウ</t>
    </rPh>
    <phoneticPr fontId="2"/>
  </si>
  <si>
    <t>　保育機能施設において、調理員の業務委託を行っている場合は、配置基準欄に「０」を
記入すること。
　認証保育所の調理員の数は、定員数に基づき算出すること。（利用定員を定員と異なる人数に設定した場合は、利用定員で算出すること。）
　認証保育所以外で業務委託を行っていない場合は、配置基準欄に「１」を記入すること。</t>
    <rPh sb="115" eb="117">
      <t>ニンショウ</t>
    </rPh>
    <rPh sb="117" eb="119">
      <t>ホイク</t>
    </rPh>
    <rPh sb="119" eb="120">
      <t>ジョ</t>
    </rPh>
    <rPh sb="120" eb="122">
      <t>イガイ</t>
    </rPh>
    <phoneticPr fontId="2"/>
  </si>
  <si>
    <t>１－２　子供・子育て支援法により定める利用定員</t>
    <rPh sb="4" eb="6">
      <t>コドモ</t>
    </rPh>
    <rPh sb="7" eb="9">
      <t>コソダ</t>
    </rPh>
    <rPh sb="10" eb="12">
      <t>シエン</t>
    </rPh>
    <rPh sb="12" eb="13">
      <t>ホウ</t>
    </rPh>
    <rPh sb="16" eb="17">
      <t>サダ</t>
    </rPh>
    <rPh sb="19" eb="21">
      <t>リヨウ</t>
    </rPh>
    <rPh sb="21" eb="23">
      <t>テイイン</t>
    </rPh>
    <phoneticPr fontId="2"/>
  </si>
  <si>
    <t>　（開設後、利用定員を定員と異なる人数に設定した場合のみ記入）</t>
    <phoneticPr fontId="2"/>
  </si>
  <si>
    <t>【参考】各年齢区分ごとに定員数を３５で除して算出した場合の学級数の算出（定員ベース）</t>
    <rPh sb="1" eb="3">
      <t>サンコウ</t>
    </rPh>
    <rPh sb="26" eb="28">
      <t>バアイ</t>
    </rPh>
    <rPh sb="29" eb="31">
      <t>ガッキュウ</t>
    </rPh>
    <rPh sb="31" eb="32">
      <t>スウ</t>
    </rPh>
    <rPh sb="33" eb="35">
      <t>サンシュツ</t>
    </rPh>
    <rPh sb="36" eb="38">
      <t>テイイン</t>
    </rPh>
    <phoneticPr fontId="2"/>
  </si>
  <si>
    <r>
      <rPr>
        <sz val="10"/>
        <color theme="1"/>
        <rFont val="ＭＳ 明朝"/>
        <family val="1"/>
        <charset val="128"/>
      </rPr>
      <t>※本欄における学級数Cは、各年齢区分ごとに定員数を３５で除して算出すること。</t>
    </r>
    <r>
      <rPr>
        <strike/>
        <sz val="10"/>
        <color theme="1"/>
        <rFont val="ＭＳ 明朝"/>
        <family val="1"/>
        <charset val="128"/>
      </rPr>
      <t xml:space="preserve">
</t>
    </r>
    <r>
      <rPr>
        <sz val="10"/>
        <color theme="1"/>
        <rFont val="ＭＳ 明朝"/>
        <family val="1"/>
        <charset val="128"/>
      </rPr>
      <t>　利用定員を定員と異なる人数に設定した場合は、利用定員数で算出すること。
　端数が出た場合は切り上げることとする。</t>
    </r>
    <rPh sb="7" eb="9">
      <t>ガッキュウ</t>
    </rPh>
    <rPh sb="9" eb="10">
      <t>スウ</t>
    </rPh>
    <phoneticPr fontId="2"/>
  </si>
  <si>
    <r>
      <rPr>
        <sz val="10"/>
        <color theme="1"/>
        <rFont val="ＭＳ 明朝"/>
        <family val="1"/>
        <charset val="128"/>
      </rPr>
      <t>学級数</t>
    </r>
    <r>
      <rPr>
        <u/>
        <sz val="10"/>
        <color theme="1"/>
        <rFont val="ＭＳ 明朝"/>
        <family val="1"/>
        <charset val="128"/>
      </rPr>
      <t>（D）</t>
    </r>
    <rPh sb="0" eb="2">
      <t>ガッキュウ</t>
    </rPh>
    <rPh sb="2" eb="3">
      <t>スウ</t>
    </rPh>
    <phoneticPr fontId="2"/>
  </si>
  <si>
    <t>※ 保育室・遊戯室数の数は、2歳児室数及び認定上の学級数（D)の合計を下回ってはならない。</t>
    <rPh sb="2" eb="5">
      <t>ホイクシツ</t>
    </rPh>
    <rPh sb="6" eb="9">
      <t>ユウギシツ</t>
    </rPh>
    <rPh sb="11" eb="12">
      <t>カズ</t>
    </rPh>
    <rPh sb="19" eb="20">
      <t>オヨ</t>
    </rPh>
    <rPh sb="21" eb="23">
      <t>ニンテイ</t>
    </rPh>
    <rPh sb="23" eb="24">
      <t>ジョウ</t>
    </rPh>
    <rPh sb="25" eb="27">
      <t>ガッキュウ</t>
    </rPh>
    <rPh sb="27" eb="28">
      <t>スウ</t>
    </rPh>
    <rPh sb="32" eb="34">
      <t>ゴウケイ</t>
    </rPh>
    <rPh sb="35" eb="37">
      <t>シタマワ</t>
    </rPh>
    <phoneticPr fontId="2"/>
  </si>
  <si>
    <t>５　職員の配置状況</t>
    <rPh sb="2" eb="4">
      <t>ショクイン</t>
    </rPh>
    <rPh sb="5" eb="7">
      <t>ハイチ</t>
    </rPh>
    <rPh sb="7" eb="9">
      <t>ジョウキョウ</t>
    </rPh>
    <phoneticPr fontId="2"/>
  </si>
  <si>
    <r>
      <t>小計　(</t>
    </r>
    <r>
      <rPr>
        <sz val="10"/>
        <color theme="1"/>
        <rFont val="ＭＳ Ｐ明朝"/>
        <family val="1"/>
        <charset val="128"/>
      </rPr>
      <t>e+f</t>
    </r>
    <r>
      <rPr>
        <sz val="10"/>
        <rFont val="ＭＳ Ｐ明朝"/>
        <family val="1"/>
        <charset val="128"/>
      </rPr>
      <t>)</t>
    </r>
    <rPh sb="0" eb="1">
      <t>チイ</t>
    </rPh>
    <rPh sb="1" eb="2">
      <t>ケイ</t>
    </rPh>
    <phoneticPr fontId="2"/>
  </si>
  <si>
    <t xml:space="preserve"> [　　　]には、各年齢の定員数を記入すること。（利用定員が定員と異なる場合は、
利用定員で算出すること。）</t>
    <rPh sb="9" eb="10">
      <t>カク</t>
    </rPh>
    <rPh sb="10" eb="12">
      <t>ネンレイ</t>
    </rPh>
    <rPh sb="13" eb="16">
      <t>テイインスウ</t>
    </rPh>
    <rPh sb="17" eb="19">
      <t>キニュウ</t>
    </rPh>
    <phoneticPr fontId="2"/>
  </si>
  <si>
    <t>ｄは、保育機能施設が認証保育所であって、定員が９０人以下の場合に「１」を記入し、
それ以外は「０」を記入すること。９０人以下の定員の算出に当たっては、利用定員を定員と異なる人数に設定した場合は、利用定員で算出すること。</t>
    <rPh sb="3" eb="5">
      <t>ホイク</t>
    </rPh>
    <rPh sb="5" eb="7">
      <t>キノウ</t>
    </rPh>
    <rPh sb="7" eb="9">
      <t>シセツ</t>
    </rPh>
    <rPh sb="36" eb="38">
      <t>キニュウ</t>
    </rPh>
    <rPh sb="43" eb="45">
      <t>イガイ</t>
    </rPh>
    <rPh sb="50" eb="52">
      <t>キニュウ</t>
    </rPh>
    <rPh sb="59" eb="62">
      <t>ニンイカ</t>
    </rPh>
    <rPh sb="63" eb="65">
      <t>テイイン</t>
    </rPh>
    <rPh sb="66" eb="68">
      <t>サンシュツ</t>
    </rPh>
    <rPh sb="69" eb="70">
      <t>ア</t>
    </rPh>
    <rPh sb="102" eb="104">
      <t>サンシュツ</t>
    </rPh>
    <phoneticPr fontId="2"/>
  </si>
  <si>
    <t>（　　　）には、認定上の学級数を記入すること。</t>
    <rPh sb="8" eb="10">
      <t>ニンテイ</t>
    </rPh>
    <rPh sb="10" eb="11">
      <t>ジョウ</t>
    </rPh>
    <rPh sb="12" eb="14">
      <t>ガッキュウ</t>
    </rPh>
    <rPh sb="14" eb="15">
      <t>スウ</t>
    </rPh>
    <rPh sb="16" eb="18">
      <t>キニュウ</t>
    </rPh>
    <phoneticPr fontId="2"/>
  </si>
  <si>
    <t xml:space="preserve"> [　　　]には、幼稚園に在籍する各年齢の保育が必要な子どもの定員数を記入すること。
（利用定員が定員と異なる場合は、利用定員で算出すること。）</t>
    <rPh sb="9" eb="12">
      <t>ヨウチエン</t>
    </rPh>
    <rPh sb="13" eb="15">
      <t>ザイセキ</t>
    </rPh>
    <rPh sb="17" eb="18">
      <t>カク</t>
    </rPh>
    <rPh sb="18" eb="20">
      <t>ネンレイ</t>
    </rPh>
    <rPh sb="21" eb="23">
      <t>ホイク</t>
    </rPh>
    <rPh sb="24" eb="26">
      <t>ヒツヨウ</t>
    </rPh>
    <rPh sb="27" eb="28">
      <t>コ</t>
    </rPh>
    <rPh sb="31" eb="34">
      <t>テイインスウ</t>
    </rPh>
    <rPh sb="35" eb="37">
      <t>キニュウ</t>
    </rPh>
    <rPh sb="44" eb="46">
      <t>リヨウ</t>
    </rPh>
    <rPh sb="46" eb="48">
      <t>テイイン</t>
    </rPh>
    <rPh sb="49" eb="51">
      <t>テイイン</t>
    </rPh>
    <rPh sb="52" eb="53">
      <t>コト</t>
    </rPh>
    <rPh sb="55" eb="57">
      <t>バアイ</t>
    </rPh>
    <rPh sb="59" eb="61">
      <t>リヨウ</t>
    </rPh>
    <rPh sb="61" eb="63">
      <t>テイイン</t>
    </rPh>
    <rPh sb="64" eb="66">
      <t>サンシュツ</t>
    </rPh>
    <phoneticPr fontId="2"/>
  </si>
  <si>
    <t xml:space="preserve"> [　　　]には、各年齢の定員数を記入すること。（利用定員が定員と異なる場合は、
利用定員で算出すること。）</t>
    <phoneticPr fontId="2"/>
  </si>
  <si>
    <t>　eは、保育機能施設が認証保育所であって、定員が９０人以下の場合に「１」を記入し、それ以外は「０」を記入すること。９０人以下の定員の算出に当たっては、利用定員を定員と異なる人数に設定した場合は、利用定員で算出すること。</t>
    <rPh sb="4" eb="6">
      <t>ホイク</t>
    </rPh>
    <rPh sb="6" eb="8">
      <t>キノウ</t>
    </rPh>
    <rPh sb="8" eb="10">
      <t>シセツ</t>
    </rPh>
    <rPh sb="37" eb="39">
      <t>キニュウ</t>
    </rPh>
    <rPh sb="43" eb="45">
      <t>イガイ</t>
    </rPh>
    <rPh sb="50" eb="52">
      <t>キニュウ</t>
    </rPh>
    <phoneticPr fontId="2"/>
  </si>
  <si>
    <t>※１　ここでいう学級数とは、満３歳以上の子どもの定員（合計数）を３５で除し、
      小数点以下を切り上げたものを指す。
      利用定員を定員と異なる人数に設定した場合も定員で算出すること。</t>
    <rPh sb="27" eb="30">
      <t>ゴウケイスウ</t>
    </rPh>
    <rPh sb="47" eb="48">
      <t>テン</t>
    </rPh>
    <rPh sb="48" eb="50">
      <t>イカ</t>
    </rPh>
    <rPh sb="53" eb="54">
      <t>ア</t>
    </rPh>
    <rPh sb="59" eb="60">
      <t>サ</t>
    </rPh>
    <phoneticPr fontId="2"/>
  </si>
  <si>
    <t>※２　保育室・遊戯室数は、2歳児室数及び認定上の学級数の合計を下回ってはならない。</t>
    <rPh sb="3" eb="6">
      <t>ホイクシツ</t>
    </rPh>
    <rPh sb="7" eb="10">
      <t>ユウギシツ</t>
    </rPh>
    <rPh sb="10" eb="11">
      <t>カズ</t>
    </rPh>
    <rPh sb="14" eb="15">
      <t>サイ</t>
    </rPh>
    <rPh sb="15" eb="16">
      <t>ジ</t>
    </rPh>
    <rPh sb="16" eb="17">
      <t>シツ</t>
    </rPh>
    <rPh sb="17" eb="18">
      <t>スウ</t>
    </rPh>
    <rPh sb="18" eb="19">
      <t>オヨ</t>
    </rPh>
    <rPh sb="20" eb="22">
      <t>ニンテイ</t>
    </rPh>
    <rPh sb="22" eb="23">
      <t>ジョウ</t>
    </rPh>
    <rPh sb="24" eb="26">
      <t>ガッキュウ</t>
    </rPh>
    <rPh sb="26" eb="27">
      <t>スウ</t>
    </rPh>
    <rPh sb="28" eb="30">
      <t>ゴウケイ</t>
    </rPh>
    <rPh sb="31" eb="33">
      <t>シタマワ</t>
    </rPh>
    <phoneticPr fontId="2"/>
  </si>
  <si>
    <r>
      <t>４　保育室等の状況</t>
    </r>
    <r>
      <rPr>
        <sz val="11"/>
        <color theme="1"/>
        <rFont val="ＭＳ Ｐ明朝"/>
        <family val="1"/>
        <charset val="128"/>
      </rPr>
      <t>　　</t>
    </r>
    <rPh sb="2" eb="5">
      <t>ホイクシツ</t>
    </rPh>
    <rPh sb="5" eb="6">
      <t>トウ</t>
    </rPh>
    <rPh sb="7" eb="9">
      <t>ジョウキョウ</t>
    </rPh>
    <phoneticPr fontId="2"/>
  </si>
  <si>
    <t>学級数（※１）</t>
    <rPh sb="0" eb="2">
      <t>ガッキュウ</t>
    </rPh>
    <rPh sb="2" eb="3">
      <t>スウ</t>
    </rPh>
    <phoneticPr fontId="2"/>
  </si>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</sst>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_ "/>
  </numFmts>
  <fonts count="3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10"/>
      <name val="ＭＳ 明朝"/>
      <family val="1"/>
      <charset val="128"/>
    </font>
    <font>
      <sz val="10"/>
      <color indexed="9"/>
      <name val="ＭＳ 明朝"/>
      <family val="1"/>
      <charset val="128"/>
    </font>
    <font>
      <sz val="10"/>
      <color indexed="8"/>
      <name val="ＭＳ 明朝"/>
      <family val="1"/>
      <charset val="128"/>
    </font>
    <font>
      <sz val="10"/>
      <name val="ＪＳ明朝"/>
      <family val="1"/>
      <charset val="128"/>
    </font>
    <font>
      <sz val="11"/>
      <name val="ＭＳ ゴシック"/>
      <family val="3"/>
      <charset val="128"/>
    </font>
    <font>
      <sz val="10"/>
      <color indexed="8"/>
      <name val="ＭＳ Ｐ明朝"/>
      <family val="1"/>
      <charset val="128"/>
    </font>
    <font>
      <sz val="9"/>
      <name val="ＭＳ 明朝"/>
      <family val="1"/>
      <charset val="128"/>
    </font>
    <font>
      <b/>
      <sz val="11"/>
      <name val="ＭＳ Ｐ明朝"/>
      <family val="1"/>
      <charset val="128"/>
    </font>
    <font>
      <b/>
      <sz val="10"/>
      <name val="ＭＳ 明朝"/>
      <family val="1"/>
      <charset val="128"/>
    </font>
    <font>
      <sz val="8"/>
      <name val="ＭＳ Ｐ明朝"/>
      <family val="1"/>
      <charset val="128"/>
    </font>
    <font>
      <sz val="11"/>
      <name val="HGP創英角ｺﾞｼｯｸUB"/>
      <family val="3"/>
      <charset val="128"/>
    </font>
    <font>
      <sz val="10"/>
      <color rgb="FFFF0000"/>
      <name val="ＭＳ Ｐ明朝"/>
      <family val="1"/>
      <charset val="128"/>
    </font>
    <font>
      <u/>
      <sz val="10"/>
      <color rgb="FFFF0000"/>
      <name val="ＭＳ 明朝"/>
      <family val="1"/>
      <charset val="128"/>
    </font>
    <font>
      <u/>
      <sz val="10"/>
      <color rgb="FFFF0000"/>
      <name val="ＭＳ Ｐ明朝"/>
      <family val="1"/>
      <charset val="128"/>
    </font>
    <font>
      <u/>
      <sz val="9"/>
      <color rgb="FFFF0000"/>
      <name val="ＭＳ Ｐ明朝"/>
      <family val="1"/>
      <charset val="128"/>
    </font>
    <font>
      <strike/>
      <sz val="10"/>
      <name val="ＭＳ Ｐゴシック"/>
      <family val="3"/>
      <charset val="128"/>
    </font>
    <font>
      <strike/>
      <sz val="10"/>
      <color rgb="FFFF0000"/>
      <name val="ＭＳ Ｐゴシック"/>
      <family val="3"/>
      <charset val="128"/>
    </font>
    <font>
      <strike/>
      <sz val="10"/>
      <color rgb="FF0070C0"/>
      <name val="ＭＳ 明朝"/>
      <family val="1"/>
      <charset val="128"/>
    </font>
    <font>
      <strike/>
      <u/>
      <sz val="10"/>
      <color rgb="FF0070C0"/>
      <name val="ＭＳ Ｐゴシック"/>
      <family val="3"/>
      <charset val="128"/>
    </font>
    <font>
      <strike/>
      <sz val="10"/>
      <color rgb="FF0070C0"/>
      <name val="ＭＳ Ｐゴシック"/>
      <family val="3"/>
      <charset val="128"/>
    </font>
    <font>
      <sz val="10"/>
      <color rgb="FF0070C0"/>
      <name val="ＭＳ Ｐ明朝"/>
      <family val="1"/>
      <charset val="128"/>
    </font>
    <font>
      <sz val="10"/>
      <color theme="1"/>
      <name val="ＭＳ 明朝"/>
      <family val="1"/>
      <charset val="128"/>
    </font>
    <font>
      <sz val="10"/>
      <color theme="1"/>
      <name val="ＭＳ Ｐ明朝"/>
      <family val="1"/>
      <charset val="128"/>
    </font>
    <font>
      <sz val="10"/>
      <color theme="1"/>
      <name val="ＭＳ Ｐゴシック"/>
      <family val="3"/>
      <charset val="128"/>
    </font>
    <font>
      <strike/>
      <sz val="10"/>
      <color rgb="FFFF0000"/>
      <name val="ＭＳ Ｐ明朝"/>
      <family val="1"/>
      <charset val="128"/>
    </font>
    <font>
      <sz val="11"/>
      <color theme="1"/>
      <name val="ＭＳ ゴシック"/>
      <family val="3"/>
      <charset val="128"/>
    </font>
    <font>
      <b/>
      <sz val="11"/>
      <color theme="1"/>
      <name val="ＭＳ Ｐ明朝"/>
      <family val="1"/>
      <charset val="128"/>
    </font>
    <font>
      <sz val="11"/>
      <color theme="1"/>
      <name val="ＭＳ Ｐ明朝"/>
      <family val="1"/>
      <charset val="128"/>
    </font>
    <font>
      <u/>
      <sz val="10"/>
      <color theme="1"/>
      <name val="ＭＳ 明朝"/>
      <family val="1"/>
      <charset val="128"/>
    </font>
    <font>
      <b/>
      <sz val="10"/>
      <color theme="1"/>
      <name val="ＭＳ 明朝"/>
      <family val="1"/>
      <charset val="128"/>
    </font>
    <font>
      <strike/>
      <sz val="10"/>
      <color theme="1"/>
      <name val="ＭＳ 明朝"/>
      <family val="1"/>
      <charset val="128"/>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theme="9" tint="0.79998168889431442"/>
        <bgColor indexed="64"/>
      </patternFill>
    </fill>
    <fill>
      <patternFill patternType="solid">
        <fgColor rgb="FFFFFF99"/>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6">
    <xf numFmtId="0" fontId="0" fillId="0" borderId="0" xfId="0">
      <alignment vertical="center"/>
    </xf>
    <xf numFmtId="0" fontId="4" fillId="2" borderId="0"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5" xfId="0" applyFont="1" applyFill="1" applyBorder="1" applyAlignment="1" applyProtection="1">
      <alignment vertical="center"/>
    </xf>
    <xf numFmtId="0" fontId="7" fillId="0" borderId="0" xfId="0" applyFont="1" applyProtection="1">
      <alignment vertical="center"/>
    </xf>
    <xf numFmtId="0" fontId="7" fillId="0" borderId="0" xfId="0" applyFont="1" applyFill="1" applyProtection="1">
      <alignment vertical="center"/>
    </xf>
    <xf numFmtId="0" fontId="4" fillId="0" borderId="0" xfId="0" applyFont="1" applyFill="1" applyBorder="1" applyAlignment="1" applyProtection="1">
      <alignment horizontal="center" vertical="center"/>
    </xf>
    <xf numFmtId="0" fontId="4" fillId="0" borderId="17" xfId="0" applyFont="1" applyFill="1" applyBorder="1" applyAlignment="1" applyProtection="1">
      <alignment horizontal="left" wrapText="1"/>
    </xf>
    <xf numFmtId="0" fontId="4" fillId="0" borderId="5" xfId="0" applyFont="1" applyFill="1" applyBorder="1" applyAlignment="1" applyProtection="1">
      <alignment horizontal="center" vertical="center"/>
    </xf>
    <xf numFmtId="0" fontId="4" fillId="4" borderId="0" xfId="0" applyFont="1" applyFill="1" applyBorder="1" applyAlignment="1" applyProtection="1">
      <alignment vertical="center"/>
    </xf>
    <xf numFmtId="0" fontId="4" fillId="4" borderId="25" xfId="0" applyFont="1" applyFill="1" applyBorder="1" applyAlignment="1" applyProtection="1">
      <alignment horizontal="right" vertical="center"/>
    </xf>
    <xf numFmtId="0" fontId="4" fillId="3" borderId="0" xfId="0" applyNumberFormat="1" applyFont="1" applyFill="1" applyBorder="1" applyAlignment="1" applyProtection="1">
      <alignment horizontal="center" vertical="center" wrapText="1"/>
    </xf>
    <xf numFmtId="0" fontId="12" fillId="0" borderId="5" xfId="0" applyFont="1" applyFill="1" applyBorder="1" applyAlignment="1" applyProtection="1">
      <alignment vertical="center"/>
    </xf>
    <xf numFmtId="0" fontId="4" fillId="4" borderId="25" xfId="0" applyFont="1" applyFill="1" applyBorder="1" applyAlignment="1" applyProtection="1">
      <alignment vertical="center"/>
    </xf>
    <xf numFmtId="0" fontId="4" fillId="0" borderId="25" xfId="0" applyFont="1" applyFill="1" applyBorder="1" applyAlignment="1" applyProtection="1">
      <alignment vertical="center" wrapText="1"/>
    </xf>
    <xf numFmtId="0" fontId="4" fillId="0" borderId="0" xfId="0" applyFont="1" applyFill="1" applyProtection="1">
      <alignment vertical="center"/>
    </xf>
    <xf numFmtId="0" fontId="4" fillId="4" borderId="17" xfId="0" applyFont="1" applyFill="1" applyBorder="1" applyAlignment="1" applyProtection="1">
      <alignment vertical="center"/>
    </xf>
    <xf numFmtId="0" fontId="4" fillId="0"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4" borderId="17"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25" xfId="0" applyFont="1" applyBorder="1" applyAlignment="1" applyProtection="1">
      <alignment wrapText="1"/>
    </xf>
    <xf numFmtId="0" fontId="4" fillId="0" borderId="17" xfId="0" applyFont="1" applyBorder="1" applyAlignment="1" applyProtection="1">
      <alignment wrapText="1"/>
    </xf>
    <xf numFmtId="49" fontId="4"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right" vertical="center"/>
    </xf>
    <xf numFmtId="0" fontId="4" fillId="4" borderId="4"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7" fillId="0" borderId="0" xfId="0" applyFont="1" applyFill="1" applyAlignment="1" applyProtection="1">
      <alignment horizontal="left" vertical="center"/>
    </xf>
    <xf numFmtId="0" fontId="7" fillId="4"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11" fillId="0" borderId="0" xfId="0" applyFont="1" applyFill="1" applyAlignment="1" applyProtection="1">
      <alignment vertical="center"/>
    </xf>
    <xf numFmtId="0" fontId="4" fillId="0" borderId="14" xfId="0" applyFont="1" applyFill="1" applyBorder="1" applyAlignment="1" applyProtection="1">
      <alignment vertical="center"/>
    </xf>
    <xf numFmtId="0" fontId="4" fillId="0" borderId="14" xfId="0" applyFont="1" applyFill="1" applyBorder="1" applyAlignment="1" applyProtection="1">
      <alignment horizontal="center" vertical="center"/>
    </xf>
    <xf numFmtId="0" fontId="4" fillId="0" borderId="4" xfId="0" applyFont="1" applyFill="1" applyBorder="1" applyAlignment="1" applyProtection="1">
      <alignment horizontal="right" vertical="center"/>
    </xf>
    <xf numFmtId="0" fontId="4" fillId="0" borderId="26" xfId="0" applyFont="1" applyFill="1" applyBorder="1" applyAlignment="1" applyProtection="1">
      <alignment horizontal="center" vertical="center"/>
    </xf>
    <xf numFmtId="49" fontId="4" fillId="4" borderId="14" xfId="0" applyNumberFormat="1" applyFont="1" applyFill="1" applyBorder="1" applyAlignment="1" applyProtection="1">
      <alignment horizontal="center" vertical="center"/>
    </xf>
    <xf numFmtId="49" fontId="4" fillId="4" borderId="4" xfId="0" applyNumberFormat="1" applyFont="1" applyFill="1" applyBorder="1" applyAlignment="1" applyProtection="1">
      <alignment vertical="center"/>
    </xf>
    <xf numFmtId="49" fontId="4" fillId="4" borderId="14" xfId="0" applyNumberFormat="1" applyFont="1" applyFill="1" applyBorder="1" applyAlignment="1" applyProtection="1">
      <alignment horizontal="right" vertical="center"/>
    </xf>
    <xf numFmtId="0" fontId="4" fillId="4" borderId="26" xfId="0" applyFont="1" applyFill="1" applyBorder="1" applyAlignment="1" applyProtection="1">
      <alignment horizontal="left" vertical="center"/>
    </xf>
    <xf numFmtId="49" fontId="4" fillId="0" borderId="14" xfId="0" applyNumberFormat="1"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4" borderId="3" xfId="0" applyFont="1" applyFill="1" applyBorder="1" applyAlignment="1" applyProtection="1">
      <alignment horizontal="right" vertical="center"/>
    </xf>
    <xf numFmtId="0" fontId="4" fillId="4" borderId="16" xfId="0" applyFont="1" applyFill="1" applyBorder="1" applyAlignment="1" applyProtection="1">
      <alignment horizontal="center" vertical="center"/>
    </xf>
    <xf numFmtId="49" fontId="4" fillId="0" borderId="13"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4" fillId="4" borderId="3" xfId="0" applyNumberFormat="1"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0" fontId="4" fillId="0" borderId="25" xfId="0" applyFont="1" applyFill="1" applyBorder="1" applyAlignment="1" applyProtection="1">
      <alignment vertical="center"/>
    </xf>
    <xf numFmtId="0" fontId="4" fillId="0" borderId="17" xfId="0" applyFont="1" applyFill="1" applyBorder="1" applyAlignment="1" applyProtection="1">
      <alignment horizontal="left" vertical="center"/>
    </xf>
    <xf numFmtId="0" fontId="4" fillId="0" borderId="4" xfId="0" applyFont="1" applyFill="1" applyBorder="1" applyAlignment="1" applyProtection="1">
      <alignment vertical="center"/>
    </xf>
    <xf numFmtId="0" fontId="4" fillId="0" borderId="26" xfId="0" applyFont="1" applyFill="1" applyBorder="1" applyAlignment="1" applyProtection="1">
      <alignment vertical="center"/>
    </xf>
    <xf numFmtId="0" fontId="4" fillId="0" borderId="14" xfId="0" applyFont="1" applyFill="1" applyBorder="1" applyAlignment="1" applyProtection="1">
      <alignment horizontal="right" vertical="center"/>
    </xf>
    <xf numFmtId="49" fontId="4" fillId="0" borderId="25" xfId="0" applyNumberFormat="1" applyFont="1" applyFill="1" applyBorder="1" applyAlignment="1" applyProtection="1">
      <alignment horizontal="center" vertical="center"/>
    </xf>
    <xf numFmtId="49" fontId="4" fillId="4" borderId="25" xfId="0" applyNumberFormat="1" applyFont="1" applyFill="1" applyBorder="1" applyAlignment="1" applyProtection="1">
      <alignment horizontal="right" vertical="center"/>
    </xf>
    <xf numFmtId="0" fontId="4" fillId="0" borderId="25" xfId="0" applyFont="1" applyFill="1" applyBorder="1" applyAlignment="1" applyProtection="1">
      <alignment horizontal="center" vertical="center" wrapText="1"/>
    </xf>
    <xf numFmtId="0" fontId="4" fillId="4" borderId="4" xfId="0" applyFont="1" applyFill="1" applyBorder="1" applyAlignment="1" applyProtection="1">
      <alignment vertical="center"/>
    </xf>
    <xf numFmtId="0" fontId="5" fillId="0" borderId="0" xfId="0" applyFont="1" applyFill="1" applyBorder="1" applyAlignment="1" applyProtection="1">
      <alignment vertical="center" textRotation="255"/>
    </xf>
    <xf numFmtId="0" fontId="7"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0" fontId="4" fillId="0" borderId="26" xfId="0" applyFont="1" applyFill="1" applyBorder="1" applyAlignment="1" applyProtection="1">
      <alignment horizontal="right" vertical="center"/>
    </xf>
    <xf numFmtId="0" fontId="4" fillId="4" borderId="26" xfId="0" applyFont="1" applyFill="1" applyBorder="1" applyAlignment="1" applyProtection="1">
      <alignment vertical="center"/>
    </xf>
    <xf numFmtId="0" fontId="4" fillId="0" borderId="12" xfId="0" applyFont="1" applyFill="1" applyBorder="1" applyProtection="1">
      <alignment vertical="center"/>
    </xf>
    <xf numFmtId="0" fontId="4" fillId="0" borderId="16" xfId="0" applyFont="1" applyFill="1" applyBorder="1" applyProtection="1">
      <alignment vertical="center"/>
    </xf>
    <xf numFmtId="0" fontId="5" fillId="4" borderId="14" xfId="0" applyFont="1" applyFill="1" applyBorder="1" applyAlignment="1" applyProtection="1">
      <alignment horizontal="right" vertical="center"/>
    </xf>
    <xf numFmtId="0" fontId="4" fillId="0" borderId="17" xfId="0" applyFont="1" applyFill="1" applyBorder="1" applyProtection="1">
      <alignment vertical="center"/>
    </xf>
    <xf numFmtId="49" fontId="4" fillId="0" borderId="4" xfId="0" applyNumberFormat="1" applyFont="1" applyFill="1" applyBorder="1" applyAlignment="1" applyProtection="1">
      <alignment vertical="center"/>
    </xf>
    <xf numFmtId="49" fontId="4" fillId="0" borderId="4"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4" fillId="0" borderId="12" xfId="0" applyFont="1" applyFill="1" applyBorder="1" applyAlignment="1" applyProtection="1">
      <alignment vertical="center"/>
    </xf>
    <xf numFmtId="0" fontId="4" fillId="0" borderId="3" xfId="0" applyFont="1" applyFill="1" applyBorder="1" applyAlignment="1" applyProtection="1">
      <alignment horizontal="right" vertical="center"/>
    </xf>
    <xf numFmtId="0" fontId="4" fillId="0" borderId="16" xfId="0" applyFont="1" applyFill="1" applyBorder="1" applyAlignment="1" applyProtection="1">
      <alignment horizontal="left" vertical="center"/>
    </xf>
    <xf numFmtId="49" fontId="4" fillId="0" borderId="25" xfId="0" applyNumberFormat="1" applyFont="1" applyFill="1" applyBorder="1" applyAlignment="1" applyProtection="1">
      <alignment horizontal="right" vertical="center"/>
    </xf>
    <xf numFmtId="0" fontId="4" fillId="4" borderId="0" xfId="0" applyFont="1" applyFill="1" applyBorder="1" applyAlignment="1" applyProtection="1">
      <alignment vertical="top"/>
    </xf>
    <xf numFmtId="0" fontId="4" fillId="4" borderId="25" xfId="0" applyFont="1" applyFill="1" applyBorder="1" applyAlignment="1" applyProtection="1">
      <alignment vertical="top"/>
    </xf>
    <xf numFmtId="0" fontId="4" fillId="4" borderId="3" xfId="0" applyFont="1" applyFill="1" applyBorder="1" applyAlignment="1" applyProtection="1">
      <alignment horizontal="center" vertical="center"/>
    </xf>
    <xf numFmtId="0" fontId="4" fillId="4" borderId="3" xfId="0" applyFont="1" applyFill="1" applyBorder="1" applyAlignment="1" applyProtection="1">
      <alignment vertical="center"/>
    </xf>
    <xf numFmtId="0" fontId="4" fillId="4" borderId="12" xfId="0" applyFont="1" applyFill="1" applyBorder="1" applyAlignment="1" applyProtection="1">
      <alignment vertical="center"/>
    </xf>
    <xf numFmtId="0" fontId="4" fillId="4" borderId="16" xfId="0" applyFont="1" applyFill="1" applyBorder="1" applyAlignment="1" applyProtection="1">
      <alignment vertical="center"/>
    </xf>
    <xf numFmtId="0" fontId="4" fillId="0" borderId="0" xfId="0" applyFont="1" applyFill="1" applyBorder="1" applyAlignment="1" applyProtection="1">
      <alignment horizontal="left" vertical="center" wrapText="1"/>
    </xf>
    <xf numFmtId="0" fontId="4" fillId="4" borderId="17" xfId="0" applyFont="1" applyFill="1" applyBorder="1" applyAlignment="1" applyProtection="1">
      <alignment horizontal="left" vertical="center"/>
    </xf>
    <xf numFmtId="0" fontId="4" fillId="4" borderId="5" xfId="0" applyFont="1" applyFill="1" applyBorder="1" applyAlignment="1" applyProtection="1">
      <alignment vertical="center"/>
    </xf>
    <xf numFmtId="49" fontId="4" fillId="0" borderId="28" xfId="0" applyNumberFormat="1" applyFont="1" applyFill="1" applyBorder="1" applyAlignment="1" applyProtection="1">
      <alignment horizontal="right" vertical="center"/>
    </xf>
    <xf numFmtId="0" fontId="4" fillId="4" borderId="18" xfId="0" applyFont="1" applyFill="1" applyBorder="1" applyAlignment="1" applyProtection="1">
      <alignment horizontal="left" vertical="center"/>
    </xf>
    <xf numFmtId="0" fontId="4" fillId="0" borderId="0" xfId="0" applyFont="1" applyFill="1" applyBorder="1" applyAlignment="1" applyProtection="1">
      <alignment horizontal="right" vertical="center" wrapText="1"/>
    </xf>
    <xf numFmtId="0" fontId="4" fillId="4" borderId="0" xfId="0" applyFont="1" applyFill="1" applyBorder="1" applyAlignment="1" applyProtection="1">
      <alignment horizontal="left" vertical="center"/>
    </xf>
    <xf numFmtId="0" fontId="4" fillId="0" borderId="16" xfId="0" applyFont="1" applyFill="1" applyBorder="1" applyAlignment="1" applyProtection="1">
      <alignment horizontal="right" vertical="center"/>
    </xf>
    <xf numFmtId="0" fontId="10" fillId="0" borderId="14" xfId="0" applyFont="1" applyFill="1" applyBorder="1" applyAlignment="1" applyProtection="1">
      <alignment vertical="center"/>
    </xf>
    <xf numFmtId="0" fontId="10" fillId="0" borderId="4" xfId="0" applyFont="1" applyFill="1" applyBorder="1" applyAlignment="1" applyProtection="1">
      <alignment vertical="center"/>
    </xf>
    <xf numFmtId="0" fontId="4" fillId="4" borderId="14" xfId="0" applyFont="1" applyFill="1" applyBorder="1" applyAlignment="1" applyProtection="1">
      <alignment vertical="center"/>
    </xf>
    <xf numFmtId="0" fontId="5" fillId="4" borderId="28" xfId="0" applyFont="1" applyFill="1" applyBorder="1" applyAlignment="1" applyProtection="1">
      <alignment horizontal="right" vertical="center"/>
    </xf>
    <xf numFmtId="0" fontId="4" fillId="4" borderId="18" xfId="0" applyFont="1" applyFill="1" applyBorder="1" applyAlignment="1" applyProtection="1">
      <alignment vertical="center"/>
    </xf>
    <xf numFmtId="49" fontId="4" fillId="4" borderId="5" xfId="0" applyNumberFormat="1" applyFont="1" applyFill="1" applyBorder="1" applyAlignment="1" applyProtection="1">
      <alignment horizontal="right" vertical="center"/>
    </xf>
    <xf numFmtId="0" fontId="5" fillId="4" borderId="26" xfId="0" applyFont="1" applyFill="1" applyBorder="1" applyAlignment="1" applyProtection="1">
      <alignment vertical="center"/>
    </xf>
    <xf numFmtId="0" fontId="4" fillId="4" borderId="28" xfId="0" applyFont="1" applyFill="1" applyBorder="1" applyAlignment="1" applyProtection="1">
      <alignment horizontal="center" vertical="center"/>
    </xf>
    <xf numFmtId="0" fontId="4" fillId="0" borderId="12" xfId="0" applyFont="1" applyFill="1" applyBorder="1" applyAlignment="1" applyProtection="1">
      <alignment horizontal="right" vertical="center"/>
    </xf>
    <xf numFmtId="0" fontId="4" fillId="0" borderId="0" xfId="0" applyFont="1" applyFill="1" applyAlignment="1" applyProtection="1">
      <alignment vertical="top"/>
    </xf>
    <xf numFmtId="0" fontId="4" fillId="0" borderId="0" xfId="0" applyFont="1" applyFill="1" applyBorder="1" applyAlignment="1" applyProtection="1">
      <alignment horizontal="left" vertical="top"/>
    </xf>
    <xf numFmtId="49" fontId="3" fillId="2" borderId="0" xfId="0" applyNumberFormat="1" applyFont="1" applyFill="1" applyBorder="1" applyAlignment="1" applyProtection="1">
      <alignment horizontal="center" vertical="center" wrapText="1"/>
      <protection locked="0"/>
    </xf>
    <xf numFmtId="0" fontId="4" fillId="0" borderId="25" xfId="0" applyFont="1" applyFill="1" applyBorder="1" applyProtection="1">
      <alignment vertical="center"/>
    </xf>
    <xf numFmtId="0" fontId="4" fillId="0" borderId="17" xfId="0" applyFont="1" applyFill="1" applyBorder="1" applyAlignment="1" applyProtection="1">
      <alignment vertical="center"/>
    </xf>
    <xf numFmtId="0" fontId="4" fillId="0" borderId="18" xfId="0" applyFont="1" applyFill="1" applyBorder="1" applyAlignment="1" applyProtection="1">
      <alignment horizontal="center" vertical="center"/>
      <protection locked="0"/>
    </xf>
    <xf numFmtId="0" fontId="4" fillId="4" borderId="0" xfId="0" applyFont="1" applyFill="1" applyProtection="1">
      <alignment vertical="center"/>
    </xf>
    <xf numFmtId="0" fontId="11" fillId="0" borderId="0" xfId="0" applyFont="1" applyFill="1" applyProtection="1">
      <alignment vertical="center"/>
    </xf>
    <xf numFmtId="0" fontId="3" fillId="0" borderId="0" xfId="0" applyFont="1" applyFill="1" applyProtection="1">
      <alignment vertical="center"/>
    </xf>
    <xf numFmtId="0" fontId="3" fillId="0" borderId="0" xfId="0" applyFont="1" applyFill="1" applyAlignment="1" applyProtection="1">
      <alignment vertical="top"/>
    </xf>
    <xf numFmtId="0" fontId="4" fillId="0" borderId="0" xfId="0" applyFont="1" applyFill="1" applyBorder="1" applyAlignment="1" applyProtection="1"/>
    <xf numFmtId="0" fontId="4" fillId="0" borderId="0" xfId="0" applyFont="1" applyFill="1" applyBorder="1" applyProtection="1">
      <alignment vertical="center"/>
    </xf>
    <xf numFmtId="0" fontId="4" fillId="0" borderId="0" xfId="0" applyFont="1" applyBorder="1" applyAlignment="1" applyProtection="1">
      <alignment wrapText="1"/>
    </xf>
    <xf numFmtId="0" fontId="7" fillId="0" borderId="0" xfId="0" applyFont="1" applyFill="1" applyBorder="1" applyProtection="1">
      <alignment vertical="center"/>
    </xf>
    <xf numFmtId="0" fontId="4" fillId="0" borderId="0" xfId="0" applyFont="1" applyFill="1" applyBorder="1" applyAlignment="1" applyProtection="1">
      <alignment wrapText="1"/>
    </xf>
    <xf numFmtId="0" fontId="7" fillId="4" borderId="0" xfId="0" applyFont="1" applyFill="1" applyBorder="1" applyAlignment="1" applyProtection="1">
      <alignment vertical="top"/>
    </xf>
    <xf numFmtId="0" fontId="7" fillId="0" borderId="0" xfId="0" applyFont="1" applyFill="1" applyBorder="1" applyAlignment="1" applyProtection="1">
      <alignment horizontal="left" vertical="center"/>
    </xf>
    <xf numFmtId="0" fontId="4" fillId="4" borderId="4"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0" borderId="25" xfId="0" applyFont="1" applyFill="1" applyBorder="1" applyAlignment="1" applyProtection="1">
      <alignment horizontal="center" vertical="center" textRotation="255"/>
    </xf>
    <xf numFmtId="49" fontId="4" fillId="0" borderId="3" xfId="0" applyNumberFormat="1"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4" borderId="16" xfId="0" applyFont="1" applyFill="1" applyBorder="1" applyAlignment="1" applyProtection="1">
      <alignment horizontal="center" vertical="center"/>
    </xf>
    <xf numFmtId="0" fontId="4" fillId="0" borderId="4" xfId="0" applyFont="1" applyFill="1" applyBorder="1" applyAlignment="1" applyProtection="1">
      <alignment horizontal="right" vertical="center"/>
    </xf>
    <xf numFmtId="49" fontId="4" fillId="4" borderId="14" xfId="0" applyNumberFormat="1" applyFont="1" applyFill="1" applyBorder="1" applyAlignment="1" applyProtection="1">
      <alignment horizontal="center" vertical="center"/>
    </xf>
    <xf numFmtId="49" fontId="4" fillId="4" borderId="4" xfId="0" applyNumberFormat="1" applyFont="1" applyFill="1" applyBorder="1" applyAlignment="1" applyProtection="1">
      <alignment horizontal="center" vertical="center"/>
    </xf>
    <xf numFmtId="0" fontId="4" fillId="4" borderId="25" xfId="0" applyFont="1" applyFill="1" applyBorder="1" applyAlignment="1" applyProtection="1">
      <alignment horizontal="right" vertical="center"/>
    </xf>
    <xf numFmtId="0" fontId="4" fillId="0" borderId="1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0" borderId="14" xfId="0" applyFont="1" applyFill="1" applyBorder="1" applyAlignment="1" applyProtection="1">
      <alignment vertical="center"/>
    </xf>
    <xf numFmtId="0" fontId="4" fillId="0" borderId="1"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5" fillId="0" borderId="0" xfId="0" applyFont="1" applyFill="1" applyBorder="1" applyAlignment="1" applyProtection="1">
      <alignment vertical="center" textRotation="255"/>
    </xf>
    <xf numFmtId="0" fontId="4" fillId="3" borderId="4" xfId="0" applyFont="1" applyFill="1" applyBorder="1" applyAlignment="1" applyProtection="1">
      <alignment horizontal="center" vertical="center"/>
    </xf>
    <xf numFmtId="49" fontId="4" fillId="0" borderId="4" xfId="0" applyNumberFormat="1" applyFont="1" applyFill="1" applyBorder="1" applyAlignment="1" applyProtection="1">
      <alignment horizontal="right" vertical="center"/>
    </xf>
    <xf numFmtId="0" fontId="4" fillId="4" borderId="17" xfId="0" applyFont="1" applyFill="1" applyBorder="1" applyAlignment="1" applyProtection="1">
      <alignment horizontal="center" vertical="center"/>
    </xf>
    <xf numFmtId="0" fontId="4" fillId="0" borderId="3" xfId="0" applyFont="1" applyFill="1" applyBorder="1" applyAlignment="1" applyProtection="1">
      <alignment horizontal="right" vertical="center"/>
    </xf>
    <xf numFmtId="0" fontId="4" fillId="0" borderId="28" xfId="0" applyFont="1" applyFill="1" applyBorder="1" applyAlignment="1" applyProtection="1">
      <alignment horizontal="right" vertical="center"/>
    </xf>
    <xf numFmtId="0" fontId="14" fillId="0" borderId="0" xfId="0" applyFont="1" applyFill="1" applyProtection="1">
      <alignment vertical="center"/>
    </xf>
    <xf numFmtId="0" fontId="7" fillId="4" borderId="13" xfId="0" applyFont="1" applyFill="1" applyBorder="1" applyAlignment="1" applyProtection="1">
      <alignment horizontal="center" vertical="center"/>
    </xf>
    <xf numFmtId="0" fontId="7" fillId="4" borderId="14" xfId="0" applyFont="1" applyFill="1" applyBorder="1" applyAlignment="1" applyProtection="1">
      <alignment horizontal="center" vertical="center" shrinkToFit="1"/>
    </xf>
    <xf numFmtId="0" fontId="7" fillId="4" borderId="14" xfId="0" applyFont="1" applyFill="1" applyBorder="1" applyAlignment="1" applyProtection="1">
      <alignment horizontal="center" vertical="center"/>
    </xf>
    <xf numFmtId="0" fontId="7" fillId="4" borderId="35" xfId="0" applyFont="1" applyFill="1" applyBorder="1" applyAlignment="1" applyProtection="1">
      <alignment horizontal="center" vertical="center"/>
    </xf>
    <xf numFmtId="0" fontId="7" fillId="0" borderId="36" xfId="0" applyFont="1" applyBorder="1" applyAlignment="1" applyProtection="1">
      <alignment vertical="center"/>
    </xf>
    <xf numFmtId="0" fontId="7" fillId="2"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5" fillId="4" borderId="28" xfId="0" applyFont="1" applyFill="1" applyBorder="1" applyAlignment="1" applyProtection="1">
      <alignment vertical="center"/>
    </xf>
    <xf numFmtId="0" fontId="7" fillId="4" borderId="5" xfId="0" applyFont="1" applyFill="1" applyBorder="1" applyAlignment="1" applyProtection="1">
      <alignment horizontal="center" vertical="center"/>
    </xf>
    <xf numFmtId="0" fontId="7" fillId="4" borderId="37" xfId="0" applyFont="1" applyFill="1" applyBorder="1" applyAlignment="1" applyProtection="1">
      <alignment horizontal="center" vertical="center"/>
    </xf>
    <xf numFmtId="0" fontId="7" fillId="4" borderId="36" xfId="0" applyFont="1" applyFill="1" applyBorder="1" applyAlignment="1" applyProtection="1">
      <alignment vertical="center"/>
    </xf>
    <xf numFmtId="0" fontId="7" fillId="2" borderId="2" xfId="0" applyFont="1" applyFill="1" applyBorder="1" applyAlignment="1" applyProtection="1">
      <alignment horizontal="center" vertical="center"/>
      <protection locked="0"/>
    </xf>
    <xf numFmtId="0" fontId="7" fillId="4" borderId="38" xfId="0" applyFont="1" applyFill="1" applyBorder="1" applyAlignment="1" applyProtection="1">
      <alignment vertical="center"/>
    </xf>
    <xf numFmtId="0" fontId="7" fillId="4" borderId="35" xfId="0" applyFont="1" applyFill="1" applyBorder="1" applyAlignment="1" applyProtection="1">
      <alignment horizontal="center" vertical="center" shrinkToFit="1"/>
    </xf>
    <xf numFmtId="0" fontId="7" fillId="4" borderId="13" xfId="0" applyFont="1" applyFill="1" applyBorder="1" applyAlignment="1" applyProtection="1">
      <alignment horizontal="left" vertical="center" wrapText="1"/>
    </xf>
    <xf numFmtId="0" fontId="7" fillId="3" borderId="13"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4" borderId="1" xfId="0" applyFont="1" applyFill="1" applyBorder="1" applyAlignment="1" applyProtection="1">
      <alignment horizontal="left" vertical="center" shrinkToFit="1"/>
    </xf>
    <xf numFmtId="0" fontId="7" fillId="3" borderId="11" xfId="0" applyFont="1" applyFill="1" applyBorder="1" applyAlignment="1" applyProtection="1">
      <alignment horizontal="center" vertical="center"/>
    </xf>
    <xf numFmtId="0" fontId="7" fillId="0" borderId="0" xfId="0" applyFont="1" applyFill="1" applyAlignment="1" applyProtection="1">
      <alignment horizontal="left" vertical="top"/>
    </xf>
    <xf numFmtId="0" fontId="3" fillId="0" borderId="0" xfId="0" applyFont="1" applyFill="1" applyBorder="1" applyProtection="1">
      <alignment vertical="center"/>
    </xf>
    <xf numFmtId="0" fontId="7" fillId="4"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4" fillId="0" borderId="13" xfId="0" applyFont="1" applyFill="1" applyBorder="1" applyProtection="1">
      <alignment vertical="center"/>
    </xf>
    <xf numFmtId="176" fontId="4" fillId="3" borderId="12" xfId="0" applyNumberFormat="1" applyFont="1" applyFill="1" applyBorder="1" applyAlignment="1" applyProtection="1">
      <alignment horizontal="right" vertical="center" shrinkToFit="1"/>
    </xf>
    <xf numFmtId="0" fontId="4" fillId="4" borderId="0" xfId="0" applyFont="1" applyFill="1" applyBorder="1" applyProtection="1">
      <alignment vertical="center"/>
    </xf>
    <xf numFmtId="176" fontId="4" fillId="3" borderId="0" xfId="0" applyNumberFormat="1" applyFont="1" applyFill="1" applyBorder="1" applyAlignment="1" applyProtection="1">
      <alignment horizontal="right" vertical="center" shrinkToFit="1"/>
    </xf>
    <xf numFmtId="0" fontId="4" fillId="4" borderId="17" xfId="0" applyFont="1" applyFill="1" applyBorder="1" applyProtection="1">
      <alignment vertical="center"/>
    </xf>
    <xf numFmtId="176" fontId="4" fillId="3" borderId="5" xfId="0" applyNumberFormat="1" applyFont="1" applyFill="1" applyBorder="1" applyAlignment="1" applyProtection="1">
      <alignment horizontal="right" vertical="center" shrinkToFit="1"/>
    </xf>
    <xf numFmtId="0" fontId="4" fillId="4" borderId="5" xfId="0" applyFont="1" applyFill="1" applyBorder="1" applyAlignment="1" applyProtection="1">
      <alignment vertical="center" wrapText="1"/>
    </xf>
    <xf numFmtId="0" fontId="5" fillId="4" borderId="5" xfId="0" applyFont="1" applyFill="1" applyBorder="1" applyAlignment="1" applyProtection="1">
      <alignment vertical="center" wrapText="1"/>
    </xf>
    <xf numFmtId="0" fontId="5" fillId="4" borderId="18" xfId="0" applyFont="1" applyFill="1" applyBorder="1" applyAlignment="1" applyProtection="1">
      <alignment vertical="center" wrapText="1"/>
    </xf>
    <xf numFmtId="0" fontId="4" fillId="0" borderId="29" xfId="0" applyFont="1" applyFill="1" applyBorder="1" applyAlignment="1" applyProtection="1">
      <alignment horizontal="distributed" vertical="center" wrapText="1"/>
    </xf>
    <xf numFmtId="0" fontId="4" fillId="0" borderId="19" xfId="0" applyFont="1" applyFill="1" applyBorder="1" applyAlignment="1" applyProtection="1">
      <alignment horizontal="distributed" vertical="center" wrapText="1"/>
    </xf>
    <xf numFmtId="0" fontId="4" fillId="3" borderId="19" xfId="0" applyFont="1" applyFill="1" applyBorder="1" applyAlignment="1" applyProtection="1">
      <alignment horizontal="center" vertical="center"/>
    </xf>
    <xf numFmtId="0" fontId="4" fillId="4" borderId="19" xfId="0" applyFont="1" applyFill="1" applyBorder="1" applyAlignment="1" applyProtection="1">
      <alignment horizontal="center" vertical="center" wrapText="1"/>
    </xf>
    <xf numFmtId="0" fontId="4" fillId="3" borderId="19" xfId="0" applyFont="1" applyFill="1" applyBorder="1" applyAlignment="1" applyProtection="1">
      <alignment vertical="center" wrapText="1"/>
    </xf>
    <xf numFmtId="0" fontId="4" fillId="4" borderId="19" xfId="0" applyFont="1" applyFill="1" applyBorder="1" applyAlignment="1" applyProtection="1">
      <alignment vertical="center" wrapText="1"/>
    </xf>
    <xf numFmtId="0" fontId="4" fillId="0" borderId="20"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4" fillId="0" borderId="16" xfId="0" applyFont="1" applyFill="1" applyBorder="1" applyAlignment="1" applyProtection="1">
      <alignment horizontal="center" vertical="center" wrapText="1"/>
    </xf>
    <xf numFmtId="0" fontId="4" fillId="0" borderId="30" xfId="0" applyFont="1" applyFill="1" applyBorder="1" applyAlignment="1" applyProtection="1">
      <alignment horizontal="distributed" vertical="center" wrapText="1"/>
    </xf>
    <xf numFmtId="0" fontId="4" fillId="3" borderId="21" xfId="0" applyFont="1" applyFill="1" applyBorder="1" applyAlignment="1" applyProtection="1">
      <alignment vertical="center" wrapText="1"/>
    </xf>
    <xf numFmtId="0" fontId="4" fillId="4" borderId="21" xfId="0" applyFont="1" applyFill="1" applyBorder="1" applyAlignment="1" applyProtection="1">
      <alignment vertical="center" shrinkToFit="1"/>
    </xf>
    <xf numFmtId="0" fontId="4" fillId="4" borderId="22"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21" xfId="0" applyFont="1" applyFill="1" applyBorder="1" applyAlignment="1" applyProtection="1">
      <alignment horizontal="distributed" vertical="center" wrapText="1"/>
    </xf>
    <xf numFmtId="0" fontId="4" fillId="3" borderId="21" xfId="0" applyFont="1" applyFill="1" applyBorder="1" applyAlignment="1" applyProtection="1">
      <alignment horizontal="center" vertical="center"/>
    </xf>
    <xf numFmtId="0" fontId="4" fillId="4" borderId="21" xfId="0" applyFont="1" applyFill="1" applyBorder="1" applyAlignment="1" applyProtection="1">
      <alignment horizontal="center" vertical="center" wrapText="1"/>
    </xf>
    <xf numFmtId="0" fontId="4" fillId="4" borderId="21" xfId="0" applyFont="1" applyFill="1" applyBorder="1" applyAlignment="1" applyProtection="1">
      <alignment vertical="center" wrapText="1"/>
    </xf>
    <xf numFmtId="0" fontId="4" fillId="0" borderId="21" xfId="0" applyFont="1" applyFill="1" applyBorder="1" applyAlignment="1" applyProtection="1">
      <alignment vertical="center" wrapText="1"/>
    </xf>
    <xf numFmtId="0" fontId="4" fillId="0" borderId="31" xfId="0" applyFont="1" applyFill="1" applyBorder="1" applyAlignment="1" applyProtection="1">
      <alignment horizontal="distributed" vertical="center" wrapText="1"/>
    </xf>
    <xf numFmtId="0" fontId="4" fillId="0" borderId="24" xfId="0" applyFont="1" applyFill="1" applyBorder="1" applyAlignment="1" applyProtection="1">
      <alignment horizontal="right" vertical="center"/>
    </xf>
    <xf numFmtId="0" fontId="4" fillId="3" borderId="24" xfId="0" applyFont="1" applyFill="1" applyBorder="1" applyAlignment="1" applyProtection="1">
      <alignment vertical="center" wrapText="1"/>
    </xf>
    <xf numFmtId="0" fontId="4" fillId="4" borderId="24" xfId="0" applyFont="1" applyFill="1" applyBorder="1" applyAlignment="1" applyProtection="1">
      <alignment vertical="center" shrinkToFit="1"/>
    </xf>
    <xf numFmtId="0" fontId="4" fillId="4" borderId="23" xfId="0" applyFont="1" applyFill="1" applyBorder="1" applyAlignment="1" applyProtection="1">
      <alignment vertical="center" wrapText="1"/>
    </xf>
    <xf numFmtId="49" fontId="4" fillId="0" borderId="29" xfId="0" applyNumberFormat="1" applyFont="1" applyFill="1" applyBorder="1" applyAlignment="1" applyProtection="1">
      <alignment horizontal="right" vertical="center"/>
    </xf>
    <xf numFmtId="0" fontId="4" fillId="0" borderId="19" xfId="0" applyFont="1" applyFill="1" applyBorder="1" applyProtection="1">
      <alignment vertical="center"/>
    </xf>
    <xf numFmtId="0" fontId="4" fillId="0" borderId="19" xfId="0" applyFont="1" applyFill="1" applyBorder="1" applyAlignment="1" applyProtection="1">
      <alignment vertical="center"/>
    </xf>
    <xf numFmtId="0" fontId="4" fillId="4" borderId="20" xfId="0" applyFont="1" applyFill="1" applyBorder="1" applyAlignment="1" applyProtection="1">
      <alignment vertical="center" wrapText="1"/>
    </xf>
    <xf numFmtId="176" fontId="4" fillId="2" borderId="29" xfId="0" applyNumberFormat="1" applyFont="1" applyFill="1" applyBorder="1" applyAlignment="1" applyProtection="1">
      <alignment vertical="center" shrinkToFit="1"/>
      <protection locked="0"/>
    </xf>
    <xf numFmtId="0" fontId="4" fillId="0" borderId="20" xfId="0" applyFont="1" applyFill="1" applyBorder="1" applyAlignment="1" applyProtection="1">
      <alignment horizontal="center" vertical="center" wrapText="1"/>
    </xf>
    <xf numFmtId="49" fontId="4" fillId="0" borderId="30" xfId="0" applyNumberFormat="1" applyFont="1" applyFill="1" applyBorder="1" applyAlignment="1" applyProtection="1">
      <alignment horizontal="right" vertical="center"/>
    </xf>
    <xf numFmtId="0" fontId="4" fillId="0" borderId="21" xfId="0" applyFont="1" applyFill="1" applyBorder="1" applyProtection="1">
      <alignment vertical="center"/>
    </xf>
    <xf numFmtId="0" fontId="4" fillId="0" borderId="21" xfId="0" applyFont="1" applyFill="1" applyBorder="1" applyAlignment="1" applyProtection="1">
      <alignment vertical="center"/>
    </xf>
    <xf numFmtId="176" fontId="4" fillId="2" borderId="30" xfId="0" applyNumberFormat="1" applyFont="1" applyFill="1" applyBorder="1" applyAlignment="1" applyProtection="1">
      <alignment vertical="center" shrinkToFit="1"/>
      <protection locked="0"/>
    </xf>
    <xf numFmtId="0" fontId="4" fillId="0" borderId="22" xfId="0" applyFont="1" applyFill="1" applyBorder="1" applyAlignment="1" applyProtection="1">
      <alignment horizontal="center" vertical="center" wrapText="1"/>
    </xf>
    <xf numFmtId="0" fontId="4" fillId="3" borderId="5" xfId="0" applyFont="1" applyFill="1" applyBorder="1" applyAlignment="1" applyProtection="1">
      <alignment vertical="center" wrapText="1"/>
    </xf>
    <xf numFmtId="0" fontId="4" fillId="4" borderId="18" xfId="0" applyFont="1" applyFill="1" applyBorder="1" applyAlignment="1" applyProtection="1">
      <alignment vertical="center" wrapText="1"/>
    </xf>
    <xf numFmtId="176" fontId="4" fillId="2" borderId="28" xfId="0" applyNumberFormat="1" applyFont="1" applyFill="1" applyBorder="1" applyAlignment="1" applyProtection="1">
      <alignment vertical="center" shrinkToFit="1"/>
      <protection locked="0"/>
    </xf>
    <xf numFmtId="0" fontId="4" fillId="0" borderId="18" xfId="0" applyFont="1" applyFill="1" applyBorder="1" applyAlignment="1" applyProtection="1">
      <alignment horizontal="center" vertical="center" wrapText="1"/>
    </xf>
    <xf numFmtId="0" fontId="4" fillId="4" borderId="1" xfId="0" applyFont="1" applyFill="1" applyBorder="1" applyAlignment="1" applyProtection="1">
      <alignment horizontal="distributed" vertical="center" wrapText="1"/>
    </xf>
    <xf numFmtId="0" fontId="4" fillId="4" borderId="0" xfId="0" applyFont="1" applyFill="1" applyBorder="1" applyAlignment="1" applyProtection="1">
      <alignment horizontal="right" vertical="center"/>
    </xf>
    <xf numFmtId="0" fontId="4" fillId="3" borderId="0" xfId="0" applyNumberFormat="1" applyFont="1" applyFill="1" applyBorder="1" applyAlignment="1" applyProtection="1">
      <alignment horizontal="center" vertical="center"/>
    </xf>
    <xf numFmtId="0" fontId="4" fillId="4" borderId="0" xfId="0" applyFont="1" applyFill="1" applyBorder="1" applyAlignment="1" applyProtection="1">
      <alignment horizontal="left" vertical="center" wrapText="1"/>
    </xf>
    <xf numFmtId="0" fontId="4" fillId="4" borderId="17" xfId="0" applyFont="1" applyFill="1" applyBorder="1" applyAlignment="1" applyProtection="1">
      <alignment horizontal="left" vertical="center" wrapText="1"/>
    </xf>
    <xf numFmtId="176" fontId="4" fillId="2" borderId="25" xfId="0" applyNumberFormat="1" applyFont="1" applyFill="1" applyBorder="1" applyAlignment="1" applyProtection="1">
      <alignment horizontal="right" vertical="center" shrinkToFit="1"/>
      <protection locked="0"/>
    </xf>
    <xf numFmtId="0" fontId="4" fillId="4" borderId="3" xfId="0" applyFont="1" applyFill="1" applyBorder="1" applyAlignment="1" applyProtection="1">
      <alignment horizontal="distributed" vertical="center"/>
    </xf>
    <xf numFmtId="0" fontId="4" fillId="4" borderId="12" xfId="0" applyFont="1" applyFill="1" applyBorder="1" applyAlignment="1" applyProtection="1">
      <alignment vertical="center" wrapText="1"/>
    </xf>
    <xf numFmtId="0" fontId="4" fillId="4" borderId="12" xfId="0" applyFont="1" applyFill="1" applyBorder="1" applyAlignment="1" applyProtection="1">
      <alignment horizontal="right" vertical="center"/>
    </xf>
    <xf numFmtId="0" fontId="4" fillId="3" borderId="12" xfId="0" applyNumberFormat="1" applyFont="1" applyFill="1" applyBorder="1" applyAlignment="1" applyProtection="1">
      <alignment horizontal="center" vertical="center"/>
    </xf>
    <xf numFmtId="0" fontId="4" fillId="4" borderId="12" xfId="0" applyFont="1" applyFill="1" applyBorder="1" applyAlignment="1" applyProtection="1">
      <alignment horizontal="left" vertical="center" wrapText="1"/>
    </xf>
    <xf numFmtId="0" fontId="4" fillId="4" borderId="16" xfId="0" applyFont="1" applyFill="1" applyBorder="1" applyAlignment="1" applyProtection="1">
      <alignment horizontal="left" vertical="center" wrapText="1"/>
    </xf>
    <xf numFmtId="0" fontId="4" fillId="4" borderId="25" xfId="0" applyFont="1" applyFill="1" applyBorder="1" applyAlignment="1" applyProtection="1">
      <alignment horizontal="distributed" vertical="center" wrapText="1"/>
    </xf>
    <xf numFmtId="0" fontId="4" fillId="4" borderId="24" xfId="0" applyFont="1" applyFill="1" applyBorder="1" applyAlignment="1" applyProtection="1">
      <alignment horizontal="right" vertical="center"/>
    </xf>
    <xf numFmtId="0" fontId="4" fillId="3" borderId="24" xfId="0" applyNumberFormat="1" applyFont="1" applyFill="1" applyBorder="1" applyAlignment="1" applyProtection="1">
      <alignment horizontal="center" vertical="center"/>
    </xf>
    <xf numFmtId="176" fontId="4" fillId="3" borderId="21" xfId="0" applyNumberFormat="1" applyFont="1" applyFill="1" applyBorder="1" applyAlignment="1" applyProtection="1">
      <alignment horizontal="right" vertical="center" shrinkToFit="1"/>
    </xf>
    <xf numFmtId="0" fontId="4" fillId="4" borderId="22" xfId="0" applyFont="1" applyFill="1" applyBorder="1" applyAlignment="1" applyProtection="1">
      <alignment horizontal="left" vertical="center" wrapText="1"/>
    </xf>
    <xf numFmtId="0" fontId="4" fillId="4" borderId="18" xfId="0" applyFont="1" applyFill="1" applyBorder="1" applyAlignment="1" applyProtection="1">
      <alignment horizontal="center" vertical="center" wrapText="1"/>
    </xf>
    <xf numFmtId="176" fontId="4" fillId="2" borderId="32" xfId="0" applyNumberFormat="1" applyFont="1" applyFill="1" applyBorder="1" applyAlignment="1" applyProtection="1">
      <alignment horizontal="right" vertical="center" shrinkToFit="1"/>
      <protection locked="0"/>
    </xf>
    <xf numFmtId="0" fontId="4" fillId="4" borderId="34" xfId="0" applyFont="1" applyFill="1" applyBorder="1" applyAlignment="1" applyProtection="1">
      <alignment horizontal="center" vertical="center"/>
    </xf>
    <xf numFmtId="0" fontId="4" fillId="2" borderId="3" xfId="0" applyFont="1" applyFill="1" applyBorder="1" applyAlignment="1" applyProtection="1">
      <alignment horizontal="center" vertical="center"/>
      <protection locked="0"/>
    </xf>
    <xf numFmtId="0" fontId="4" fillId="4" borderId="16" xfId="0" applyFont="1" applyFill="1" applyBorder="1" applyAlignment="1" applyProtection="1">
      <alignment horizontal="right" vertical="center"/>
    </xf>
    <xf numFmtId="0" fontId="4" fillId="2" borderId="14" xfId="0" applyFont="1" applyFill="1" applyBorder="1" applyAlignment="1" applyProtection="1">
      <alignment horizontal="center" vertical="center"/>
      <protection locked="0"/>
    </xf>
    <xf numFmtId="0" fontId="4" fillId="4" borderId="26" xfId="0" applyFont="1" applyFill="1" applyBorder="1" applyAlignment="1" applyProtection="1">
      <alignment horizontal="right" vertical="center"/>
    </xf>
    <xf numFmtId="0" fontId="4" fillId="2" borderId="25" xfId="0" applyFont="1" applyFill="1" applyBorder="1" applyAlignment="1" applyProtection="1">
      <alignment horizontal="center" vertical="center"/>
      <protection locked="0"/>
    </xf>
    <xf numFmtId="0" fontId="4" fillId="4" borderId="17" xfId="0" applyFont="1" applyFill="1" applyBorder="1" applyAlignment="1" applyProtection="1">
      <alignment horizontal="right" vertical="center"/>
    </xf>
    <xf numFmtId="0" fontId="4" fillId="2" borderId="28" xfId="0" applyFont="1" applyFill="1" applyBorder="1" applyAlignment="1" applyProtection="1">
      <alignment horizontal="center" vertical="center"/>
      <protection locked="0"/>
    </xf>
    <xf numFmtId="0" fontId="4" fillId="4" borderId="18" xfId="0" applyFont="1" applyFill="1" applyBorder="1" applyAlignment="1" applyProtection="1">
      <alignment horizontal="right" vertical="center"/>
    </xf>
    <xf numFmtId="0" fontId="4" fillId="2" borderId="40" xfId="0" applyFont="1" applyFill="1" applyBorder="1" applyAlignment="1" applyProtection="1">
      <alignment horizontal="center" vertical="center"/>
      <protection locked="0"/>
    </xf>
    <xf numFmtId="0" fontId="4" fillId="4" borderId="27" xfId="0" applyFont="1" applyFill="1" applyBorder="1" applyAlignment="1" applyProtection="1">
      <alignment horizontal="right" vertical="center"/>
    </xf>
    <xf numFmtId="0" fontId="4" fillId="3" borderId="28" xfId="0" applyFont="1" applyFill="1" applyBorder="1" applyAlignment="1" applyProtection="1">
      <alignment horizontal="right" vertical="center"/>
    </xf>
    <xf numFmtId="0" fontId="4" fillId="0" borderId="0" xfId="0" applyFont="1" applyFill="1" applyAlignment="1" applyProtection="1">
      <alignment horizontal="left" vertical="center"/>
    </xf>
    <xf numFmtId="49" fontId="4" fillId="0" borderId="12" xfId="0" applyNumberFormat="1" applyFont="1" applyFill="1" applyBorder="1" applyAlignment="1" applyProtection="1">
      <alignment vertical="center"/>
    </xf>
    <xf numFmtId="49" fontId="4" fillId="0" borderId="12" xfId="0" applyNumberFormat="1" applyFont="1" applyFill="1" applyBorder="1" applyAlignment="1" applyProtection="1">
      <alignment horizontal="right" vertical="center"/>
    </xf>
    <xf numFmtId="49" fontId="4" fillId="0" borderId="12" xfId="0" applyNumberFormat="1" applyFont="1" applyFill="1" applyBorder="1" applyAlignment="1" applyProtection="1">
      <alignment horizontal="center" vertical="center"/>
    </xf>
    <xf numFmtId="49" fontId="4" fillId="4" borderId="16" xfId="0" applyNumberFormat="1" applyFont="1" applyFill="1" applyBorder="1" applyAlignment="1" applyProtection="1">
      <alignment vertical="center"/>
    </xf>
    <xf numFmtId="49" fontId="4" fillId="4" borderId="3" xfId="0" applyNumberFormat="1" applyFont="1" applyFill="1" applyBorder="1" applyAlignment="1" applyProtection="1">
      <alignment horizontal="right" vertical="center"/>
    </xf>
    <xf numFmtId="0" fontId="4" fillId="2" borderId="12" xfId="0" applyFont="1" applyFill="1" applyBorder="1" applyAlignment="1" applyProtection="1">
      <alignment horizontal="center" vertical="center"/>
      <protection locked="0"/>
    </xf>
    <xf numFmtId="0" fontId="4" fillId="4" borderId="16" xfId="0" applyFont="1" applyFill="1" applyBorder="1" applyProtection="1">
      <alignment vertical="center"/>
    </xf>
    <xf numFmtId="0" fontId="4" fillId="0" borderId="12" xfId="0" applyFont="1" applyFill="1" applyBorder="1" applyAlignment="1" applyProtection="1">
      <alignment horizontal="left" vertical="center"/>
    </xf>
    <xf numFmtId="0" fontId="4" fillId="0" borderId="25" xfId="0" applyFont="1" applyFill="1" applyBorder="1" applyAlignment="1" applyProtection="1"/>
    <xf numFmtId="0" fontId="4" fillId="0" borderId="17" xfId="0" applyFont="1" applyFill="1" applyBorder="1" applyAlignment="1" applyProtection="1"/>
    <xf numFmtId="0" fontId="4" fillId="0" borderId="28" xfId="0" applyFont="1" applyFill="1" applyBorder="1" applyAlignment="1" applyProtection="1">
      <alignment vertical="center"/>
    </xf>
    <xf numFmtId="0" fontId="4" fillId="0" borderId="0" xfId="0" applyFont="1" applyFill="1" applyBorder="1" applyAlignment="1" applyProtection="1">
      <alignment horizontal="right" vertical="center"/>
    </xf>
    <xf numFmtId="49" fontId="4" fillId="0" borderId="25" xfId="0" applyNumberFormat="1" applyFont="1" applyFill="1" applyBorder="1" applyAlignment="1" applyProtection="1">
      <alignment horizontal="left" vertical="top" wrapText="1"/>
    </xf>
    <xf numFmtId="177" fontId="4" fillId="3" borderId="0"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top"/>
    </xf>
    <xf numFmtId="49" fontId="4" fillId="4" borderId="28" xfId="0" applyNumberFormat="1" applyFont="1" applyFill="1" applyBorder="1" applyAlignment="1" applyProtection="1">
      <alignment horizontal="right" vertical="center"/>
    </xf>
    <xf numFmtId="0" fontId="16" fillId="0" borderId="25" xfId="0" applyFont="1" applyFill="1" applyBorder="1" applyAlignment="1" applyProtection="1">
      <alignment vertical="top" shrinkToFit="1"/>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horizontal="right" vertical="top"/>
    </xf>
    <xf numFmtId="177" fontId="4" fillId="3" borderId="0" xfId="0" applyNumberFormat="1" applyFont="1" applyFill="1" applyBorder="1" applyAlignment="1" applyProtection="1">
      <alignment horizontal="center" vertical="top"/>
    </xf>
    <xf numFmtId="0" fontId="16" fillId="0" borderId="0" xfId="0" applyFont="1" applyFill="1" applyBorder="1" applyAlignment="1" applyProtection="1">
      <alignment vertical="top" shrinkToFit="1"/>
    </xf>
    <xf numFmtId="0" fontId="4" fillId="4" borderId="25" xfId="0" applyFont="1" applyFill="1" applyBorder="1" applyAlignment="1" applyProtection="1">
      <alignment horizontal="center" vertical="top"/>
    </xf>
    <xf numFmtId="0" fontId="4" fillId="2" borderId="0" xfId="0" applyFont="1" applyFill="1" applyBorder="1" applyAlignment="1" applyProtection="1">
      <alignment horizontal="center" vertical="top"/>
      <protection locked="0"/>
    </xf>
    <xf numFmtId="0" fontId="4" fillId="0" borderId="3" xfId="0" applyFont="1" applyFill="1" applyBorder="1" applyAlignment="1" applyProtection="1">
      <alignment vertical="center"/>
    </xf>
    <xf numFmtId="177" fontId="4" fillId="3" borderId="12" xfId="0" applyNumberFormat="1" applyFont="1" applyFill="1" applyBorder="1" applyAlignment="1" applyProtection="1">
      <alignment horizontal="center" vertical="center"/>
    </xf>
    <xf numFmtId="0" fontId="4" fillId="0" borderId="16" xfId="0" applyFont="1" applyFill="1" applyBorder="1" applyAlignment="1" applyProtection="1">
      <alignment vertical="center"/>
    </xf>
    <xf numFmtId="0" fontId="4" fillId="4" borderId="14" xfId="0" applyFont="1" applyFill="1" applyBorder="1" applyAlignment="1" applyProtection="1">
      <alignment horizontal="center" vertical="center"/>
    </xf>
    <xf numFmtId="0" fontId="7" fillId="0" borderId="0" xfId="0" applyFont="1" applyFill="1" applyBorder="1" applyAlignment="1" applyProtection="1">
      <alignment horizontal="left" vertical="top"/>
    </xf>
    <xf numFmtId="0" fontId="5" fillId="4" borderId="4" xfId="0" applyFont="1" applyFill="1" applyBorder="1" applyAlignment="1" applyProtection="1">
      <alignment vertical="center"/>
    </xf>
    <xf numFmtId="0" fontId="5" fillId="0" borderId="4" xfId="0" applyFont="1" applyFill="1" applyBorder="1" applyAlignment="1" applyProtection="1">
      <alignment horizontal="right" vertical="center"/>
    </xf>
    <xf numFmtId="49" fontId="4" fillId="0" borderId="5"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xf>
    <xf numFmtId="0" fontId="4" fillId="0" borderId="25" xfId="0" applyFont="1" applyFill="1" applyBorder="1" applyAlignment="1" applyProtection="1">
      <alignment horizontal="right" vertical="center"/>
    </xf>
    <xf numFmtId="0" fontId="4" fillId="0" borderId="25" xfId="0" applyFont="1" applyFill="1" applyBorder="1" applyAlignment="1" applyProtection="1">
      <alignment wrapText="1" shrinkToFit="1"/>
    </xf>
    <xf numFmtId="49" fontId="4" fillId="0" borderId="0" xfId="0" applyNumberFormat="1" applyFont="1" applyFill="1" applyBorder="1" applyProtection="1">
      <alignment vertical="center"/>
    </xf>
    <xf numFmtId="0" fontId="16" fillId="0" borderId="5" xfId="0" applyFont="1" applyFill="1" applyBorder="1" applyAlignment="1" applyProtection="1">
      <alignment vertical="center"/>
    </xf>
    <xf numFmtId="0" fontId="4" fillId="0" borderId="5" xfId="0" applyFont="1" applyFill="1" applyBorder="1" applyAlignment="1" applyProtection="1">
      <alignment horizontal="right" vertical="center"/>
    </xf>
    <xf numFmtId="0" fontId="4" fillId="0" borderId="5" xfId="0" applyFont="1" applyFill="1" applyBorder="1" applyProtection="1">
      <alignment vertical="center"/>
    </xf>
    <xf numFmtId="0" fontId="4" fillId="0" borderId="18" xfId="0" applyFont="1" applyFill="1" applyBorder="1" applyProtection="1">
      <alignment vertical="center"/>
    </xf>
    <xf numFmtId="0" fontId="7" fillId="0" borderId="0" xfId="0" applyFont="1" applyFill="1" applyAlignment="1" applyProtection="1">
      <alignment horizontal="left" vertical="center" wrapText="1"/>
    </xf>
    <xf numFmtId="49" fontId="4" fillId="4" borderId="26" xfId="0"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protection locked="0"/>
    </xf>
    <xf numFmtId="0" fontId="4" fillId="0" borderId="12" xfId="0" applyFont="1" applyFill="1" applyBorder="1" applyAlignment="1" applyProtection="1">
      <alignment vertical="center" wrapText="1"/>
    </xf>
    <xf numFmtId="0" fontId="4" fillId="0" borderId="16" xfId="0" applyFont="1" applyFill="1" applyBorder="1" applyAlignment="1" applyProtection="1">
      <alignment vertical="center" wrapText="1"/>
    </xf>
    <xf numFmtId="49" fontId="4" fillId="4" borderId="17" xfId="0" applyNumberFormat="1" applyFont="1" applyFill="1" applyBorder="1" applyAlignment="1" applyProtection="1">
      <alignment horizontal="right" vertical="center"/>
    </xf>
    <xf numFmtId="0" fontId="4" fillId="0" borderId="25" xfId="0" applyFont="1" applyFill="1" applyBorder="1" applyAlignment="1" applyProtection="1">
      <alignment vertical="top" wrapText="1"/>
    </xf>
    <xf numFmtId="0" fontId="4" fillId="0" borderId="25" xfId="0" applyFont="1" applyFill="1" applyBorder="1" applyAlignment="1" applyProtection="1">
      <alignment vertical="center" shrinkToFit="1"/>
    </xf>
    <xf numFmtId="0" fontId="4" fillId="0" borderId="0"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6" fillId="4" borderId="14" xfId="0" applyFont="1" applyFill="1" applyBorder="1" applyAlignment="1" applyProtection="1">
      <alignment vertical="center" wrapText="1"/>
    </xf>
    <xf numFmtId="0" fontId="4" fillId="0" borderId="28" xfId="0" applyFont="1" applyFill="1" applyBorder="1" applyAlignment="1" applyProtection="1">
      <alignment horizontal="right" vertical="top"/>
    </xf>
    <xf numFmtId="0" fontId="4" fillId="0" borderId="5" xfId="0" applyNumberFormat="1" applyFont="1" applyFill="1" applyBorder="1" applyAlignment="1" applyProtection="1">
      <alignment horizontal="right" vertical="top" wrapText="1"/>
    </xf>
    <xf numFmtId="0" fontId="4" fillId="0" borderId="5" xfId="0" applyNumberFormat="1" applyFont="1" applyFill="1" applyBorder="1" applyAlignment="1" applyProtection="1">
      <alignment vertical="top" wrapText="1"/>
    </xf>
    <xf numFmtId="0" fontId="4" fillId="0" borderId="5" xfId="0" applyFont="1" applyFill="1" applyBorder="1" applyAlignment="1" applyProtection="1">
      <alignment horizontal="center" vertical="top"/>
    </xf>
    <xf numFmtId="49" fontId="4" fillId="0" borderId="18"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top"/>
      <protection locked="0"/>
    </xf>
    <xf numFmtId="0" fontId="4" fillId="0" borderId="18" xfId="0" applyFont="1" applyFill="1" applyBorder="1" applyAlignment="1" applyProtection="1">
      <alignment horizontal="center" vertical="top"/>
    </xf>
    <xf numFmtId="0" fontId="4" fillId="0" borderId="0" xfId="0" applyFont="1" applyFill="1" applyBorder="1" applyAlignment="1" applyProtection="1">
      <alignment horizontal="distributed" vertical="center" wrapText="1" indent="2"/>
    </xf>
    <xf numFmtId="0" fontId="4" fillId="0" borderId="17" xfId="0" applyFont="1" applyFill="1" applyBorder="1" applyAlignment="1" applyProtection="1">
      <alignment horizontal="distributed" vertical="center" wrapText="1" indent="2"/>
    </xf>
    <xf numFmtId="0" fontId="4" fillId="0" borderId="0" xfId="0" applyNumberFormat="1" applyFont="1" applyFill="1" applyBorder="1" applyAlignment="1" applyProtection="1">
      <alignment vertical="center" wrapText="1"/>
    </xf>
    <xf numFmtId="0" fontId="4" fillId="0" borderId="5" xfId="0" applyFont="1" applyFill="1" applyBorder="1" applyAlignment="1" applyProtection="1">
      <alignment vertical="center"/>
      <protection locked="0"/>
    </xf>
    <xf numFmtId="177" fontId="4" fillId="0" borderId="0" xfId="0" applyNumberFormat="1" applyFont="1" applyFill="1" applyBorder="1" applyAlignment="1" applyProtection="1">
      <alignment horizontal="center" vertical="top"/>
    </xf>
    <xf numFmtId="0" fontId="4" fillId="0" borderId="25" xfId="0" applyFont="1" applyFill="1" applyBorder="1" applyAlignment="1" applyProtection="1">
      <alignment horizontal="center" vertical="top"/>
    </xf>
    <xf numFmtId="0" fontId="4" fillId="0" borderId="0" xfId="0" applyFont="1" applyFill="1" applyBorder="1" applyAlignment="1" applyProtection="1">
      <alignment horizontal="center" vertical="top"/>
      <protection locked="0"/>
    </xf>
    <xf numFmtId="0" fontId="4" fillId="0" borderId="17" xfId="0" applyFont="1" applyFill="1" applyBorder="1" applyAlignment="1" applyProtection="1">
      <alignment vertical="top"/>
    </xf>
    <xf numFmtId="0" fontId="4" fillId="0" borderId="14" xfId="0" applyFont="1" applyFill="1" applyBorder="1" applyAlignment="1" applyProtection="1">
      <alignment horizontal="center" vertical="center"/>
      <protection locked="0"/>
    </xf>
    <xf numFmtId="0" fontId="4" fillId="4" borderId="3" xfId="0" applyFont="1" applyFill="1" applyBorder="1" applyAlignment="1" applyProtection="1">
      <alignment horizontal="left" vertical="center"/>
    </xf>
    <xf numFmtId="0" fontId="5" fillId="0" borderId="28" xfId="0" applyFont="1" applyFill="1" applyBorder="1" applyAlignment="1" applyProtection="1">
      <alignment vertical="center"/>
    </xf>
    <xf numFmtId="0" fontId="5" fillId="0" borderId="5" xfId="0" applyFont="1" applyFill="1" applyBorder="1" applyAlignment="1" applyProtection="1">
      <alignment vertical="center"/>
    </xf>
    <xf numFmtId="0" fontId="4" fillId="4" borderId="25" xfId="0" applyFont="1" applyFill="1" applyBorder="1" applyAlignment="1" applyProtection="1">
      <alignment horizontal="center" vertical="center" wrapText="1"/>
    </xf>
    <xf numFmtId="0" fontId="5" fillId="4" borderId="4" xfId="0" applyFont="1" applyFill="1" applyBorder="1" applyAlignment="1" applyProtection="1">
      <alignment horizontal="right" vertical="center"/>
    </xf>
    <xf numFmtId="49" fontId="4" fillId="4" borderId="4" xfId="0" applyNumberFormat="1" applyFont="1" applyFill="1" applyBorder="1" applyAlignment="1" applyProtection="1">
      <alignment horizontal="right" vertical="center"/>
    </xf>
    <xf numFmtId="0" fontId="5" fillId="0" borderId="25" xfId="0" applyFont="1" applyFill="1" applyBorder="1" applyAlignment="1" applyProtection="1">
      <alignment horizontal="right" vertical="center"/>
    </xf>
    <xf numFmtId="0" fontId="7" fillId="0" borderId="0" xfId="0" applyFont="1" applyFill="1" applyBorder="1" applyAlignment="1" applyProtection="1">
      <alignment horizontal="left" vertical="center"/>
    </xf>
    <xf numFmtId="0" fontId="18" fillId="6" borderId="35"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11" xfId="0" applyFont="1" applyFill="1" applyBorder="1" applyAlignment="1" applyProtection="1">
      <alignment horizontal="center" vertical="center"/>
    </xf>
    <xf numFmtId="0" fontId="18" fillId="6" borderId="52" xfId="0" applyFont="1" applyFill="1" applyBorder="1" applyAlignment="1" applyProtection="1">
      <alignment horizontal="center" vertical="center"/>
    </xf>
    <xf numFmtId="0" fontId="18" fillId="6" borderId="6" xfId="0" applyFont="1" applyFill="1" applyBorder="1" applyAlignment="1" applyProtection="1">
      <alignment horizontal="center" vertical="center"/>
    </xf>
    <xf numFmtId="0" fontId="17" fillId="0" borderId="0"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xf>
    <xf numFmtId="0" fontId="7" fillId="0" borderId="0" xfId="0" applyFont="1" applyFill="1" applyAlignment="1" applyProtection="1">
      <alignment vertical="center"/>
    </xf>
    <xf numFmtId="0" fontId="7" fillId="5" borderId="11" xfId="0" applyFont="1" applyFill="1" applyBorder="1" applyAlignment="1" applyProtection="1">
      <alignment horizontal="center" vertical="center"/>
      <protection locked="0"/>
    </xf>
    <xf numFmtId="0" fontId="19" fillId="0" borderId="0" xfId="0" applyFont="1" applyFill="1" applyProtection="1">
      <alignment vertical="center"/>
    </xf>
    <xf numFmtId="0" fontId="4" fillId="4" borderId="26"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4" fillId="0" borderId="4" xfId="0" applyFont="1" applyFill="1" applyBorder="1" applyAlignment="1" applyProtection="1">
      <alignment vertical="center"/>
    </xf>
    <xf numFmtId="0" fontId="4" fillId="0" borderId="26" xfId="0" applyFont="1" applyFill="1" applyBorder="1" applyAlignment="1" applyProtection="1">
      <alignment vertical="center"/>
    </xf>
    <xf numFmtId="0" fontId="5" fillId="0" borderId="0" xfId="0" applyFont="1" applyFill="1" applyBorder="1" applyAlignment="1" applyProtection="1">
      <alignment vertical="center" textRotation="255"/>
    </xf>
    <xf numFmtId="0" fontId="4" fillId="4" borderId="17" xfId="0" applyFont="1" applyFill="1" applyBorder="1" applyAlignment="1" applyProtection="1">
      <alignment horizontal="center" vertical="top"/>
    </xf>
    <xf numFmtId="0" fontId="5" fillId="0" borderId="12" xfId="0" applyFont="1" applyFill="1" applyBorder="1" applyAlignment="1" applyProtection="1">
      <alignment horizontal="right" vertical="center"/>
    </xf>
    <xf numFmtId="0" fontId="5" fillId="0" borderId="5" xfId="0" applyFont="1" applyFill="1" applyBorder="1" applyAlignment="1" applyProtection="1">
      <alignment horizontal="right" vertical="center"/>
    </xf>
    <xf numFmtId="0" fontId="5" fillId="0" borderId="26" xfId="0" applyFont="1" applyFill="1" applyBorder="1" applyAlignment="1" applyProtection="1">
      <alignment vertical="center"/>
    </xf>
    <xf numFmtId="0" fontId="4" fillId="5" borderId="0" xfId="0" applyFont="1" applyFill="1" applyAlignment="1" applyProtection="1">
      <alignment horizontal="center" vertical="center"/>
    </xf>
    <xf numFmtId="0" fontId="7" fillId="4" borderId="14" xfId="0" applyFont="1" applyFill="1" applyBorder="1" applyAlignment="1" applyProtection="1">
      <alignment horizontal="center" vertical="center"/>
    </xf>
    <xf numFmtId="0" fontId="7" fillId="0" borderId="0" xfId="0" applyFont="1" applyFill="1" applyBorder="1" applyAlignment="1" applyProtection="1">
      <alignment horizontal="left" vertical="top"/>
    </xf>
    <xf numFmtId="0" fontId="7" fillId="0" borderId="0" xfId="0" applyFont="1" applyFill="1" applyBorder="1" applyAlignment="1" applyProtection="1">
      <alignment horizontal="left" vertical="center"/>
    </xf>
    <xf numFmtId="0" fontId="22" fillId="0" borderId="0" xfId="0" applyFont="1" applyFill="1" applyAlignment="1" applyProtection="1">
      <alignment vertical="center"/>
    </xf>
    <xf numFmtId="0" fontId="0" fillId="0" borderId="0" xfId="0" applyFont="1" applyFill="1" applyProtection="1">
      <alignment vertical="center"/>
    </xf>
    <xf numFmtId="0" fontId="23" fillId="0" borderId="0" xfId="0" applyFont="1" applyFill="1" applyAlignment="1" applyProtection="1">
      <alignment vertical="center"/>
    </xf>
    <xf numFmtId="0" fontId="25" fillId="0" borderId="0" xfId="0" applyFont="1" applyFill="1" applyAlignment="1" applyProtection="1">
      <alignment vertical="center"/>
    </xf>
    <xf numFmtId="0" fontId="26" fillId="0" borderId="0" xfId="0" applyFont="1" applyFill="1" applyAlignment="1" applyProtection="1">
      <alignment vertical="center"/>
    </xf>
    <xf numFmtId="0" fontId="25" fillId="0" borderId="0" xfId="0" applyFont="1" applyFill="1" applyProtection="1">
      <alignment vertical="center"/>
    </xf>
    <xf numFmtId="0" fontId="4" fillId="4" borderId="4"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0" xfId="0" applyFont="1" applyFill="1" applyAlignment="1" applyProtection="1">
      <alignment horizontal="left" vertical="center" wrapText="1"/>
    </xf>
    <xf numFmtId="0" fontId="5" fillId="4" borderId="14"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28" fillId="0" borderId="0" xfId="0" applyFont="1" applyFill="1" applyAlignment="1" applyProtection="1">
      <alignment horizontal="left" vertical="center"/>
    </xf>
    <xf numFmtId="0" fontId="30" fillId="4" borderId="26" xfId="0" applyFont="1" applyFill="1" applyBorder="1" applyAlignment="1" applyProtection="1">
      <alignment vertical="center"/>
    </xf>
    <xf numFmtId="0" fontId="29" fillId="0" borderId="4" xfId="0" applyFont="1" applyFill="1" applyBorder="1" applyAlignment="1" applyProtection="1">
      <alignment horizontal="right" vertical="center"/>
    </xf>
    <xf numFmtId="49" fontId="29" fillId="4" borderId="4" xfId="0" applyNumberFormat="1" applyFont="1" applyFill="1" applyBorder="1" applyAlignment="1" applyProtection="1">
      <alignment horizontal="right" vertical="center"/>
    </xf>
    <xf numFmtId="0" fontId="4" fillId="4" borderId="26" xfId="0" applyFont="1" applyFill="1" applyBorder="1" applyAlignment="1" applyProtection="1">
      <alignment horizontal="center" vertical="center"/>
    </xf>
    <xf numFmtId="0" fontId="24" fillId="4" borderId="0" xfId="0" applyFont="1" applyFill="1" applyAlignment="1" applyProtection="1">
      <alignment vertical="top"/>
    </xf>
    <xf numFmtId="0" fontId="32" fillId="0" borderId="0" xfId="0" applyFont="1" applyFill="1" applyProtection="1">
      <alignment vertical="center"/>
      <protection locked="0"/>
    </xf>
    <xf numFmtId="0" fontId="32" fillId="0" borderId="0" xfId="0" applyFont="1" applyFill="1" applyProtection="1">
      <alignment vertical="center"/>
    </xf>
    <xf numFmtId="0" fontId="32" fillId="0" borderId="0" xfId="0" applyFont="1" applyFill="1" applyBorder="1" applyAlignment="1" applyProtection="1">
      <alignment horizontal="center" vertical="center"/>
      <protection locked="0"/>
    </xf>
    <xf numFmtId="0" fontId="33" fillId="0" borderId="0" xfId="0" applyFont="1" applyFill="1" applyProtection="1">
      <alignment vertical="center"/>
    </xf>
    <xf numFmtId="0" fontId="34" fillId="0" borderId="0" xfId="0" applyFont="1" applyFill="1" applyProtection="1">
      <alignment vertical="center"/>
    </xf>
    <xf numFmtId="0" fontId="28" fillId="0" borderId="36" xfId="0" applyFont="1" applyBorder="1" applyAlignment="1" applyProtection="1">
      <alignment vertical="center"/>
    </xf>
    <xf numFmtId="0" fontId="28" fillId="2" borderId="1"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xf>
    <xf numFmtId="0" fontId="28" fillId="3" borderId="7" xfId="0" applyFont="1" applyFill="1" applyBorder="1" applyAlignment="1" applyProtection="1">
      <alignment horizontal="center" vertical="center"/>
    </xf>
    <xf numFmtId="0" fontId="28" fillId="3" borderId="8" xfId="0" applyFont="1" applyFill="1" applyBorder="1" applyAlignment="1" applyProtection="1">
      <alignment horizontal="center" vertical="center"/>
    </xf>
    <xf numFmtId="0" fontId="28" fillId="3" borderId="9" xfId="0" applyFont="1" applyFill="1" applyBorder="1" applyAlignment="1" applyProtection="1">
      <alignment horizontal="center" vertical="center"/>
    </xf>
    <xf numFmtId="0" fontId="28" fillId="3" borderId="10" xfId="0" applyFont="1" applyFill="1" applyBorder="1" applyAlignment="1" applyProtection="1">
      <alignment horizontal="center" vertical="center"/>
    </xf>
    <xf numFmtId="0" fontId="32" fillId="0" borderId="13" xfId="0" applyFont="1" applyFill="1" applyBorder="1" applyAlignment="1" applyProtection="1">
      <alignment horizontal="center" vertical="center"/>
      <protection locked="0"/>
    </xf>
    <xf numFmtId="0" fontId="28" fillId="4" borderId="13" xfId="0" applyFont="1" applyFill="1" applyBorder="1" applyAlignment="1" applyProtection="1">
      <alignment horizontal="center" vertical="center"/>
    </xf>
    <xf numFmtId="0" fontId="28" fillId="4" borderId="14" xfId="0" applyFont="1" applyFill="1" applyBorder="1" applyAlignment="1" applyProtection="1">
      <alignment horizontal="center" vertical="center" shrinkToFit="1"/>
    </xf>
    <xf numFmtId="0" fontId="28" fillId="4" borderId="14" xfId="0" applyFont="1" applyFill="1" applyBorder="1" applyAlignment="1" applyProtection="1">
      <alignment horizontal="center" vertical="center"/>
    </xf>
    <xf numFmtId="0" fontId="28" fillId="4" borderId="35" xfId="0" applyFont="1" applyFill="1" applyBorder="1" applyAlignment="1" applyProtection="1">
      <alignment horizontal="center" vertical="center"/>
    </xf>
    <xf numFmtId="0" fontId="28" fillId="4" borderId="36" xfId="0" applyFont="1" applyFill="1" applyBorder="1" applyAlignment="1" applyProtection="1">
      <alignment vertical="center"/>
    </xf>
    <xf numFmtId="0" fontId="28" fillId="2" borderId="2" xfId="0" applyFont="1" applyFill="1" applyBorder="1" applyAlignment="1" applyProtection="1">
      <alignment horizontal="center" vertical="center"/>
      <protection locked="0"/>
    </xf>
    <xf numFmtId="0" fontId="28" fillId="4" borderId="38" xfId="0" applyFont="1" applyFill="1" applyBorder="1" applyAlignment="1" applyProtection="1">
      <alignment vertical="center"/>
    </xf>
    <xf numFmtId="0" fontId="28" fillId="4" borderId="35" xfId="0" applyFont="1" applyFill="1" applyBorder="1" applyAlignment="1" applyProtection="1">
      <alignment horizontal="center" vertical="center" shrinkToFit="1"/>
    </xf>
    <xf numFmtId="0" fontId="28" fillId="0" borderId="0" xfId="0" applyFont="1" applyFill="1" applyProtection="1">
      <alignment vertical="center"/>
    </xf>
    <xf numFmtId="0" fontId="28" fillId="4" borderId="13" xfId="0" applyFont="1" applyFill="1" applyBorder="1" applyAlignment="1" applyProtection="1">
      <alignment horizontal="left" vertical="center" wrapText="1"/>
    </xf>
    <xf numFmtId="0" fontId="28" fillId="3" borderId="13" xfId="0" applyFont="1" applyFill="1" applyBorder="1" applyAlignment="1" applyProtection="1">
      <alignment horizontal="center" vertical="center"/>
    </xf>
    <xf numFmtId="0" fontId="28" fillId="3" borderId="15" xfId="0" applyFont="1" applyFill="1" applyBorder="1" applyAlignment="1" applyProtection="1">
      <alignment horizontal="center" vertical="center"/>
    </xf>
    <xf numFmtId="0" fontId="28" fillId="4" borderId="1" xfId="0" applyFont="1" applyFill="1" applyBorder="1" applyAlignment="1" applyProtection="1">
      <alignment horizontal="left" vertical="center" shrinkToFit="1"/>
    </xf>
    <xf numFmtId="0" fontId="28" fillId="3" borderId="11" xfId="0" applyFont="1" applyFill="1" applyBorder="1" applyAlignment="1" applyProtection="1">
      <alignment horizontal="center" vertical="center"/>
    </xf>
    <xf numFmtId="0" fontId="32" fillId="0" borderId="0" xfId="0" applyFont="1" applyFill="1" applyAlignment="1" applyProtection="1">
      <alignment vertical="center"/>
    </xf>
    <xf numFmtId="0" fontId="28" fillId="0" borderId="0" xfId="0" applyFont="1" applyFill="1" applyBorder="1" applyAlignment="1" applyProtection="1">
      <alignment horizontal="left" vertical="top"/>
    </xf>
    <xf numFmtId="0" fontId="28" fillId="0" borderId="0" xfId="0" applyFont="1" applyFill="1" applyAlignment="1" applyProtection="1">
      <alignment horizontal="right" vertical="center"/>
    </xf>
    <xf numFmtId="0" fontId="29" fillId="0" borderId="0" xfId="0" applyFont="1" applyFill="1" applyBorder="1" applyAlignment="1" applyProtection="1">
      <alignment vertical="center"/>
    </xf>
    <xf numFmtId="0" fontId="29" fillId="0" borderId="0" xfId="0" applyFont="1" applyFill="1" applyBorder="1" applyProtection="1">
      <alignment vertical="center"/>
    </xf>
    <xf numFmtId="0" fontId="28" fillId="0" borderId="0" xfId="0" applyFont="1" applyFill="1" applyBorder="1" applyAlignment="1" applyProtection="1">
      <alignment vertical="center"/>
    </xf>
    <xf numFmtId="0" fontId="28" fillId="0" borderId="0" xfId="0" applyFont="1" applyFill="1" applyBorder="1" applyProtection="1">
      <alignment vertical="center"/>
    </xf>
    <xf numFmtId="0" fontId="28" fillId="0" borderId="0" xfId="0" applyFont="1" applyFill="1" applyBorder="1" applyAlignment="1" applyProtection="1">
      <alignment horizontal="left" vertical="center" indent="1"/>
    </xf>
    <xf numFmtId="0" fontId="28" fillId="0" borderId="0" xfId="0" applyFont="1" applyProtection="1">
      <alignment vertical="center"/>
    </xf>
    <xf numFmtId="0" fontId="29" fillId="0" borderId="0" xfId="0" applyFont="1" applyFill="1" applyProtection="1">
      <alignment vertical="center"/>
    </xf>
    <xf numFmtId="0" fontId="32" fillId="7" borderId="13" xfId="0" applyFont="1" applyFill="1" applyBorder="1" applyAlignment="1" applyProtection="1">
      <alignment horizontal="center" vertical="center"/>
      <protection locked="0"/>
    </xf>
    <xf numFmtId="0" fontId="28" fillId="4" borderId="0" xfId="0" applyFont="1" applyFill="1" applyAlignment="1" applyProtection="1">
      <alignment horizontal="left" vertical="top"/>
    </xf>
    <xf numFmtId="0" fontId="29" fillId="0" borderId="0" xfId="0" applyFont="1" applyFill="1" applyAlignment="1" applyProtection="1">
      <alignment vertical="top"/>
    </xf>
    <xf numFmtId="0" fontId="37" fillId="4" borderId="0" xfId="0" applyFont="1" applyFill="1" applyAlignment="1" applyProtection="1">
      <alignment vertical="top" wrapText="1"/>
    </xf>
    <xf numFmtId="0" fontId="37" fillId="4" borderId="0" xfId="0" applyFont="1" applyFill="1" applyAlignment="1" applyProtection="1">
      <alignment vertical="top"/>
    </xf>
    <xf numFmtId="0" fontId="28" fillId="4" borderId="46" xfId="0" applyFont="1" applyFill="1" applyBorder="1" applyAlignment="1" applyProtection="1">
      <alignment horizontal="center" vertical="center"/>
    </xf>
    <xf numFmtId="0" fontId="28" fillId="4" borderId="47" xfId="0" applyFont="1" applyFill="1" applyBorder="1" applyAlignment="1" applyProtection="1">
      <alignment horizontal="center" vertical="center"/>
    </xf>
    <xf numFmtId="0" fontId="28" fillId="4" borderId="7" xfId="0" applyFont="1" applyFill="1" applyBorder="1" applyAlignment="1" applyProtection="1">
      <alignment horizontal="center" vertical="center"/>
    </xf>
    <xf numFmtId="0" fontId="28" fillId="4" borderId="25" xfId="0" applyFont="1" applyFill="1" applyBorder="1" applyAlignment="1" applyProtection="1">
      <alignment vertical="center"/>
    </xf>
    <xf numFmtId="0" fontId="28" fillId="4" borderId="0" xfId="0" applyFont="1" applyFill="1" applyBorder="1" applyAlignment="1" applyProtection="1">
      <alignment vertical="center"/>
    </xf>
    <xf numFmtId="0" fontId="28" fillId="4" borderId="17" xfId="0" applyFont="1" applyFill="1" applyBorder="1" applyAlignment="1" applyProtection="1">
      <alignment vertical="center"/>
    </xf>
    <xf numFmtId="0" fontId="30" fillId="4" borderId="44" xfId="0" applyFont="1" applyFill="1" applyBorder="1" applyAlignment="1" applyProtection="1">
      <alignment vertical="center" wrapText="1"/>
    </xf>
    <xf numFmtId="0" fontId="30" fillId="4" borderId="45" xfId="0" applyFont="1" applyFill="1" applyBorder="1" applyAlignment="1" applyProtection="1">
      <alignment vertical="center" wrapText="1"/>
    </xf>
    <xf numFmtId="0" fontId="28" fillId="4" borderId="42" xfId="0" applyFont="1" applyFill="1" applyBorder="1" applyAlignment="1" applyProtection="1">
      <alignment horizontal="center" vertical="center"/>
    </xf>
    <xf numFmtId="0" fontId="28" fillId="4" borderId="43" xfId="0" applyFont="1" applyFill="1" applyBorder="1" applyAlignment="1" applyProtection="1">
      <alignment horizontal="center" vertical="center"/>
    </xf>
    <xf numFmtId="0" fontId="28" fillId="4" borderId="3" xfId="0" applyFont="1" applyFill="1" applyBorder="1" applyAlignment="1" applyProtection="1">
      <alignment vertical="center"/>
    </xf>
    <xf numFmtId="0" fontId="28" fillId="4" borderId="12" xfId="0" applyFont="1" applyFill="1" applyBorder="1" applyAlignment="1" applyProtection="1">
      <alignment vertical="center"/>
    </xf>
    <xf numFmtId="0" fontId="28" fillId="4" borderId="16" xfId="0" applyFont="1" applyFill="1" applyBorder="1" applyAlignment="1" applyProtection="1">
      <alignment vertical="center"/>
    </xf>
    <xf numFmtId="0" fontId="29" fillId="4" borderId="25" xfId="0" applyFont="1" applyFill="1" applyBorder="1" applyAlignment="1" applyProtection="1">
      <alignment vertical="center"/>
    </xf>
    <xf numFmtId="0" fontId="30" fillId="4" borderId="25" xfId="0" applyFont="1" applyFill="1" applyBorder="1" applyAlignment="1" applyProtection="1">
      <alignment vertical="center"/>
    </xf>
    <xf numFmtId="0" fontId="28" fillId="4" borderId="14" xfId="0" applyFont="1" applyFill="1" applyBorder="1" applyAlignment="1" applyProtection="1">
      <alignment horizontal="center" vertical="center"/>
    </xf>
    <xf numFmtId="0" fontId="28" fillId="4" borderId="26" xfId="0" applyFont="1" applyFill="1" applyBorder="1" applyAlignment="1" applyProtection="1">
      <alignment horizontal="center" vertical="center"/>
    </xf>
    <xf numFmtId="0" fontId="28" fillId="4" borderId="42" xfId="0" applyFont="1" applyFill="1" applyBorder="1" applyAlignment="1" applyProtection="1">
      <alignment horizontal="distributed" vertical="center" indent="1"/>
    </xf>
    <xf numFmtId="0" fontId="28" fillId="4" borderId="43" xfId="0" applyFont="1" applyFill="1" applyBorder="1" applyAlignment="1" applyProtection="1">
      <alignment horizontal="distributed" vertical="center" indent="1"/>
    </xf>
    <xf numFmtId="0" fontId="11" fillId="0" borderId="0" xfId="0" applyFont="1" applyFill="1" applyAlignment="1" applyProtection="1">
      <alignment horizontal="left" vertical="center"/>
    </xf>
    <xf numFmtId="0" fontId="7" fillId="4" borderId="42" xfId="0" applyFont="1" applyFill="1" applyBorder="1" applyAlignment="1" applyProtection="1">
      <alignment horizontal="distributed" vertical="center" indent="1"/>
    </xf>
    <xf numFmtId="0" fontId="7" fillId="4" borderId="43" xfId="0" applyFont="1" applyFill="1" applyBorder="1" applyAlignment="1" applyProtection="1">
      <alignment horizontal="distributed" vertical="center" indent="1"/>
    </xf>
    <xf numFmtId="0" fontId="7" fillId="4" borderId="14" xfId="0"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5" fillId="4" borderId="44" xfId="0" applyFont="1" applyFill="1" applyBorder="1" applyAlignment="1" applyProtection="1">
      <alignment vertical="center" wrapText="1"/>
    </xf>
    <xf numFmtId="0" fontId="5" fillId="4" borderId="45" xfId="0" applyFont="1" applyFill="1" applyBorder="1" applyAlignment="1" applyProtection="1">
      <alignment vertical="center" wrapText="1"/>
    </xf>
    <xf numFmtId="0" fontId="28" fillId="4" borderId="14" xfId="0" applyFont="1" applyFill="1" applyBorder="1" applyAlignment="1" applyProtection="1">
      <alignment horizontal="center" vertical="center" wrapText="1"/>
    </xf>
    <xf numFmtId="0" fontId="28" fillId="4" borderId="4" xfId="0" applyFont="1" applyFill="1" applyBorder="1" applyAlignment="1" applyProtection="1">
      <alignment horizontal="center" vertical="center" wrapText="1"/>
    </xf>
    <xf numFmtId="0" fontId="28" fillId="4" borderId="26" xfId="0" applyFont="1" applyFill="1" applyBorder="1" applyAlignment="1" applyProtection="1">
      <alignment horizontal="center" vertical="center" wrapText="1"/>
    </xf>
    <xf numFmtId="0" fontId="36" fillId="4" borderId="14" xfId="0" applyFont="1" applyFill="1" applyBorder="1" applyAlignment="1" applyProtection="1">
      <alignment horizontal="center" vertical="center"/>
    </xf>
    <xf numFmtId="0" fontId="36" fillId="4" borderId="4" xfId="0" applyFont="1" applyFill="1" applyBorder="1" applyAlignment="1" applyProtection="1">
      <alignment horizontal="center" vertical="center"/>
    </xf>
    <xf numFmtId="0" fontId="36" fillId="4" borderId="26" xfId="0" applyFont="1" applyFill="1" applyBorder="1" applyAlignment="1" applyProtection="1">
      <alignment horizontal="center" vertical="center"/>
    </xf>
    <xf numFmtId="0" fontId="28" fillId="4" borderId="3" xfId="0" applyFont="1" applyFill="1" applyBorder="1" applyAlignment="1" applyProtection="1">
      <alignment horizontal="center" vertical="center" wrapText="1"/>
    </xf>
    <xf numFmtId="0" fontId="28" fillId="4" borderId="16" xfId="0" applyFont="1" applyFill="1" applyBorder="1" applyAlignment="1" applyProtection="1">
      <alignment horizontal="center" vertical="center" wrapText="1"/>
    </xf>
    <xf numFmtId="0" fontId="28" fillId="4" borderId="28" xfId="0" applyFont="1" applyFill="1" applyBorder="1" applyAlignment="1" applyProtection="1">
      <alignment horizontal="center" vertical="center" wrapText="1"/>
    </xf>
    <xf numFmtId="0" fontId="28" fillId="4" borderId="18" xfId="0" applyFont="1" applyFill="1" applyBorder="1" applyAlignment="1" applyProtection="1">
      <alignment horizontal="center" vertical="center" wrapText="1"/>
    </xf>
    <xf numFmtId="0" fontId="7" fillId="4" borderId="25" xfId="0" applyFont="1" applyFill="1" applyBorder="1" applyAlignment="1" applyProtection="1">
      <alignment vertical="center"/>
    </xf>
    <xf numFmtId="0" fontId="7" fillId="4" borderId="0" xfId="0" applyFont="1" applyFill="1" applyBorder="1" applyAlignment="1" applyProtection="1">
      <alignment vertical="center"/>
    </xf>
    <xf numFmtId="0" fontId="7" fillId="4" borderId="17" xfId="0" applyFont="1" applyFill="1" applyBorder="1" applyAlignment="1" applyProtection="1">
      <alignment vertical="center"/>
    </xf>
    <xf numFmtId="0" fontId="7" fillId="4" borderId="3" xfId="0" applyFont="1" applyFill="1" applyBorder="1" applyAlignment="1" applyProtection="1">
      <alignment vertical="center"/>
    </xf>
    <xf numFmtId="0" fontId="7" fillId="4" borderId="12" xfId="0" applyFont="1" applyFill="1" applyBorder="1" applyAlignment="1" applyProtection="1">
      <alignment vertical="center"/>
    </xf>
    <xf numFmtId="0" fontId="7" fillId="4" borderId="16" xfId="0" applyFont="1" applyFill="1" applyBorder="1" applyAlignment="1" applyProtection="1">
      <alignment vertical="center"/>
    </xf>
    <xf numFmtId="0" fontId="4" fillId="4" borderId="25" xfId="0" applyFont="1" applyFill="1" applyBorder="1" applyAlignment="1" applyProtection="1">
      <alignment vertical="center"/>
    </xf>
    <xf numFmtId="0" fontId="5" fillId="4" borderId="25" xfId="0" applyFont="1" applyFill="1" applyBorder="1" applyAlignment="1" applyProtection="1">
      <alignment vertical="center"/>
    </xf>
    <xf numFmtId="0" fontId="7" fillId="4" borderId="46" xfId="0" applyFont="1" applyFill="1" applyBorder="1" applyAlignment="1" applyProtection="1">
      <alignment horizontal="center" vertical="center"/>
    </xf>
    <xf numFmtId="0" fontId="7" fillId="4" borderId="4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42" xfId="0" applyFont="1" applyFill="1" applyBorder="1" applyAlignment="1" applyProtection="1">
      <alignment horizontal="center" vertical="center"/>
    </xf>
    <xf numFmtId="0" fontId="7" fillId="4" borderId="43" xfId="0" applyFont="1" applyFill="1" applyBorder="1" applyAlignment="1" applyProtection="1">
      <alignment horizontal="center" vertical="center"/>
    </xf>
    <xf numFmtId="0" fontId="15" fillId="4" borderId="14" xfId="0" applyFont="1" applyFill="1" applyBorder="1" applyAlignment="1" applyProtection="1">
      <alignment horizontal="center" vertical="center"/>
    </xf>
    <xf numFmtId="0" fontId="15" fillId="4" borderId="4" xfId="0" applyFont="1" applyFill="1" applyBorder="1" applyAlignment="1" applyProtection="1">
      <alignment horizontal="center" vertical="center"/>
    </xf>
    <xf numFmtId="0" fontId="15" fillId="4" borderId="26" xfId="0" applyFont="1" applyFill="1" applyBorder="1" applyAlignment="1" applyProtection="1">
      <alignment horizontal="center" vertical="center"/>
    </xf>
    <xf numFmtId="0" fontId="7" fillId="4" borderId="3"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wrapText="1"/>
    </xf>
    <xf numFmtId="0" fontId="7" fillId="4" borderId="28"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wrapText="1"/>
    </xf>
    <xf numFmtId="0" fontId="7" fillId="4" borderId="14"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xf>
    <xf numFmtId="0" fontId="28" fillId="0" borderId="0" xfId="0" applyFont="1" applyFill="1" applyAlignment="1" applyProtection="1">
      <alignment horizontal="left" vertical="center" shrinkToFit="1"/>
    </xf>
    <xf numFmtId="0" fontId="37" fillId="0" borderId="0" xfId="0" applyFont="1" applyFill="1" applyAlignment="1" applyProtection="1">
      <alignment horizontal="left" vertical="center" wrapText="1"/>
    </xf>
    <xf numFmtId="0" fontId="28" fillId="0" borderId="0" xfId="0" applyFont="1" applyFill="1" applyAlignment="1" applyProtection="1">
      <alignment horizontal="left" vertical="center" wrapText="1"/>
    </xf>
    <xf numFmtId="0" fontId="28" fillId="0" borderId="13" xfId="0" applyFont="1" applyFill="1" applyBorder="1" applyAlignment="1" applyProtection="1">
      <alignment horizontal="center" vertical="center" wrapText="1"/>
    </xf>
    <xf numFmtId="0" fontId="28" fillId="7" borderId="1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35" fillId="4" borderId="14" xfId="0" applyFont="1" applyFill="1" applyBorder="1" applyAlignment="1" applyProtection="1">
      <alignment horizontal="center" vertical="center" wrapText="1"/>
    </xf>
    <xf numFmtId="0" fontId="35" fillId="4" borderId="4" xfId="0" applyFont="1" applyFill="1" applyBorder="1" applyAlignment="1" applyProtection="1">
      <alignment horizontal="center" vertical="center"/>
    </xf>
    <xf numFmtId="0" fontId="35" fillId="4" borderId="41" xfId="0" applyFont="1" applyFill="1" applyBorder="1" applyAlignment="1" applyProtection="1">
      <alignment horizontal="center" vertical="center"/>
    </xf>
    <xf numFmtId="0" fontId="7" fillId="2" borderId="1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41"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4" borderId="4" xfId="0" applyFont="1" applyFill="1" applyBorder="1" applyAlignment="1" applyProtection="1">
      <alignment horizontal="center" vertical="center"/>
    </xf>
    <xf numFmtId="0" fontId="4" fillId="4" borderId="14" xfId="0" applyFont="1" applyFill="1" applyBorder="1" applyAlignment="1" applyProtection="1">
      <alignment horizontal="center" vertical="center" shrinkToFit="1"/>
    </xf>
    <xf numFmtId="0" fontId="4" fillId="4" borderId="4" xfId="0" applyFont="1" applyFill="1" applyBorder="1" applyAlignment="1" applyProtection="1">
      <alignment horizontal="center" vertical="center" shrinkToFit="1"/>
    </xf>
    <xf numFmtId="0" fontId="4" fillId="4" borderId="26"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wrapText="1"/>
    </xf>
    <xf numFmtId="0" fontId="4" fillId="4" borderId="32"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4" fillId="4" borderId="1" xfId="0" applyFont="1" applyFill="1" applyBorder="1" applyAlignment="1" applyProtection="1">
      <alignment horizontal="distributed" vertical="center"/>
    </xf>
    <xf numFmtId="0" fontId="4" fillId="4" borderId="51" xfId="0" applyFont="1" applyFill="1" applyBorder="1" applyAlignment="1" applyProtection="1">
      <alignment horizontal="distributed" vertical="center"/>
    </xf>
    <xf numFmtId="0" fontId="4" fillId="4" borderId="39" xfId="0" applyFont="1" applyFill="1" applyBorder="1" applyAlignment="1" applyProtection="1">
      <alignment horizontal="distributed" vertical="center"/>
    </xf>
    <xf numFmtId="0" fontId="29" fillId="4" borderId="14" xfId="0" applyFont="1" applyFill="1" applyBorder="1" applyAlignment="1" applyProtection="1">
      <alignment horizontal="center" vertical="center"/>
    </xf>
    <xf numFmtId="0" fontId="29" fillId="4" borderId="26" xfId="0" applyFont="1" applyFill="1" applyBorder="1" applyAlignment="1" applyProtection="1">
      <alignment horizontal="center" vertical="center"/>
    </xf>
    <xf numFmtId="0" fontId="32" fillId="0" borderId="5"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4" fillId="0" borderId="4" xfId="0" applyFont="1" applyFill="1" applyBorder="1" applyAlignment="1" applyProtection="1">
      <alignment horizontal="right" vertical="center"/>
    </xf>
    <xf numFmtId="0" fontId="4" fillId="0" borderId="26" xfId="0" applyFont="1" applyFill="1" applyBorder="1" applyAlignment="1" applyProtection="1">
      <alignment horizontal="right" vertical="center"/>
    </xf>
    <xf numFmtId="0" fontId="4" fillId="4" borderId="1" xfId="0" applyFont="1" applyFill="1" applyBorder="1" applyAlignment="1" applyProtection="1">
      <alignment horizontal="distributed" vertical="center" wrapText="1"/>
    </xf>
    <xf numFmtId="0" fontId="4" fillId="4" borderId="51" xfId="0" applyFont="1" applyFill="1" applyBorder="1" applyAlignment="1" applyProtection="1">
      <alignment horizontal="distributed" vertical="center" wrapText="1"/>
    </xf>
    <xf numFmtId="0" fontId="4" fillId="4" borderId="39" xfId="0" applyFont="1" applyFill="1" applyBorder="1" applyAlignment="1" applyProtection="1">
      <alignment horizontal="distributed" vertical="center" wrapText="1"/>
    </xf>
    <xf numFmtId="0" fontId="4" fillId="4" borderId="1" xfId="0" applyFont="1" applyFill="1" applyBorder="1" applyAlignment="1" applyProtection="1">
      <alignment horizontal="center" vertical="center" wrapText="1"/>
    </xf>
    <xf numFmtId="0" fontId="4" fillId="4" borderId="51"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4" borderId="0" xfId="0" applyFont="1" applyFill="1" applyAlignment="1" applyProtection="1">
      <alignment horizontal="center" vertical="center" shrinkToFit="1"/>
    </xf>
    <xf numFmtId="0" fontId="4" fillId="0" borderId="14"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5" xfId="0" applyFont="1" applyFill="1" applyBorder="1" applyAlignment="1" applyProtection="1">
      <alignment horizontal="distributed" vertical="top"/>
      <protection locked="0"/>
    </xf>
    <xf numFmtId="0" fontId="4" fillId="0" borderId="0" xfId="0" applyFont="1" applyFill="1" applyBorder="1" applyAlignment="1" applyProtection="1">
      <alignment horizontal="center" vertical="center" wrapText="1"/>
    </xf>
    <xf numFmtId="0" fontId="4" fillId="4" borderId="3" xfId="0" applyFont="1" applyFill="1" applyBorder="1" applyAlignment="1" applyProtection="1">
      <alignment horizontal="left" vertical="center" shrinkToFit="1"/>
    </xf>
    <xf numFmtId="0" fontId="4" fillId="4" borderId="12" xfId="0" applyFont="1" applyFill="1" applyBorder="1" applyAlignment="1" applyProtection="1">
      <alignment horizontal="left" vertical="center" shrinkToFit="1"/>
    </xf>
    <xf numFmtId="0" fontId="4" fillId="0" borderId="24" xfId="0" applyFont="1" applyFill="1" applyBorder="1" applyAlignment="1" applyProtection="1">
      <alignment vertical="center" shrinkToFit="1"/>
    </xf>
    <xf numFmtId="0" fontId="4" fillId="4" borderId="3" xfId="0" applyFont="1" applyFill="1" applyBorder="1" applyAlignment="1" applyProtection="1">
      <alignment horizontal="distributed" vertical="center" wrapText="1"/>
    </xf>
    <xf numFmtId="0" fontId="4" fillId="4" borderId="12" xfId="0" applyFont="1" applyFill="1" applyBorder="1" applyAlignment="1" applyProtection="1">
      <alignment horizontal="distributed" vertical="center" wrapText="1"/>
    </xf>
    <xf numFmtId="176" fontId="4" fillId="2" borderId="3" xfId="0" applyNumberFormat="1" applyFont="1" applyFill="1" applyBorder="1" applyAlignment="1" applyProtection="1">
      <alignment horizontal="right" vertical="center" shrinkToFit="1"/>
      <protection locked="0"/>
    </xf>
    <xf numFmtId="176" fontId="4" fillId="2" borderId="25" xfId="0" applyNumberFormat="1" applyFont="1" applyFill="1" applyBorder="1" applyAlignment="1" applyProtection="1">
      <alignment horizontal="right" vertical="center" shrinkToFit="1"/>
      <protection locked="0"/>
    </xf>
    <xf numFmtId="176" fontId="4" fillId="2" borderId="28" xfId="0" applyNumberFormat="1" applyFont="1" applyFill="1" applyBorder="1" applyAlignment="1" applyProtection="1">
      <alignment horizontal="right" vertical="center" shrinkToFit="1"/>
      <protection locked="0"/>
    </xf>
    <xf numFmtId="0" fontId="4" fillId="4" borderId="16" xfId="0" applyFont="1" applyFill="1" applyBorder="1" applyAlignment="1" applyProtection="1">
      <alignment horizontal="center" vertical="center"/>
    </xf>
    <xf numFmtId="0" fontId="4" fillId="4" borderId="17" xfId="0" applyFont="1" applyFill="1" applyBorder="1" applyAlignment="1" applyProtection="1">
      <alignment horizontal="center" vertical="center"/>
    </xf>
    <xf numFmtId="0" fontId="4" fillId="4" borderId="18" xfId="0" applyFont="1" applyFill="1" applyBorder="1" applyAlignment="1" applyProtection="1">
      <alignment horizontal="center" vertical="center"/>
    </xf>
    <xf numFmtId="0" fontId="4" fillId="4" borderId="28" xfId="0" applyFont="1" applyFill="1" applyBorder="1" applyAlignment="1" applyProtection="1">
      <alignment horizontal="right" vertical="center" wrapText="1"/>
    </xf>
    <xf numFmtId="0" fontId="4" fillId="4" borderId="5" xfId="0" applyFont="1" applyFill="1" applyBorder="1" applyAlignment="1" applyProtection="1">
      <alignment horizontal="right" vertical="center" wrapText="1"/>
    </xf>
    <xf numFmtId="0" fontId="4" fillId="4" borderId="25" xfId="0" applyFont="1" applyFill="1" applyBorder="1" applyAlignment="1" applyProtection="1">
      <alignment horizontal="distributed" vertical="center" wrapText="1"/>
    </xf>
    <xf numFmtId="0" fontId="4" fillId="4" borderId="0" xfId="0" applyFont="1" applyFill="1" applyBorder="1" applyAlignment="1" applyProtection="1">
      <alignment horizontal="distributed" vertical="center" wrapText="1"/>
    </xf>
    <xf numFmtId="0" fontId="4" fillId="0" borderId="21" xfId="0" applyFont="1" applyFill="1" applyBorder="1" applyAlignment="1" applyProtection="1">
      <alignment horizontal="distributed" vertical="center"/>
    </xf>
    <xf numFmtId="38" fontId="4" fillId="4" borderId="14" xfId="1" applyFont="1" applyFill="1" applyBorder="1" applyAlignment="1" applyProtection="1">
      <alignment horizontal="center" vertical="center"/>
    </xf>
    <xf numFmtId="38" fontId="4" fillId="4" borderId="26" xfId="1" applyFont="1" applyFill="1" applyBorder="1" applyAlignment="1" applyProtection="1">
      <alignment horizontal="center" vertical="center"/>
    </xf>
    <xf numFmtId="0" fontId="28" fillId="4" borderId="0" xfId="0" applyFont="1" applyFill="1" applyAlignment="1" applyProtection="1">
      <alignment horizontal="left" vertical="top" wrapText="1"/>
    </xf>
    <xf numFmtId="0" fontId="4" fillId="4" borderId="40" xfId="0" applyFont="1" applyFill="1" applyBorder="1" applyAlignment="1" applyProtection="1">
      <alignment horizontal="center" vertical="center"/>
    </xf>
    <xf numFmtId="0" fontId="4" fillId="4" borderId="48" xfId="0" applyFont="1" applyFill="1" applyBorder="1" applyAlignment="1" applyProtection="1">
      <alignment horizontal="center" vertical="center"/>
    </xf>
    <xf numFmtId="0" fontId="4" fillId="4" borderId="0" xfId="0" applyFont="1" applyFill="1" applyAlignment="1" applyProtection="1">
      <alignment horizontal="left" vertical="center"/>
    </xf>
    <xf numFmtId="0" fontId="4" fillId="4" borderId="49" xfId="0" applyFont="1" applyFill="1" applyBorder="1" applyAlignment="1" applyProtection="1">
      <alignment horizontal="center" vertical="center"/>
    </xf>
    <xf numFmtId="0" fontId="4" fillId="4" borderId="50" xfId="0" applyFont="1" applyFill="1" applyBorder="1" applyAlignment="1" applyProtection="1">
      <alignment horizontal="center" vertical="center"/>
    </xf>
    <xf numFmtId="0" fontId="4" fillId="4" borderId="12" xfId="0" applyFont="1" applyFill="1" applyBorder="1" applyAlignment="1" applyProtection="1">
      <alignment horizontal="left" vertical="center"/>
    </xf>
    <xf numFmtId="0" fontId="4" fillId="0" borderId="12"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6"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textRotation="255"/>
    </xf>
    <xf numFmtId="0" fontId="4" fillId="0" borderId="51" xfId="0" applyFont="1" applyFill="1" applyBorder="1" applyAlignment="1" applyProtection="1">
      <alignment horizontal="center" vertical="center" textRotation="255"/>
    </xf>
    <xf numFmtId="0" fontId="4" fillId="0" borderId="39" xfId="0" applyFont="1" applyFill="1" applyBorder="1" applyAlignment="1" applyProtection="1">
      <alignment horizontal="center" vertical="center" textRotation="255"/>
    </xf>
    <xf numFmtId="0" fontId="29" fillId="0" borderId="3" xfId="0" applyFont="1" applyFill="1" applyBorder="1" applyAlignment="1" applyProtection="1">
      <alignment horizontal="center" vertical="center"/>
    </xf>
    <xf numFmtId="0" fontId="29" fillId="0" borderId="16" xfId="0" applyFont="1" applyFill="1" applyBorder="1" applyAlignment="1" applyProtection="1">
      <alignment horizontal="center" vertical="center"/>
    </xf>
    <xf numFmtId="0" fontId="29" fillId="0" borderId="28" xfId="0" applyFont="1" applyFill="1" applyBorder="1" applyAlignment="1" applyProtection="1">
      <alignment horizontal="center" vertical="center"/>
    </xf>
    <xf numFmtId="0" fontId="29" fillId="0" borderId="18"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xf>
    <xf numFmtId="0" fontId="29" fillId="0" borderId="16" xfId="0" applyFont="1" applyFill="1" applyBorder="1" applyAlignment="1" applyProtection="1">
      <alignment horizontal="center" vertical="center" wrapText="1"/>
    </xf>
    <xf numFmtId="0" fontId="29" fillId="0" borderId="28" xfId="0" applyFont="1" applyFill="1" applyBorder="1" applyAlignment="1" applyProtection="1">
      <alignment horizontal="center" vertical="center" wrapText="1"/>
    </xf>
    <xf numFmtId="0" fontId="29" fillId="0" borderId="18" xfId="0"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21" fillId="4" borderId="14" xfId="0" applyFont="1" applyFill="1" applyBorder="1" applyAlignment="1" applyProtection="1">
      <alignment horizontal="left" vertical="center" wrapText="1"/>
    </xf>
    <xf numFmtId="0" fontId="21" fillId="4" borderId="4" xfId="0" applyFont="1" applyFill="1" applyBorder="1" applyAlignment="1" applyProtection="1">
      <alignment horizontal="left" vertical="center" wrapText="1"/>
    </xf>
    <xf numFmtId="0" fontId="21" fillId="4" borderId="26" xfId="0" applyFont="1" applyFill="1" applyBorder="1" applyAlignment="1" applyProtection="1">
      <alignment horizontal="left" vertical="center" wrapText="1"/>
    </xf>
    <xf numFmtId="0" fontId="4" fillId="0" borderId="14"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textRotation="255"/>
    </xf>
    <xf numFmtId="0" fontId="4" fillId="0" borderId="25" xfId="0" applyFont="1" applyFill="1" applyBorder="1" applyAlignment="1" applyProtection="1">
      <alignment horizontal="center" vertical="center" textRotation="255"/>
    </xf>
    <xf numFmtId="0" fontId="4" fillId="0" borderId="3" xfId="0" applyFont="1" applyFill="1" applyBorder="1" applyAlignment="1" applyProtection="1">
      <alignment horizontal="right" vertical="center"/>
    </xf>
    <xf numFmtId="0" fontId="4" fillId="0" borderId="28" xfId="0" applyFont="1" applyFill="1" applyBorder="1" applyAlignment="1" applyProtection="1">
      <alignment horizontal="right" vertical="center"/>
    </xf>
    <xf numFmtId="0" fontId="4" fillId="3" borderId="12"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16"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49" fontId="4" fillId="4" borderId="3" xfId="0" applyNumberFormat="1" applyFont="1" applyFill="1" applyBorder="1" applyAlignment="1" applyProtection="1">
      <alignment horizontal="center" vertical="center"/>
    </xf>
    <xf numFmtId="49" fontId="4" fillId="4" borderId="12" xfId="0" applyNumberFormat="1" applyFont="1" applyFill="1" applyBorder="1" applyAlignment="1" applyProtection="1">
      <alignment horizontal="center" vertical="center"/>
    </xf>
    <xf numFmtId="0" fontId="4" fillId="4" borderId="16" xfId="0" applyFont="1" applyFill="1" applyBorder="1" applyAlignment="1" applyProtection="1">
      <alignment horizontal="left" vertical="center"/>
    </xf>
    <xf numFmtId="0" fontId="4" fillId="4" borderId="17" xfId="0" applyFont="1" applyFill="1" applyBorder="1" applyAlignment="1" applyProtection="1">
      <alignment horizontal="left" vertical="center"/>
    </xf>
    <xf numFmtId="0" fontId="4" fillId="4" borderId="18" xfId="0" applyFont="1" applyFill="1" applyBorder="1" applyAlignment="1" applyProtection="1">
      <alignment horizontal="left" vertical="center"/>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49" fontId="4" fillId="4" borderId="16" xfId="0" applyNumberFormat="1" applyFont="1" applyFill="1" applyBorder="1" applyAlignment="1" applyProtection="1">
      <alignment horizontal="center" vertical="center"/>
    </xf>
    <xf numFmtId="49" fontId="4" fillId="4" borderId="18" xfId="0" applyNumberFormat="1"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178" fontId="4" fillId="0" borderId="12" xfId="0" applyNumberFormat="1" applyFont="1" applyFill="1" applyBorder="1" applyAlignment="1" applyProtection="1">
      <alignment horizontal="center" vertical="center"/>
    </xf>
    <xf numFmtId="178" fontId="4" fillId="0" borderId="5" xfId="0" applyNumberFormat="1" applyFont="1" applyFill="1" applyBorder="1" applyAlignment="1" applyProtection="1">
      <alignment horizontal="center" vertical="center"/>
    </xf>
    <xf numFmtId="0" fontId="20" fillId="0" borderId="3" xfId="0" applyFont="1" applyFill="1" applyBorder="1" applyAlignment="1" applyProtection="1">
      <alignment horizontal="center" shrinkToFit="1"/>
    </xf>
    <xf numFmtId="0" fontId="20" fillId="0" borderId="12" xfId="0" applyFont="1" applyFill="1" applyBorder="1" applyAlignment="1" applyProtection="1">
      <alignment horizontal="center" shrinkToFit="1"/>
    </xf>
    <xf numFmtId="0" fontId="20" fillId="0" borderId="16" xfId="0" applyFont="1" applyFill="1" applyBorder="1" applyAlignment="1" applyProtection="1">
      <alignment horizontal="center" shrinkToFit="1"/>
    </xf>
    <xf numFmtId="0" fontId="4" fillId="0" borderId="3" xfId="0" applyFont="1" applyFill="1" applyBorder="1" applyAlignment="1" applyProtection="1">
      <alignment horizontal="distributed" indent="2"/>
    </xf>
    <xf numFmtId="0" fontId="4" fillId="0" borderId="12" xfId="0" applyFont="1" applyFill="1" applyBorder="1" applyAlignment="1" applyProtection="1">
      <alignment horizontal="distributed" indent="2"/>
    </xf>
    <xf numFmtId="0" fontId="4" fillId="0" borderId="16" xfId="0" applyFont="1" applyFill="1" applyBorder="1" applyAlignment="1" applyProtection="1">
      <alignment horizontal="distributed" indent="2"/>
    </xf>
    <xf numFmtId="0" fontId="4" fillId="0" borderId="25" xfId="0" applyFont="1" applyFill="1" applyBorder="1" applyAlignment="1" applyProtection="1">
      <alignment horizontal="distributed"/>
    </xf>
    <xf numFmtId="0" fontId="4" fillId="0" borderId="0" xfId="0" applyFont="1" applyFill="1" applyBorder="1" applyAlignment="1" applyProtection="1">
      <alignment horizontal="distributed"/>
    </xf>
    <xf numFmtId="0" fontId="4" fillId="0" borderId="17" xfId="0" applyFont="1" applyFill="1" applyBorder="1" applyAlignment="1" applyProtection="1">
      <alignment horizontal="distributed"/>
    </xf>
    <xf numFmtId="0" fontId="4" fillId="0" borderId="25" xfId="0" applyFont="1" applyFill="1" applyBorder="1" applyAlignment="1" applyProtection="1">
      <alignment horizontal="distributed" indent="1"/>
    </xf>
    <xf numFmtId="0" fontId="4" fillId="0" borderId="0" xfId="0" applyFont="1" applyFill="1" applyBorder="1" applyAlignment="1" applyProtection="1">
      <alignment horizontal="distributed" indent="1"/>
    </xf>
    <xf numFmtId="0" fontId="4" fillId="0" borderId="17" xfId="0" applyFont="1" applyFill="1" applyBorder="1" applyAlignment="1" applyProtection="1">
      <alignment horizontal="distributed" indent="1"/>
    </xf>
    <xf numFmtId="0" fontId="28" fillId="0" borderId="0" xfId="0" applyFont="1" applyFill="1" applyBorder="1" applyAlignment="1" applyProtection="1">
      <alignment horizontal="left" vertical="center" wrapText="1"/>
    </xf>
    <xf numFmtId="0" fontId="4" fillId="0" borderId="4" xfId="0" applyFont="1" applyFill="1" applyBorder="1" applyAlignment="1" applyProtection="1">
      <alignment horizontal="center" vertical="center"/>
    </xf>
    <xf numFmtId="0" fontId="4" fillId="0" borderId="14" xfId="0" applyFont="1" applyFill="1" applyBorder="1" applyAlignment="1" applyProtection="1">
      <alignment vertical="center"/>
    </xf>
    <xf numFmtId="0" fontId="5" fillId="0" borderId="4" xfId="0" applyFont="1" applyFill="1" applyBorder="1" applyAlignment="1" applyProtection="1">
      <alignment vertical="center"/>
    </xf>
    <xf numFmtId="0" fontId="16" fillId="0" borderId="5" xfId="0" applyFont="1" applyFill="1" applyBorder="1" applyAlignment="1" applyProtection="1">
      <alignment horizontal="center" vertical="top"/>
    </xf>
    <xf numFmtId="0" fontId="4" fillId="0" borderId="3" xfId="0" applyFont="1" applyFill="1" applyBorder="1" applyAlignment="1" applyProtection="1">
      <alignment horizontal="distributed" vertical="center" indent="2"/>
    </xf>
    <xf numFmtId="0" fontId="4" fillId="0" borderId="12" xfId="0" applyFont="1" applyFill="1" applyBorder="1" applyAlignment="1" applyProtection="1">
      <alignment horizontal="distributed" vertical="center" indent="2"/>
    </xf>
    <xf numFmtId="0" fontId="4" fillId="0" borderId="16" xfId="0" applyFont="1" applyFill="1" applyBorder="1" applyAlignment="1" applyProtection="1">
      <alignment horizontal="distributed" vertical="center" indent="2"/>
    </xf>
    <xf numFmtId="0" fontId="4" fillId="0" borderId="2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8" xfId="0" applyFont="1" applyFill="1" applyBorder="1" applyAlignment="1" applyProtection="1">
      <alignment horizontal="center" vertical="center" textRotation="255"/>
    </xf>
    <xf numFmtId="0" fontId="4" fillId="0" borderId="25"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6" fillId="0" borderId="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7" fillId="0" borderId="14"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25" xfId="0" applyFont="1" applyFill="1" applyBorder="1" applyAlignment="1" applyProtection="1">
      <alignment horizontal="center" vertical="center" textRotation="255"/>
    </xf>
    <xf numFmtId="0" fontId="7" fillId="0" borderId="28" xfId="0" applyFont="1" applyFill="1" applyBorder="1" applyAlignment="1" applyProtection="1">
      <alignment horizontal="center" vertical="center" textRotation="255"/>
    </xf>
    <xf numFmtId="0" fontId="4" fillId="0" borderId="0" xfId="0" applyFont="1" applyFill="1" applyBorder="1" applyAlignment="1" applyProtection="1">
      <alignment horizontal="center" vertical="top"/>
    </xf>
    <xf numFmtId="0" fontId="4" fillId="0" borderId="17" xfId="0" applyFont="1" applyFill="1" applyBorder="1" applyAlignment="1" applyProtection="1">
      <alignment horizontal="center" vertical="top"/>
    </xf>
    <xf numFmtId="0" fontId="4" fillId="3" borderId="4" xfId="0" applyFont="1" applyFill="1" applyBorder="1" applyAlignment="1" applyProtection="1">
      <alignment horizontal="center" vertical="center"/>
    </xf>
    <xf numFmtId="0" fontId="28" fillId="0" borderId="0" xfId="0" applyFont="1" applyFill="1" applyBorder="1" applyAlignment="1" applyProtection="1">
      <alignment horizontal="left" vertical="top" wrapText="1"/>
    </xf>
    <xf numFmtId="0" fontId="28" fillId="0" borderId="0" xfId="0" applyFont="1" applyFill="1" applyBorder="1" applyAlignment="1" applyProtection="1">
      <alignment horizontal="left" vertical="top"/>
    </xf>
    <xf numFmtId="0" fontId="29" fillId="0" borderId="1" xfId="0" applyFont="1" applyFill="1" applyBorder="1" applyAlignment="1" applyProtection="1">
      <alignment horizontal="center" vertical="center" textRotation="255"/>
    </xf>
    <xf numFmtId="0" fontId="29" fillId="0" borderId="51" xfId="0" applyFont="1" applyFill="1" applyBorder="1" applyAlignment="1" applyProtection="1">
      <alignment horizontal="center" vertical="center" textRotation="255"/>
    </xf>
    <xf numFmtId="0" fontId="29" fillId="0" borderId="39" xfId="0" applyFont="1" applyFill="1" applyBorder="1" applyAlignment="1" applyProtection="1">
      <alignment horizontal="center" vertical="center" textRotation="255"/>
    </xf>
    <xf numFmtId="0" fontId="4" fillId="0" borderId="4" xfId="0" applyFont="1" applyFill="1" applyBorder="1" applyAlignment="1" applyProtection="1">
      <alignment vertical="center"/>
    </xf>
    <xf numFmtId="0" fontId="4" fillId="0" borderId="26" xfId="0" applyFont="1" applyFill="1" applyBorder="1" applyAlignment="1" applyProtection="1">
      <alignment vertical="center"/>
    </xf>
    <xf numFmtId="0" fontId="4" fillId="7" borderId="4" xfId="0" applyFont="1" applyFill="1" applyBorder="1" applyAlignment="1" applyProtection="1">
      <alignment horizontal="center" vertical="center"/>
    </xf>
    <xf numFmtId="49" fontId="4" fillId="0" borderId="4" xfId="0" applyNumberFormat="1" applyFont="1" applyFill="1" applyBorder="1" applyAlignment="1" applyProtection="1">
      <alignment horizontal="right" vertical="center"/>
    </xf>
    <xf numFmtId="0" fontId="4" fillId="0" borderId="4" xfId="0" applyFont="1" applyFill="1" applyBorder="1" applyAlignment="1" applyProtection="1">
      <alignment horizontal="left" vertical="center"/>
    </xf>
    <xf numFmtId="0" fontId="29" fillId="4" borderId="4" xfId="0" applyFont="1" applyFill="1" applyBorder="1" applyAlignment="1" applyProtection="1">
      <alignment horizontal="center" vertical="center"/>
    </xf>
    <xf numFmtId="0" fontId="20" fillId="4" borderId="4" xfId="0" applyFont="1" applyFill="1" applyBorder="1" applyAlignment="1" applyProtection="1">
      <alignment horizontal="center" vertical="center"/>
    </xf>
    <xf numFmtId="0" fontId="20" fillId="4" borderId="26" xfId="0" applyFont="1" applyFill="1" applyBorder="1" applyAlignment="1" applyProtection="1">
      <alignment horizontal="center" vertical="center"/>
    </xf>
    <xf numFmtId="0" fontId="28" fillId="0" borderId="12" xfId="0" applyFont="1" applyFill="1" applyBorder="1" applyAlignment="1" applyProtection="1">
      <alignment horizontal="left" vertical="center" wrapText="1"/>
    </xf>
    <xf numFmtId="0" fontId="20" fillId="0" borderId="14"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4" fillId="4" borderId="14"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28" fillId="0" borderId="0" xfId="0" applyFont="1" applyFill="1" applyBorder="1" applyAlignment="1" applyProtection="1">
      <alignment horizontal="left" vertical="center"/>
    </xf>
    <xf numFmtId="49" fontId="4" fillId="4" borderId="14" xfId="0" applyNumberFormat="1" applyFont="1" applyFill="1" applyBorder="1" applyAlignment="1" applyProtection="1">
      <alignment horizontal="center" vertical="center"/>
    </xf>
    <xf numFmtId="49" fontId="4" fillId="4" borderId="4" xfId="0" applyNumberFormat="1" applyFont="1" applyFill="1" applyBorder="1" applyAlignment="1" applyProtection="1">
      <alignment horizontal="center" vertical="center"/>
    </xf>
    <xf numFmtId="0" fontId="4" fillId="0" borderId="25" xfId="0" applyFont="1" applyFill="1" applyBorder="1" applyAlignment="1" applyProtection="1">
      <alignment horizontal="right" vertical="center"/>
    </xf>
    <xf numFmtId="0" fontId="4" fillId="3" borderId="0" xfId="0" applyFont="1" applyFill="1" applyBorder="1" applyAlignment="1" applyProtection="1">
      <alignment horizontal="center" vertical="center"/>
    </xf>
    <xf numFmtId="0" fontId="29" fillId="7" borderId="4" xfId="0" applyFont="1" applyFill="1" applyBorder="1" applyAlignment="1" applyProtection="1">
      <alignment horizontal="center" vertical="center"/>
    </xf>
    <xf numFmtId="0" fontId="29" fillId="5" borderId="4" xfId="0" applyFont="1" applyFill="1" applyBorder="1" applyAlignment="1" applyProtection="1">
      <alignment horizontal="center" vertical="center"/>
    </xf>
    <xf numFmtId="0" fontId="4" fillId="0" borderId="25" xfId="0" applyFont="1" applyFill="1" applyBorder="1" applyAlignment="1" applyProtection="1">
      <alignment horizontal="distributed" vertical="center" wrapText="1" indent="1"/>
    </xf>
    <xf numFmtId="0" fontId="4" fillId="0" borderId="0" xfId="0" applyFont="1" applyFill="1" applyBorder="1" applyAlignment="1" applyProtection="1">
      <alignment horizontal="distributed" vertical="center" wrapText="1" indent="1"/>
    </xf>
    <xf numFmtId="0" fontId="4" fillId="0" borderId="17" xfId="0" applyFont="1" applyFill="1" applyBorder="1" applyAlignment="1" applyProtection="1">
      <alignment horizontal="distributed" vertical="center" wrapText="1" indent="1"/>
    </xf>
    <xf numFmtId="0" fontId="4" fillId="4" borderId="12" xfId="0" applyFont="1" applyFill="1" applyBorder="1" applyAlignment="1" applyProtection="1">
      <alignment horizontal="center" vertical="center"/>
    </xf>
    <xf numFmtId="0" fontId="28" fillId="4" borderId="0" xfId="0" applyFont="1" applyFill="1" applyBorder="1" applyAlignment="1" applyProtection="1">
      <alignment horizontal="left" vertical="top" wrapText="1"/>
    </xf>
    <xf numFmtId="0" fontId="4" fillId="4" borderId="0" xfId="0" applyFont="1" applyFill="1" applyBorder="1" applyAlignment="1" applyProtection="1">
      <alignment horizontal="center" vertical="center"/>
    </xf>
    <xf numFmtId="0" fontId="29" fillId="0" borderId="14" xfId="0" applyFont="1" applyFill="1" applyBorder="1" applyAlignment="1" applyProtection="1">
      <alignment horizontal="center" vertical="center"/>
    </xf>
    <xf numFmtId="0" fontId="27" fillId="0" borderId="4" xfId="0" applyFont="1" applyFill="1" applyBorder="1" applyAlignment="1" applyProtection="1">
      <alignment horizontal="center" vertical="center"/>
    </xf>
    <xf numFmtId="0" fontId="4" fillId="4" borderId="25" xfId="0" applyFont="1" applyFill="1" applyBorder="1" applyAlignment="1" applyProtection="1">
      <alignment horizontal="center" shrinkToFit="1"/>
    </xf>
    <xf numFmtId="0" fontId="4" fillId="4" borderId="0" xfId="0" applyFont="1" applyFill="1" applyBorder="1" applyAlignment="1" applyProtection="1">
      <alignment horizontal="center" shrinkToFit="1"/>
    </xf>
    <xf numFmtId="0" fontId="4" fillId="4" borderId="17" xfId="0" applyFont="1" applyFill="1" applyBorder="1" applyAlignment="1" applyProtection="1">
      <alignment horizontal="center" shrinkToFit="1"/>
    </xf>
    <xf numFmtId="0" fontId="4" fillId="0" borderId="3"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4" fillId="4" borderId="26" xfId="0" applyFont="1" applyFill="1" applyBorder="1" applyAlignment="1" applyProtection="1">
      <alignment horizontal="left" vertical="center" wrapText="1"/>
    </xf>
    <xf numFmtId="0" fontId="4" fillId="0" borderId="3" xfId="0" applyFont="1" applyFill="1" applyBorder="1" applyAlignment="1" applyProtection="1">
      <alignment horizontal="distributed" wrapText="1" indent="2"/>
    </xf>
    <xf numFmtId="0" fontId="4" fillId="0" borderId="12" xfId="0" applyFont="1" applyFill="1" applyBorder="1" applyAlignment="1" applyProtection="1">
      <alignment horizontal="distributed" wrapText="1" indent="2"/>
    </xf>
    <xf numFmtId="0" fontId="4" fillId="0" borderId="16" xfId="0" applyFont="1" applyFill="1" applyBorder="1" applyAlignment="1" applyProtection="1">
      <alignment horizontal="distributed" wrapText="1" indent="2"/>
    </xf>
    <xf numFmtId="0" fontId="4" fillId="0" borderId="25" xfId="0" applyFont="1" applyFill="1" applyBorder="1" applyAlignment="1" applyProtection="1">
      <alignment horizontal="center" shrinkToFit="1"/>
    </xf>
    <xf numFmtId="0" fontId="4" fillId="0" borderId="0" xfId="0" applyFont="1" applyFill="1" applyBorder="1" applyAlignment="1" applyProtection="1">
      <alignment horizontal="center" shrinkToFit="1"/>
    </xf>
    <xf numFmtId="0" fontId="4" fillId="0" borderId="17" xfId="0" applyFont="1" applyFill="1" applyBorder="1" applyAlignment="1" applyProtection="1">
      <alignment horizontal="center" shrinkToFit="1"/>
    </xf>
    <xf numFmtId="0" fontId="16" fillId="0" borderId="0"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4" fillId="0" borderId="13" xfId="0" applyFont="1" applyFill="1" applyBorder="1" applyAlignment="1" applyProtection="1">
      <alignment horizontal="center" vertical="center" textRotation="255"/>
    </xf>
    <xf numFmtId="0" fontId="31" fillId="0" borderId="25" xfId="0" applyFont="1" applyFill="1" applyBorder="1" applyAlignment="1" applyProtection="1">
      <alignment horizontal="center" shrinkToFit="1"/>
    </xf>
    <xf numFmtId="0" fontId="20" fillId="0" borderId="0" xfId="0" applyFont="1" applyFill="1" applyBorder="1" applyAlignment="1" applyProtection="1">
      <alignment horizontal="center" shrinkToFit="1"/>
    </xf>
    <xf numFmtId="0" fontId="20" fillId="0" borderId="17" xfId="0" applyFont="1" applyFill="1" applyBorder="1" applyAlignment="1" applyProtection="1">
      <alignment horizontal="center" shrinkToFit="1"/>
    </xf>
    <xf numFmtId="0" fontId="20" fillId="4" borderId="14" xfId="0" applyFont="1" applyFill="1" applyBorder="1" applyAlignment="1" applyProtection="1">
      <alignment horizontal="left" vertical="center" wrapText="1"/>
    </xf>
    <xf numFmtId="0" fontId="20" fillId="4" borderId="4" xfId="0" applyFont="1" applyFill="1" applyBorder="1" applyAlignment="1" applyProtection="1">
      <alignment horizontal="left" vertical="center" wrapText="1"/>
    </xf>
    <xf numFmtId="0" fontId="20" fillId="4" borderId="26"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xf>
    <xf numFmtId="0" fontId="4" fillId="0" borderId="4"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xf>
    <xf numFmtId="0" fontId="6" fillId="0" borderId="26" xfId="0" applyFont="1" applyFill="1" applyBorder="1" applyAlignment="1" applyProtection="1">
      <alignment horizontal="center" vertical="center"/>
    </xf>
    <xf numFmtId="0" fontId="4" fillId="0" borderId="16" xfId="0" applyFont="1" applyFill="1" applyBorder="1" applyAlignment="1" applyProtection="1">
      <alignment horizontal="center" vertical="center" textRotation="255"/>
    </xf>
    <xf numFmtId="0" fontId="4" fillId="0" borderId="17" xfId="0" applyFont="1" applyFill="1" applyBorder="1" applyAlignment="1" applyProtection="1">
      <alignment horizontal="center" vertical="center" textRotation="255"/>
    </xf>
    <xf numFmtId="0" fontId="4" fillId="0" borderId="18" xfId="0" applyFont="1" applyFill="1" applyBorder="1" applyAlignment="1" applyProtection="1">
      <alignment horizontal="center" vertical="center" textRotation="255"/>
    </xf>
    <xf numFmtId="49" fontId="4" fillId="0" borderId="3" xfId="0" applyNumberFormat="1" applyFont="1" applyFill="1" applyBorder="1" applyAlignment="1" applyProtection="1">
      <alignment horizontal="center" vertical="center"/>
    </xf>
    <xf numFmtId="49" fontId="4" fillId="0" borderId="25" xfId="0" applyNumberFormat="1" applyFont="1" applyFill="1" applyBorder="1" applyAlignment="1" applyProtection="1">
      <alignment horizontal="center" vertical="center"/>
    </xf>
    <xf numFmtId="0" fontId="6" fillId="0" borderId="14"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4" fillId="0" borderId="0" xfId="0" applyFont="1" applyFill="1" applyBorder="1" applyAlignment="1" applyProtection="1">
      <alignment horizontal="distributed" indent="2"/>
    </xf>
    <xf numFmtId="0" fontId="4" fillId="0" borderId="17" xfId="0" applyFont="1" applyFill="1" applyBorder="1" applyAlignment="1" applyProtection="1">
      <alignment horizontal="distributed" indent="2"/>
    </xf>
    <xf numFmtId="0" fontId="4" fillId="4" borderId="3" xfId="0" applyFont="1" applyFill="1" applyBorder="1" applyAlignment="1" applyProtection="1">
      <alignment horizontal="right" vertical="center"/>
    </xf>
    <xf numFmtId="0" fontId="4" fillId="4" borderId="25" xfId="0" applyFont="1" applyFill="1" applyBorder="1" applyAlignment="1" applyProtection="1">
      <alignment horizontal="right" vertical="center"/>
    </xf>
    <xf numFmtId="49" fontId="4" fillId="0" borderId="0" xfId="0" applyNumberFormat="1" applyFont="1" applyFill="1" applyBorder="1" applyAlignment="1" applyProtection="1">
      <alignment horizontal="right" vertical="center"/>
    </xf>
    <xf numFmtId="0" fontId="5" fillId="0" borderId="12" xfId="0" applyFont="1" applyFill="1" applyBorder="1" applyAlignment="1" applyProtection="1">
      <alignment vertical="center" textRotation="255"/>
    </xf>
    <xf numFmtId="0" fontId="5" fillId="0" borderId="0" xfId="0" applyFont="1" applyFill="1" applyBorder="1" applyAlignment="1" applyProtection="1">
      <alignment vertical="center" textRotation="255"/>
    </xf>
    <xf numFmtId="0" fontId="5" fillId="0" borderId="5" xfId="0" applyFont="1" applyFill="1" applyBorder="1" applyAlignment="1" applyProtection="1">
      <alignment vertical="center" textRotation="255"/>
    </xf>
    <xf numFmtId="0" fontId="4" fillId="0" borderId="14"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xf>
    <xf numFmtId="0" fontId="4" fillId="0" borderId="25"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6" fillId="0" borderId="16"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17" xfId="0" applyFont="1" applyFill="1" applyBorder="1" applyAlignment="1" applyProtection="1">
      <alignment horizontal="left" vertical="center" wrapText="1"/>
    </xf>
    <xf numFmtId="0" fontId="6" fillId="0" borderId="18" xfId="0" applyFont="1" applyFill="1" applyBorder="1" applyAlignment="1" applyProtection="1">
      <alignment horizontal="left" vertical="center" wrapText="1"/>
    </xf>
    <xf numFmtId="0" fontId="7" fillId="4" borderId="0" xfId="0" applyFont="1" applyFill="1" applyBorder="1" applyAlignment="1" applyProtection="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FF99"/>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1190625</xdr:colOff>
      <xdr:row>35</xdr:row>
      <xdr:rowOff>0</xdr:rowOff>
    </xdr:from>
    <xdr:to>
      <xdr:col>2</xdr:col>
      <xdr:colOff>400050</xdr:colOff>
      <xdr:row>35</xdr:row>
      <xdr:rowOff>0</xdr:rowOff>
    </xdr:to>
    <xdr:sp macro="" textlink="">
      <xdr:nvSpPr>
        <xdr:cNvPr id="12325" name="Line 1">
          <a:extLst>
            <a:ext uri="{FF2B5EF4-FFF2-40B4-BE49-F238E27FC236}">
              <a16:creationId xmlns:a16="http://schemas.microsoft.com/office/drawing/2014/main" id="{00000000-0008-0000-0000-000025300000}"/>
            </a:ext>
          </a:extLst>
        </xdr:cNvPr>
        <xdr:cNvSpPr>
          <a:spLocks noChangeShapeType="1"/>
        </xdr:cNvSpPr>
      </xdr:nvSpPr>
      <xdr:spPr bwMode="auto">
        <a:xfrm>
          <a:off x="781050" y="6524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1133475</xdr:colOff>
      <xdr:row>31</xdr:row>
      <xdr:rowOff>0</xdr:rowOff>
    </xdr:from>
    <xdr:to>
      <xdr:col>2</xdr:col>
      <xdr:colOff>400050</xdr:colOff>
      <xdr:row>31</xdr:row>
      <xdr:rowOff>0</xdr:rowOff>
    </xdr:to>
    <xdr:sp macro="" textlink="">
      <xdr:nvSpPr>
        <xdr:cNvPr id="12290" name="Text Box 2">
          <a:extLst>
            <a:ext uri="{FF2B5EF4-FFF2-40B4-BE49-F238E27FC236}">
              <a16:creationId xmlns:a16="http://schemas.microsoft.com/office/drawing/2014/main" id="{00000000-0008-0000-0000-000002300000}"/>
            </a:ext>
          </a:extLst>
        </xdr:cNvPr>
        <xdr:cNvSpPr txBox="1">
          <a:spLocks noChangeArrowheads="1"/>
        </xdr:cNvSpPr>
      </xdr:nvSpPr>
      <xdr:spPr bwMode="auto">
        <a:xfrm>
          <a:off x="781050" y="5210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年齢</a:t>
          </a:r>
        </a:p>
      </xdr:txBody>
    </xdr:sp>
    <xdr:clientData/>
  </xdr:twoCellAnchor>
  <xdr:twoCellAnchor>
    <xdr:from>
      <xdr:col>2</xdr:col>
      <xdr:colOff>0</xdr:colOff>
      <xdr:row>31</xdr:row>
      <xdr:rowOff>0</xdr:rowOff>
    </xdr:from>
    <xdr:to>
      <xdr:col>2</xdr:col>
      <xdr:colOff>400050</xdr:colOff>
      <xdr:row>31</xdr:row>
      <xdr:rowOff>0</xdr:rowOff>
    </xdr:to>
    <xdr:sp macro="" textlink="">
      <xdr:nvSpPr>
        <xdr:cNvPr id="12291" name="Text Box 3">
          <a:extLst>
            <a:ext uri="{FF2B5EF4-FFF2-40B4-BE49-F238E27FC236}">
              <a16:creationId xmlns:a16="http://schemas.microsoft.com/office/drawing/2014/main" id="{00000000-0008-0000-0000-000003300000}"/>
            </a:ext>
          </a:extLst>
        </xdr:cNvPr>
        <xdr:cNvSpPr txBox="1">
          <a:spLocks noChangeArrowheads="1"/>
        </xdr:cNvSpPr>
      </xdr:nvSpPr>
      <xdr:spPr bwMode="auto">
        <a:xfrm>
          <a:off x="381000" y="5210175"/>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利用児の種別</a:t>
          </a:r>
        </a:p>
      </xdr:txBody>
    </xdr:sp>
    <xdr:clientData/>
  </xdr:twoCellAnchor>
  <xdr:twoCellAnchor>
    <xdr:from>
      <xdr:col>2</xdr:col>
      <xdr:colOff>1190625</xdr:colOff>
      <xdr:row>35</xdr:row>
      <xdr:rowOff>0</xdr:rowOff>
    </xdr:from>
    <xdr:to>
      <xdr:col>2</xdr:col>
      <xdr:colOff>400050</xdr:colOff>
      <xdr:row>35</xdr:row>
      <xdr:rowOff>0</xdr:rowOff>
    </xdr:to>
    <xdr:sp macro="" textlink="">
      <xdr:nvSpPr>
        <xdr:cNvPr id="12328" name="Line 4">
          <a:extLst>
            <a:ext uri="{FF2B5EF4-FFF2-40B4-BE49-F238E27FC236}">
              <a16:creationId xmlns:a16="http://schemas.microsoft.com/office/drawing/2014/main" id="{00000000-0008-0000-0000-000028300000}"/>
            </a:ext>
          </a:extLst>
        </xdr:cNvPr>
        <xdr:cNvSpPr>
          <a:spLocks noChangeShapeType="1"/>
        </xdr:cNvSpPr>
      </xdr:nvSpPr>
      <xdr:spPr bwMode="auto">
        <a:xfrm>
          <a:off x="781050" y="6524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1190625</xdr:colOff>
      <xdr:row>35</xdr:row>
      <xdr:rowOff>0</xdr:rowOff>
    </xdr:from>
    <xdr:to>
      <xdr:col>2</xdr:col>
      <xdr:colOff>400050</xdr:colOff>
      <xdr:row>35</xdr:row>
      <xdr:rowOff>0</xdr:rowOff>
    </xdr:to>
    <xdr:sp macro="" textlink="">
      <xdr:nvSpPr>
        <xdr:cNvPr id="12329" name="Line 5">
          <a:extLst>
            <a:ext uri="{FF2B5EF4-FFF2-40B4-BE49-F238E27FC236}">
              <a16:creationId xmlns:a16="http://schemas.microsoft.com/office/drawing/2014/main" id="{00000000-0008-0000-0000-000029300000}"/>
            </a:ext>
          </a:extLst>
        </xdr:cNvPr>
        <xdr:cNvSpPr>
          <a:spLocks noChangeShapeType="1"/>
        </xdr:cNvSpPr>
      </xdr:nvSpPr>
      <xdr:spPr bwMode="auto">
        <a:xfrm>
          <a:off x="781050" y="6524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1190625</xdr:colOff>
      <xdr:row>35</xdr:row>
      <xdr:rowOff>0</xdr:rowOff>
    </xdr:from>
    <xdr:to>
      <xdr:col>18</xdr:col>
      <xdr:colOff>400050</xdr:colOff>
      <xdr:row>35</xdr:row>
      <xdr:rowOff>0</xdr:rowOff>
    </xdr:to>
    <xdr:sp macro="" textlink="">
      <xdr:nvSpPr>
        <xdr:cNvPr id="10" name="Line 1">
          <a:extLst>
            <a:ext uri="{FF2B5EF4-FFF2-40B4-BE49-F238E27FC236}">
              <a16:creationId xmlns:a16="http://schemas.microsoft.com/office/drawing/2014/main" id="{00000000-0008-0000-0000-000025300000}"/>
            </a:ext>
          </a:extLst>
        </xdr:cNvPr>
        <xdr:cNvSpPr>
          <a:spLocks noChangeShapeType="1"/>
        </xdr:cNvSpPr>
      </xdr:nvSpPr>
      <xdr:spPr bwMode="auto">
        <a:xfrm>
          <a:off x="702945" y="8282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1190625</xdr:colOff>
      <xdr:row>35</xdr:row>
      <xdr:rowOff>0</xdr:rowOff>
    </xdr:from>
    <xdr:to>
      <xdr:col>18</xdr:col>
      <xdr:colOff>400050</xdr:colOff>
      <xdr:row>35</xdr:row>
      <xdr:rowOff>0</xdr:rowOff>
    </xdr:to>
    <xdr:sp macro="" textlink="">
      <xdr:nvSpPr>
        <xdr:cNvPr id="11" name="Line 4">
          <a:extLst>
            <a:ext uri="{FF2B5EF4-FFF2-40B4-BE49-F238E27FC236}">
              <a16:creationId xmlns:a16="http://schemas.microsoft.com/office/drawing/2014/main" id="{00000000-0008-0000-0000-000028300000}"/>
            </a:ext>
          </a:extLst>
        </xdr:cNvPr>
        <xdr:cNvSpPr>
          <a:spLocks noChangeShapeType="1"/>
        </xdr:cNvSpPr>
      </xdr:nvSpPr>
      <xdr:spPr bwMode="auto">
        <a:xfrm>
          <a:off x="702945" y="8282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1190625</xdr:colOff>
      <xdr:row>35</xdr:row>
      <xdr:rowOff>0</xdr:rowOff>
    </xdr:from>
    <xdr:to>
      <xdr:col>18</xdr:col>
      <xdr:colOff>400050</xdr:colOff>
      <xdr:row>35</xdr:row>
      <xdr:rowOff>0</xdr:rowOff>
    </xdr:to>
    <xdr:sp macro="" textlink="">
      <xdr:nvSpPr>
        <xdr:cNvPr id="12" name="Line 5">
          <a:extLst>
            <a:ext uri="{FF2B5EF4-FFF2-40B4-BE49-F238E27FC236}">
              <a16:creationId xmlns:a16="http://schemas.microsoft.com/office/drawing/2014/main" id="{00000000-0008-0000-0000-000029300000}"/>
            </a:ext>
          </a:extLst>
        </xdr:cNvPr>
        <xdr:cNvSpPr>
          <a:spLocks noChangeShapeType="1"/>
        </xdr:cNvSpPr>
      </xdr:nvSpPr>
      <xdr:spPr bwMode="auto">
        <a:xfrm>
          <a:off x="702945" y="8282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49"/>
  <sheetViews>
    <sheetView showGridLines="0" showZeros="0" tabSelected="1" view="pageBreakPreview" topLeftCell="A22" zoomScaleNormal="100" zoomScaleSheetLayoutView="100" workbookViewId="0">
      <selection activeCell="F36" sqref="F36"/>
    </sheetView>
  </sheetViews>
  <sheetFormatPr defaultColWidth="9" defaultRowHeight="13.2"/>
  <cols>
    <col min="1" max="1" width="2.33203125" style="114" customWidth="1"/>
    <col min="2" max="2" width="2.6640625" style="114" customWidth="1"/>
    <col min="3" max="3" width="5.21875" style="114" customWidth="1"/>
    <col min="4" max="4" width="12.88671875" style="114" customWidth="1"/>
    <col min="5" max="11" width="7.44140625" style="114" customWidth="1"/>
    <col min="12" max="12" width="10.109375" style="114" customWidth="1"/>
    <col min="13" max="17" width="9" style="114"/>
    <col min="18" max="25" width="0" style="114" hidden="1" customWidth="1"/>
    <col min="26" max="16384" width="9" style="114"/>
  </cols>
  <sheetData>
    <row r="1" spans="1:12" s="113" customFormat="1" ht="18" customHeight="1">
      <c r="A1" s="444" t="s">
        <v>267</v>
      </c>
      <c r="B1" s="444"/>
      <c r="C1" s="444"/>
      <c r="D1" s="444"/>
      <c r="E1" s="444"/>
      <c r="F1" s="444"/>
      <c r="G1" s="444"/>
      <c r="H1" s="444"/>
      <c r="I1" s="444"/>
      <c r="J1" s="444"/>
      <c r="K1" s="444"/>
      <c r="L1" s="444"/>
    </row>
    <row r="2" spans="1:12" ht="7.5" customHeight="1"/>
    <row r="3" spans="1:12" s="113" customFormat="1" ht="18" customHeight="1">
      <c r="B3" s="113" t="s">
        <v>298</v>
      </c>
      <c r="K3" s="343"/>
      <c r="L3" s="344"/>
    </row>
    <row r="4" spans="1:12" ht="7.5" customHeight="1">
      <c r="B4" s="153"/>
    </row>
    <row r="5" spans="1:12" s="8" customFormat="1" ht="18" customHeight="1" thickBot="1">
      <c r="B5" s="464" t="s">
        <v>222</v>
      </c>
      <c r="C5" s="465"/>
      <c r="D5" s="465"/>
      <c r="E5" s="465"/>
      <c r="F5" s="465"/>
      <c r="G5" s="465"/>
      <c r="H5" s="465"/>
      <c r="I5" s="465"/>
      <c r="J5" s="465"/>
      <c r="K5" s="465"/>
      <c r="L5" s="466"/>
    </row>
    <row r="6" spans="1:12" s="18" customFormat="1" ht="31.5" customHeight="1">
      <c r="B6" s="467"/>
      <c r="C6" s="449" t="s">
        <v>293</v>
      </c>
      <c r="D6" s="450"/>
      <c r="E6" s="154" t="s">
        <v>0</v>
      </c>
      <c r="F6" s="154" t="s">
        <v>1</v>
      </c>
      <c r="G6" s="155" t="s">
        <v>2</v>
      </c>
      <c r="H6" s="154" t="s">
        <v>3</v>
      </c>
      <c r="I6" s="154" t="s">
        <v>4</v>
      </c>
      <c r="J6" s="154" t="s">
        <v>5</v>
      </c>
      <c r="K6" s="156" t="s">
        <v>6</v>
      </c>
      <c r="L6" s="157" t="s">
        <v>7</v>
      </c>
    </row>
    <row r="7" spans="1:12" s="18" customFormat="1" ht="21.75" customHeight="1">
      <c r="B7" s="468"/>
      <c r="C7" s="447" t="s">
        <v>35</v>
      </c>
      <c r="D7" s="448"/>
      <c r="E7" s="158"/>
      <c r="F7" s="158"/>
      <c r="G7" s="158"/>
      <c r="H7" s="159"/>
      <c r="I7" s="159"/>
      <c r="J7" s="159"/>
      <c r="K7" s="160"/>
      <c r="L7" s="161">
        <f>SUM(H7:K7)</f>
        <v>0</v>
      </c>
    </row>
    <row r="8" spans="1:12" s="18" customFormat="1" ht="21.75" customHeight="1" thickBot="1">
      <c r="B8" s="468"/>
      <c r="C8" s="445" t="s">
        <v>223</v>
      </c>
      <c r="D8" s="446"/>
      <c r="E8" s="159"/>
      <c r="F8" s="159"/>
      <c r="G8" s="160"/>
      <c r="H8" s="158"/>
      <c r="I8" s="159"/>
      <c r="J8" s="159"/>
      <c r="K8" s="160"/>
      <c r="L8" s="161">
        <f>SUM(E8:K8)</f>
        <v>0</v>
      </c>
    </row>
    <row r="9" spans="1:12" s="18" customFormat="1" ht="21.75" customHeight="1" thickBot="1">
      <c r="B9" s="468"/>
      <c r="C9" s="469" t="s">
        <v>36</v>
      </c>
      <c r="D9" s="471"/>
      <c r="E9" s="162">
        <f>E8</f>
        <v>0</v>
      </c>
      <c r="F9" s="163">
        <f>F8</f>
        <v>0</v>
      </c>
      <c r="G9" s="163">
        <f>G8</f>
        <v>0</v>
      </c>
      <c r="H9" s="163">
        <f>H7</f>
        <v>0</v>
      </c>
      <c r="I9" s="163">
        <f>I7+I8</f>
        <v>0</v>
      </c>
      <c r="J9" s="163">
        <f>J7+J8</f>
        <v>0</v>
      </c>
      <c r="K9" s="164">
        <f>K7+K8</f>
        <v>0</v>
      </c>
      <c r="L9" s="165">
        <f>L7+L8</f>
        <v>0</v>
      </c>
    </row>
    <row r="10" spans="1:12" s="18" customFormat="1" ht="7.5" customHeight="1">
      <c r="B10" s="166"/>
      <c r="C10" s="167"/>
      <c r="D10" s="167"/>
      <c r="E10" s="167"/>
      <c r="F10" s="167"/>
      <c r="G10" s="167"/>
      <c r="H10" s="167"/>
      <c r="I10" s="167"/>
      <c r="J10" s="167"/>
      <c r="K10" s="167"/>
      <c r="L10" s="168"/>
    </row>
    <row r="11" spans="1:12" s="8" customFormat="1" ht="18.75" customHeight="1" thickBot="1">
      <c r="B11" s="461" t="s">
        <v>8</v>
      </c>
      <c r="C11" s="462"/>
      <c r="D11" s="462"/>
      <c r="E11" s="462"/>
      <c r="F11" s="462"/>
      <c r="G11" s="462"/>
      <c r="H11" s="462"/>
      <c r="I11" s="462"/>
      <c r="J11" s="462"/>
      <c r="K11" s="462"/>
      <c r="L11" s="463"/>
    </row>
    <row r="12" spans="1:12" s="18" customFormat="1" ht="31.5" customHeight="1">
      <c r="B12" s="461"/>
      <c r="C12" s="449" t="s">
        <v>293</v>
      </c>
      <c r="D12" s="450"/>
      <c r="E12" s="154" t="s">
        <v>0</v>
      </c>
      <c r="F12" s="154" t="s">
        <v>1</v>
      </c>
      <c r="G12" s="155" t="s">
        <v>2</v>
      </c>
      <c r="H12" s="154" t="s">
        <v>3</v>
      </c>
      <c r="I12" s="154" t="s">
        <v>4</v>
      </c>
      <c r="J12" s="154" t="s">
        <v>5</v>
      </c>
      <c r="K12" s="156" t="s">
        <v>6</v>
      </c>
      <c r="L12" s="157" t="s">
        <v>7</v>
      </c>
    </row>
    <row r="13" spans="1:12" s="18" customFormat="1" ht="21.75" customHeight="1" thickBot="1">
      <c r="B13" s="461"/>
      <c r="C13" s="472" t="s">
        <v>199</v>
      </c>
      <c r="D13" s="473"/>
      <c r="E13" s="169"/>
      <c r="F13" s="169"/>
      <c r="G13" s="169"/>
      <c r="H13" s="159"/>
      <c r="I13" s="159"/>
      <c r="J13" s="159"/>
      <c r="K13" s="170"/>
      <c r="L13" s="161">
        <f>SUM(H13:K13)</f>
        <v>0</v>
      </c>
    </row>
    <row r="14" spans="1:12" s="18" customFormat="1" ht="21.75" customHeight="1" thickBot="1">
      <c r="B14" s="171"/>
      <c r="C14" s="469" t="s">
        <v>69</v>
      </c>
      <c r="D14" s="471"/>
      <c r="E14" s="163">
        <f>SUM(E13)</f>
        <v>0</v>
      </c>
      <c r="F14" s="162">
        <f t="shared" ref="F14:J14" si="0">F13</f>
        <v>0</v>
      </c>
      <c r="G14" s="163">
        <f t="shared" si="0"/>
        <v>0</v>
      </c>
      <c r="H14" s="163">
        <f t="shared" si="0"/>
        <v>0</v>
      </c>
      <c r="I14" s="163">
        <f t="shared" si="0"/>
        <v>0</v>
      </c>
      <c r="J14" s="163">
        <f t="shared" si="0"/>
        <v>0</v>
      </c>
      <c r="K14" s="164">
        <f>K13</f>
        <v>0</v>
      </c>
      <c r="L14" s="165">
        <f>L13</f>
        <v>0</v>
      </c>
    </row>
    <row r="15" spans="1:12" s="18" customFormat="1" ht="21.75" customHeight="1" thickBot="1">
      <c r="B15" s="469" t="s">
        <v>37</v>
      </c>
      <c r="C15" s="470"/>
      <c r="D15" s="471"/>
      <c r="E15" s="163">
        <f>SUM(E9,E14)</f>
        <v>0</v>
      </c>
      <c r="F15" s="162">
        <f t="shared" ref="F15:K15" si="1">F9+F14</f>
        <v>0</v>
      </c>
      <c r="G15" s="163">
        <f t="shared" si="1"/>
        <v>0</v>
      </c>
      <c r="H15" s="163">
        <f t="shared" si="1"/>
        <v>0</v>
      </c>
      <c r="I15" s="163">
        <f t="shared" si="1"/>
        <v>0</v>
      </c>
      <c r="J15" s="163">
        <f t="shared" si="1"/>
        <v>0</v>
      </c>
      <c r="K15" s="164">
        <f t="shared" si="1"/>
        <v>0</v>
      </c>
      <c r="L15" s="165">
        <f>L9+L14</f>
        <v>0</v>
      </c>
    </row>
    <row r="16" spans="1:12" ht="12" customHeight="1"/>
    <row r="17" spans="2:18" s="113" customFormat="1" ht="18" customHeight="1">
      <c r="B17" s="382" t="s">
        <v>331</v>
      </c>
      <c r="C17" s="383"/>
      <c r="D17" s="383"/>
      <c r="E17" s="383"/>
      <c r="F17" s="383"/>
      <c r="G17" s="383"/>
      <c r="H17" s="383"/>
      <c r="I17" s="383"/>
      <c r="J17" s="383"/>
      <c r="K17" s="395" t="s">
        <v>297</v>
      </c>
      <c r="L17" s="420" t="s">
        <v>349</v>
      </c>
    </row>
    <row r="18" spans="2:18" s="113" customFormat="1" ht="13.95" customHeight="1">
      <c r="B18" s="382" t="s">
        <v>332</v>
      </c>
      <c r="C18" s="383"/>
      <c r="D18" s="383"/>
      <c r="E18" s="383"/>
      <c r="F18" s="383"/>
      <c r="G18" s="383"/>
      <c r="H18" s="383"/>
      <c r="I18" s="383"/>
      <c r="J18" s="383"/>
      <c r="K18" s="384"/>
      <c r="L18" s="384"/>
    </row>
    <row r="19" spans="2:18" ht="7.5" customHeight="1">
      <c r="B19" s="385"/>
      <c r="C19" s="386"/>
      <c r="D19" s="386"/>
      <c r="E19" s="386"/>
      <c r="F19" s="386"/>
      <c r="G19" s="386"/>
      <c r="H19" s="386"/>
      <c r="I19" s="386"/>
      <c r="J19" s="386"/>
      <c r="K19" s="386"/>
      <c r="L19" s="386"/>
    </row>
    <row r="20" spans="2:18" s="8" customFormat="1" ht="18" customHeight="1" thickBot="1">
      <c r="B20" s="435" t="s">
        <v>222</v>
      </c>
      <c r="C20" s="436"/>
      <c r="D20" s="436"/>
      <c r="E20" s="436"/>
      <c r="F20" s="436"/>
      <c r="G20" s="436"/>
      <c r="H20" s="436"/>
      <c r="I20" s="436"/>
      <c r="J20" s="436"/>
      <c r="K20" s="436"/>
      <c r="L20" s="437"/>
    </row>
    <row r="21" spans="2:18" s="18" customFormat="1" ht="31.5" customHeight="1">
      <c r="B21" s="438"/>
      <c r="C21" s="431" t="s">
        <v>293</v>
      </c>
      <c r="D21" s="432"/>
      <c r="E21" s="396" t="s">
        <v>0</v>
      </c>
      <c r="F21" s="396" t="s">
        <v>1</v>
      </c>
      <c r="G21" s="397" t="s">
        <v>2</v>
      </c>
      <c r="H21" s="396" t="s">
        <v>3</v>
      </c>
      <c r="I21" s="396" t="s">
        <v>4</v>
      </c>
      <c r="J21" s="396" t="s">
        <v>5</v>
      </c>
      <c r="K21" s="398" t="s">
        <v>6</v>
      </c>
      <c r="L21" s="399" t="s">
        <v>7</v>
      </c>
    </row>
    <row r="22" spans="2:18" s="18" customFormat="1" ht="21.75" customHeight="1">
      <c r="B22" s="439"/>
      <c r="C22" s="440" t="s">
        <v>35</v>
      </c>
      <c r="D22" s="441"/>
      <c r="E22" s="387"/>
      <c r="F22" s="387"/>
      <c r="G22" s="387"/>
      <c r="H22" s="388"/>
      <c r="I22" s="388"/>
      <c r="J22" s="388"/>
      <c r="K22" s="389"/>
      <c r="L22" s="390">
        <f>SUM(H22:K22)</f>
        <v>0</v>
      </c>
    </row>
    <row r="23" spans="2:18" s="18" customFormat="1" ht="21.75" customHeight="1" thickBot="1">
      <c r="B23" s="439"/>
      <c r="C23" s="442" t="s">
        <v>223</v>
      </c>
      <c r="D23" s="443"/>
      <c r="E23" s="388"/>
      <c r="F23" s="388"/>
      <c r="G23" s="389"/>
      <c r="H23" s="387"/>
      <c r="I23" s="388"/>
      <c r="J23" s="388"/>
      <c r="K23" s="389"/>
      <c r="L23" s="390">
        <f>SUM(E23:K23)</f>
        <v>0</v>
      </c>
    </row>
    <row r="24" spans="2:18" s="18" customFormat="1" ht="21.75" customHeight="1" thickBot="1">
      <c r="B24" s="439"/>
      <c r="C24" s="425" t="s">
        <v>36</v>
      </c>
      <c r="D24" s="427"/>
      <c r="E24" s="391">
        <f>E23</f>
        <v>0</v>
      </c>
      <c r="F24" s="392">
        <f>F23</f>
        <v>0</v>
      </c>
      <c r="G24" s="392">
        <f>G23</f>
        <v>0</v>
      </c>
      <c r="H24" s="392">
        <f>H22</f>
        <v>0</v>
      </c>
      <c r="I24" s="392">
        <f>I22+I23</f>
        <v>0</v>
      </c>
      <c r="J24" s="392">
        <f>J22+J23</f>
        <v>0</v>
      </c>
      <c r="K24" s="393">
        <f>K22+K23</f>
        <v>0</v>
      </c>
      <c r="L24" s="394">
        <f>L22+L23</f>
        <v>0</v>
      </c>
    </row>
    <row r="25" spans="2:18" s="18" customFormat="1" ht="7.5" customHeight="1">
      <c r="B25" s="166"/>
      <c r="C25" s="167"/>
      <c r="D25" s="167"/>
      <c r="E25" s="167"/>
      <c r="F25" s="167"/>
      <c r="G25" s="167"/>
      <c r="H25" s="167"/>
      <c r="I25" s="167"/>
      <c r="J25" s="167"/>
      <c r="K25" s="167"/>
      <c r="L25" s="168"/>
    </row>
    <row r="26" spans="2:18" s="8" customFormat="1" ht="18.75" customHeight="1" thickBot="1">
      <c r="B26" s="428" t="s">
        <v>8</v>
      </c>
      <c r="C26" s="429"/>
      <c r="D26" s="429"/>
      <c r="E26" s="429"/>
      <c r="F26" s="429"/>
      <c r="G26" s="429"/>
      <c r="H26" s="429"/>
      <c r="I26" s="429"/>
      <c r="J26" s="429"/>
      <c r="K26" s="429"/>
      <c r="L26" s="430"/>
    </row>
    <row r="27" spans="2:18" s="18" customFormat="1" ht="31.5" customHeight="1">
      <c r="B27" s="428"/>
      <c r="C27" s="431" t="s">
        <v>293</v>
      </c>
      <c r="D27" s="432"/>
      <c r="E27" s="396" t="s">
        <v>0</v>
      </c>
      <c r="F27" s="396" t="s">
        <v>1</v>
      </c>
      <c r="G27" s="397" t="s">
        <v>2</v>
      </c>
      <c r="H27" s="396" t="s">
        <v>3</v>
      </c>
      <c r="I27" s="396" t="s">
        <v>4</v>
      </c>
      <c r="J27" s="396" t="s">
        <v>5</v>
      </c>
      <c r="K27" s="398" t="s">
        <v>6</v>
      </c>
      <c r="L27" s="399" t="s">
        <v>7</v>
      </c>
    </row>
    <row r="28" spans="2:18" s="18" customFormat="1" ht="21.75" customHeight="1" thickBot="1">
      <c r="B28" s="428"/>
      <c r="C28" s="433" t="s">
        <v>199</v>
      </c>
      <c r="D28" s="434"/>
      <c r="E28" s="400"/>
      <c r="F28" s="400"/>
      <c r="G28" s="400"/>
      <c r="H28" s="388"/>
      <c r="I28" s="388"/>
      <c r="J28" s="388"/>
      <c r="K28" s="401"/>
      <c r="L28" s="390">
        <f>SUM(H28:K28)</f>
        <v>0</v>
      </c>
    </row>
    <row r="29" spans="2:18" s="18" customFormat="1" ht="21.75" customHeight="1" thickBot="1">
      <c r="B29" s="402"/>
      <c r="C29" s="425" t="s">
        <v>69</v>
      </c>
      <c r="D29" s="427"/>
      <c r="E29" s="392">
        <f>SUM(E28)</f>
        <v>0</v>
      </c>
      <c r="F29" s="391">
        <f t="shared" ref="F29:K29" si="2">F28</f>
        <v>0</v>
      </c>
      <c r="G29" s="392">
        <f t="shared" si="2"/>
        <v>0</v>
      </c>
      <c r="H29" s="392">
        <f t="shared" si="2"/>
        <v>0</v>
      </c>
      <c r="I29" s="392">
        <f t="shared" si="2"/>
        <v>0</v>
      </c>
      <c r="J29" s="392">
        <f t="shared" si="2"/>
        <v>0</v>
      </c>
      <c r="K29" s="393">
        <f t="shared" si="2"/>
        <v>0</v>
      </c>
      <c r="L29" s="394">
        <f>L28</f>
        <v>0</v>
      </c>
    </row>
    <row r="30" spans="2:18" s="18" customFormat="1" ht="21.75" customHeight="1" thickBot="1">
      <c r="B30" s="425" t="s">
        <v>37</v>
      </c>
      <c r="C30" s="426"/>
      <c r="D30" s="427"/>
      <c r="E30" s="392">
        <f>SUM(E24,E29)</f>
        <v>0</v>
      </c>
      <c r="F30" s="391">
        <f t="shared" ref="F30:L30" si="3">F24+F29</f>
        <v>0</v>
      </c>
      <c r="G30" s="392">
        <f t="shared" si="3"/>
        <v>0</v>
      </c>
      <c r="H30" s="392">
        <f t="shared" si="3"/>
        <v>0</v>
      </c>
      <c r="I30" s="392">
        <f t="shared" si="3"/>
        <v>0</v>
      </c>
      <c r="J30" s="392">
        <f t="shared" si="3"/>
        <v>0</v>
      </c>
      <c r="K30" s="393">
        <f t="shared" si="3"/>
        <v>0</v>
      </c>
      <c r="L30" s="394">
        <f t="shared" si="3"/>
        <v>0</v>
      </c>
    </row>
    <row r="31" spans="2:18" ht="12.6" customHeight="1"/>
    <row r="32" spans="2:18" s="113" customFormat="1" ht="18" customHeight="1">
      <c r="B32" s="383" t="s">
        <v>9</v>
      </c>
      <c r="C32" s="383"/>
      <c r="D32" s="383"/>
      <c r="E32" s="383"/>
      <c r="F32" s="383"/>
      <c r="G32" s="383"/>
      <c r="H32" s="383"/>
      <c r="I32" s="383"/>
      <c r="J32" s="383"/>
      <c r="K32" s="383"/>
      <c r="L32" s="383"/>
      <c r="R32" s="113" t="s">
        <v>333</v>
      </c>
    </row>
    <row r="33" spans="1:25" ht="7.5" customHeight="1" thickBot="1">
      <c r="B33" s="385"/>
      <c r="C33" s="386"/>
      <c r="D33" s="386"/>
      <c r="E33" s="386"/>
      <c r="F33" s="386"/>
      <c r="G33" s="386"/>
      <c r="H33" s="386"/>
      <c r="I33" s="386"/>
      <c r="J33" s="386"/>
      <c r="K33" s="386"/>
      <c r="L33" s="386"/>
    </row>
    <row r="34" spans="1:25" s="8" customFormat="1" ht="20.25" customHeight="1">
      <c r="B34" s="454"/>
      <c r="C34" s="455"/>
      <c r="D34" s="456"/>
      <c r="E34" s="396" t="s">
        <v>3</v>
      </c>
      <c r="F34" s="396" t="s">
        <v>4</v>
      </c>
      <c r="G34" s="396" t="s">
        <v>5</v>
      </c>
      <c r="H34" s="398" t="s">
        <v>6</v>
      </c>
      <c r="I34" s="403" t="s">
        <v>50</v>
      </c>
      <c r="J34" s="404"/>
      <c r="K34" s="487" t="s">
        <v>309</v>
      </c>
      <c r="L34" s="487"/>
      <c r="R34" s="474"/>
      <c r="S34" s="475"/>
      <c r="T34" s="476"/>
      <c r="U34" s="154" t="s">
        <v>3</v>
      </c>
      <c r="V34" s="154" t="s">
        <v>4</v>
      </c>
      <c r="W34" s="154" t="s">
        <v>5</v>
      </c>
      <c r="X34" s="361" t="s">
        <v>6</v>
      </c>
      <c r="Y34" s="172" t="s">
        <v>50</v>
      </c>
    </row>
    <row r="35" spans="1:25" s="7" customFormat="1" ht="21.75" customHeight="1">
      <c r="A35" s="8"/>
      <c r="B35" s="457" t="s">
        <v>221</v>
      </c>
      <c r="C35" s="458"/>
      <c r="D35" s="405" t="s">
        <v>83</v>
      </c>
      <c r="E35" s="406">
        <f>IF($L$17="有",IF($L$22&lt;1,ROUNDUP(H28/35,0),""),IF($L$7&lt;1,ROUNDUP(H13/35,0),""))</f>
        <v>0</v>
      </c>
      <c r="F35" s="406">
        <f t="shared" ref="F35:G35" si="4">IF($L$17="有",IF($L$22&lt;1,ROUNDUP(I28/35,0),""),IF($L$7&lt;1,ROUNDUP(I13/35,0),""))</f>
        <v>0</v>
      </c>
      <c r="G35" s="406">
        <f t="shared" si="4"/>
        <v>0</v>
      </c>
      <c r="H35" s="406">
        <f>IF($L$17="有",IF($L$22&lt;1,ROUNDUP(K28/35,0),""),IF($L$7&lt;1,ROUNDUP(K13/35,0),""))</f>
        <v>0</v>
      </c>
      <c r="I35" s="407">
        <f>SUM(E35:H35)</f>
        <v>0</v>
      </c>
      <c r="J35" s="404"/>
      <c r="K35" s="487"/>
      <c r="L35" s="487"/>
      <c r="M35" s="8"/>
      <c r="N35" s="8"/>
      <c r="O35" s="8"/>
      <c r="R35" s="477" t="s">
        <v>221</v>
      </c>
      <c r="S35" s="478"/>
      <c r="T35" s="173" t="s">
        <v>83</v>
      </c>
      <c r="U35" s="174">
        <f>IF($L$7&lt;1,ROUNDUP(H13/35,0),"")</f>
        <v>0</v>
      </c>
      <c r="V35" s="174">
        <f t="shared" ref="V35:X35" si="5">IF($L$7&lt;1,ROUNDUP(I13/35,0),"")</f>
        <v>0</v>
      </c>
      <c r="W35" s="174">
        <f t="shared" si="5"/>
        <v>0</v>
      </c>
      <c r="X35" s="174">
        <f t="shared" si="5"/>
        <v>0</v>
      </c>
      <c r="Y35" s="175">
        <f>SUM(U35:X35)</f>
        <v>0</v>
      </c>
    </row>
    <row r="36" spans="1:25" s="7" customFormat="1" ht="21.75" customHeight="1">
      <c r="A36" s="8"/>
      <c r="B36" s="459"/>
      <c r="C36" s="460"/>
      <c r="D36" s="408" t="s">
        <v>223</v>
      </c>
      <c r="E36" s="406">
        <f>IF($L$17="有",IF($L$22&lt;1,ROUNDUP(H23/35,0),""),IF($L$7&lt;1,ROUNDUP(H8/35,0),""))</f>
        <v>0</v>
      </c>
      <c r="F36" s="406">
        <f t="shared" ref="F36:H36" si="6">IF($L$17="有",IF($L$22&lt;1,ROUNDUP(I23/35,0),""),IF($L$7&lt;1,ROUNDUP(I8/35,0),""))</f>
        <v>0</v>
      </c>
      <c r="G36" s="406">
        <f t="shared" si="6"/>
        <v>0</v>
      </c>
      <c r="H36" s="406">
        <f t="shared" si="6"/>
        <v>0</v>
      </c>
      <c r="I36" s="390">
        <f>SUM(E36:H36)</f>
        <v>0</v>
      </c>
      <c r="J36" s="404"/>
      <c r="K36" s="488"/>
      <c r="L36" s="488"/>
      <c r="M36" s="8"/>
      <c r="N36" s="8"/>
      <c r="O36" s="8"/>
      <c r="R36" s="479"/>
      <c r="S36" s="480"/>
      <c r="T36" s="176" t="s">
        <v>223</v>
      </c>
      <c r="U36" s="174">
        <f>IF($L$7&lt;1,ROUNDUP(H8/35,0),"")</f>
        <v>0</v>
      </c>
      <c r="V36" s="174">
        <f t="shared" ref="V36:X36" si="7">IF($L$7&lt;1,ROUNDUP(I8/35,0),"")</f>
        <v>0</v>
      </c>
      <c r="W36" s="174">
        <f t="shared" si="7"/>
        <v>0</v>
      </c>
      <c r="X36" s="174">
        <f t="shared" si="7"/>
        <v>0</v>
      </c>
      <c r="Y36" s="161">
        <f>SUM(U36:X36)</f>
        <v>0</v>
      </c>
    </row>
    <row r="37" spans="1:25" s="7" customFormat="1" ht="21.75" customHeight="1" thickBot="1">
      <c r="A37" s="8"/>
      <c r="B37" s="451" t="s">
        <v>207</v>
      </c>
      <c r="C37" s="452"/>
      <c r="D37" s="453"/>
      <c r="E37" s="406" t="str">
        <f>IF($L$7&gt;0,IF($L$17="有",ROUNDUP(H30/35,0),ROUNDUP(H15/35,0)),"")</f>
        <v/>
      </c>
      <c r="F37" s="406" t="str">
        <f t="shared" ref="F37:G37" si="8">IF($L$7&gt;0,IF($L$17="有",ROUNDUP(I30/35,0),ROUNDUP(I15/35,0)),"")</f>
        <v/>
      </c>
      <c r="G37" s="406" t="str">
        <f t="shared" si="8"/>
        <v/>
      </c>
      <c r="H37" s="406" t="str">
        <f>IF($L$7&gt;0,IF($L$17="有",ROUNDUP(K30/35,0),ROUNDUP(K15/35,0)),"")</f>
        <v/>
      </c>
      <c r="I37" s="409">
        <f>SUM(E37:H37)</f>
        <v>0</v>
      </c>
      <c r="J37" s="404"/>
      <c r="K37" s="488"/>
      <c r="L37" s="488"/>
      <c r="M37" s="8"/>
      <c r="N37" s="8"/>
      <c r="O37" s="8"/>
      <c r="R37" s="481" t="s">
        <v>207</v>
      </c>
      <c r="S37" s="482"/>
      <c r="T37" s="483"/>
      <c r="U37" s="174" t="str">
        <f>IF($L$7&gt;0,ROUNDUP(H15/35,0),"")</f>
        <v/>
      </c>
      <c r="V37" s="174" t="str">
        <f t="shared" ref="V37:X37" si="9">IF($L$7&gt;0,ROUNDUP(I15/35,0),"")</f>
        <v/>
      </c>
      <c r="W37" s="174" t="str">
        <f t="shared" si="9"/>
        <v/>
      </c>
      <c r="X37" s="174" t="str">
        <f t="shared" si="9"/>
        <v/>
      </c>
      <c r="Y37" s="177">
        <f>SUM(U37:X37)</f>
        <v>0</v>
      </c>
    </row>
    <row r="38" spans="1:25" ht="18" customHeight="1">
      <c r="B38" s="485" t="s">
        <v>334</v>
      </c>
      <c r="C38" s="486"/>
      <c r="D38" s="486"/>
      <c r="E38" s="486"/>
      <c r="F38" s="486"/>
      <c r="G38" s="486"/>
      <c r="H38" s="486"/>
      <c r="I38" s="486"/>
      <c r="J38" s="486"/>
      <c r="K38" s="486"/>
      <c r="L38" s="486"/>
    </row>
    <row r="39" spans="1:25" ht="43.95" customHeight="1">
      <c r="B39" s="486"/>
      <c r="C39" s="486"/>
      <c r="D39" s="486"/>
      <c r="E39" s="486"/>
      <c r="F39" s="486"/>
      <c r="G39" s="486"/>
      <c r="H39" s="486"/>
      <c r="I39" s="486"/>
      <c r="J39" s="486"/>
      <c r="K39" s="486"/>
      <c r="L39" s="486"/>
    </row>
    <row r="40" spans="1:25" s="115" customFormat="1" ht="18" customHeight="1">
      <c r="B40" s="113" t="s">
        <v>305</v>
      </c>
      <c r="C40" s="113"/>
      <c r="D40" s="113"/>
      <c r="E40" s="178"/>
      <c r="F40" s="178"/>
      <c r="G40" s="178"/>
      <c r="H40" s="178"/>
      <c r="I40" s="178"/>
      <c r="J40" s="178"/>
      <c r="K40" s="178"/>
      <c r="L40" s="178"/>
    </row>
    <row r="41" spans="1:25" ht="7.5" customHeight="1" thickBot="1">
      <c r="B41" s="179"/>
      <c r="C41" s="179"/>
      <c r="D41" s="179"/>
      <c r="E41" s="179"/>
      <c r="F41" s="179"/>
      <c r="G41" s="179"/>
      <c r="H41" s="179"/>
      <c r="I41" s="179"/>
      <c r="J41" s="179"/>
      <c r="K41" s="179"/>
      <c r="L41" s="179"/>
    </row>
    <row r="42" spans="1:25" s="8" customFormat="1" ht="33" customHeight="1">
      <c r="B42" s="447" t="s">
        <v>38</v>
      </c>
      <c r="C42" s="489"/>
      <c r="D42" s="448"/>
      <c r="E42" s="490" t="s">
        <v>335</v>
      </c>
      <c r="F42" s="491"/>
      <c r="G42" s="492"/>
      <c r="H42" s="157" t="s">
        <v>15</v>
      </c>
      <c r="I42" s="36"/>
      <c r="J42" s="481" t="s">
        <v>307</v>
      </c>
      <c r="K42" s="489"/>
      <c r="L42" s="448"/>
    </row>
    <row r="43" spans="1:25" s="8" customFormat="1" ht="28.5" customHeight="1" thickBot="1">
      <c r="B43" s="493"/>
      <c r="C43" s="494"/>
      <c r="D43" s="495"/>
      <c r="E43" s="496">
        <f>K36</f>
        <v>0</v>
      </c>
      <c r="F43" s="497"/>
      <c r="G43" s="498"/>
      <c r="H43" s="347">
        <f>B43+E43</f>
        <v>0</v>
      </c>
      <c r="I43" s="180" t="s">
        <v>70</v>
      </c>
      <c r="J43" s="493"/>
      <c r="K43" s="494"/>
      <c r="L43" s="495"/>
    </row>
    <row r="44" spans="1:25" ht="6" customHeight="1">
      <c r="C44" s="181"/>
      <c r="D44" s="181"/>
    </row>
    <row r="45" spans="1:25" ht="13.5" customHeight="1">
      <c r="B45" s="484" t="s">
        <v>336</v>
      </c>
      <c r="C45" s="484"/>
      <c r="D45" s="484"/>
      <c r="E45" s="484"/>
      <c r="F45" s="484"/>
      <c r="G45" s="484"/>
      <c r="H45" s="484"/>
      <c r="I45" s="484"/>
      <c r="J45" s="484"/>
      <c r="K45" s="484"/>
      <c r="L45" s="484"/>
    </row>
    <row r="46" spans="1:25" s="115" customFormat="1" ht="13.5" customHeight="1">
      <c r="B46" s="367"/>
      <c r="C46" s="368"/>
      <c r="D46" s="364"/>
      <c r="E46" s="364"/>
      <c r="F46" s="364"/>
      <c r="G46" s="364"/>
      <c r="H46" s="364"/>
      <c r="I46" s="364"/>
      <c r="J46" s="364"/>
      <c r="K46" s="364"/>
      <c r="L46" s="346"/>
    </row>
    <row r="47" spans="1:25">
      <c r="B47" s="369"/>
      <c r="C47" s="368"/>
      <c r="D47" s="366"/>
      <c r="E47" s="366"/>
      <c r="F47" s="366"/>
      <c r="G47" s="366"/>
      <c r="H47" s="364"/>
      <c r="I47" s="364"/>
      <c r="J47" s="364"/>
      <c r="K47" s="364"/>
      <c r="L47" s="346"/>
    </row>
    <row r="48" spans="1:25">
      <c r="B48" s="365"/>
      <c r="E48" s="346"/>
      <c r="F48" s="346"/>
      <c r="G48" s="346"/>
      <c r="H48" s="346"/>
      <c r="I48" s="346"/>
      <c r="J48" s="346"/>
      <c r="K48" s="346"/>
      <c r="L48" s="346"/>
    </row>
    <row r="49" spans="5:12">
      <c r="E49" s="346"/>
      <c r="F49" s="346"/>
      <c r="G49" s="346"/>
      <c r="H49" s="346"/>
      <c r="I49" s="346"/>
      <c r="J49" s="346"/>
      <c r="K49" s="346"/>
      <c r="L49" s="346"/>
    </row>
  </sheetData>
  <mergeCells count="41">
    <mergeCell ref="R34:T34"/>
    <mergeCell ref="R35:S36"/>
    <mergeCell ref="R37:T37"/>
    <mergeCell ref="B45:L45"/>
    <mergeCell ref="B38:L39"/>
    <mergeCell ref="K34:L35"/>
    <mergeCell ref="K36:L37"/>
    <mergeCell ref="J42:L42"/>
    <mergeCell ref="E42:G42"/>
    <mergeCell ref="B42:D42"/>
    <mergeCell ref="J43:L43"/>
    <mergeCell ref="E43:G43"/>
    <mergeCell ref="B43:D43"/>
    <mergeCell ref="A1:L1"/>
    <mergeCell ref="C8:D8"/>
    <mergeCell ref="C7:D7"/>
    <mergeCell ref="C6:D6"/>
    <mergeCell ref="B37:D37"/>
    <mergeCell ref="B34:D34"/>
    <mergeCell ref="B35:C36"/>
    <mergeCell ref="B11:L11"/>
    <mergeCell ref="B5:L5"/>
    <mergeCell ref="B6:B9"/>
    <mergeCell ref="B12:B13"/>
    <mergeCell ref="B15:D15"/>
    <mergeCell ref="C14:D14"/>
    <mergeCell ref="C13:D13"/>
    <mergeCell ref="C9:D9"/>
    <mergeCell ref="C12:D12"/>
    <mergeCell ref="B20:L20"/>
    <mergeCell ref="B21:B24"/>
    <mergeCell ref="C21:D21"/>
    <mergeCell ref="C22:D22"/>
    <mergeCell ref="C23:D23"/>
    <mergeCell ref="C24:D24"/>
    <mergeCell ref="B30:D30"/>
    <mergeCell ref="B26:L26"/>
    <mergeCell ref="B27:B28"/>
    <mergeCell ref="C27:D27"/>
    <mergeCell ref="C28:D28"/>
    <mergeCell ref="C29:D29"/>
  </mergeCells>
  <phoneticPr fontId="2"/>
  <dataValidations count="1">
    <dataValidation type="list" allowBlank="1" showInputMessage="1" showErrorMessage="1" sqref="L17:L18">
      <formula1>"有,無"</formula1>
    </dataValidation>
  </dataValidations>
  <pageMargins left="0.78740157480314965" right="0.78740157480314965" top="0.59055118110236227" bottom="0.39370078740157483" header="0.43307086614173229" footer="0.39370078740157483"/>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showZeros="0" view="pageBreakPreview" zoomScaleNormal="100" zoomScaleSheetLayoutView="100" workbookViewId="0">
      <selection activeCell="C11" sqref="C11"/>
    </sheetView>
  </sheetViews>
  <sheetFormatPr defaultColWidth="9" defaultRowHeight="12"/>
  <cols>
    <col min="1" max="1" width="12" style="18" customWidth="1"/>
    <col min="2" max="2" width="3" style="18" customWidth="1"/>
    <col min="3" max="3" width="24.33203125" style="18" customWidth="1"/>
    <col min="4" max="4" width="4.6640625" style="18" customWidth="1"/>
    <col min="5" max="5" width="8.5546875" style="18" customWidth="1"/>
    <col min="6" max="6" width="5.6640625" style="18" customWidth="1"/>
    <col min="7" max="7" width="6.77734375" style="18" customWidth="1"/>
    <col min="8" max="8" width="7.21875" style="18" customWidth="1"/>
    <col min="9" max="9" width="7.6640625" style="18" customWidth="1"/>
    <col min="10" max="10" width="2.6640625" style="18" customWidth="1"/>
    <col min="11" max="11" width="8.33203125" style="18" customWidth="1"/>
    <col min="12" max="12" width="2.88671875" style="18" customWidth="1"/>
    <col min="13" max="16384" width="9" style="18"/>
  </cols>
  <sheetData>
    <row r="1" spans="1:12" ht="18" customHeight="1">
      <c r="A1" s="39" t="s">
        <v>212</v>
      </c>
      <c r="B1" s="39"/>
      <c r="C1" s="39"/>
      <c r="D1" s="39"/>
      <c r="E1" s="39"/>
      <c r="F1" s="39"/>
      <c r="G1" s="39"/>
      <c r="H1" s="39"/>
      <c r="I1" s="39"/>
      <c r="J1" s="39"/>
      <c r="K1" s="39"/>
      <c r="L1" s="39"/>
    </row>
    <row r="2" spans="1:12" ht="18" customHeight="1">
      <c r="A2" s="513" t="s">
        <v>347</v>
      </c>
      <c r="B2" s="513"/>
      <c r="C2" s="513"/>
      <c r="D2" s="513"/>
      <c r="E2" s="513"/>
      <c r="F2" s="513"/>
      <c r="G2" s="513"/>
      <c r="H2" s="513"/>
      <c r="I2" s="6"/>
      <c r="J2" s="527"/>
      <c r="K2" s="527"/>
      <c r="L2" s="527"/>
    </row>
    <row r="3" spans="1:12" ht="17.25" customHeight="1">
      <c r="A3" s="182"/>
      <c r="B3" s="514" t="s">
        <v>33</v>
      </c>
      <c r="C3" s="515"/>
      <c r="D3" s="515"/>
      <c r="E3" s="515"/>
      <c r="F3" s="515"/>
      <c r="G3" s="515"/>
      <c r="H3" s="515"/>
      <c r="I3" s="515"/>
      <c r="J3" s="516"/>
      <c r="K3" s="525" t="s">
        <v>11</v>
      </c>
      <c r="L3" s="526"/>
    </row>
    <row r="4" spans="1:12" ht="17.25" customHeight="1">
      <c r="A4" s="517" t="s">
        <v>39</v>
      </c>
      <c r="B4" s="532" t="s">
        <v>200</v>
      </c>
      <c r="C4" s="533"/>
      <c r="D4" s="533"/>
      <c r="E4" s="141">
        <f>第１片!E8</f>
        <v>0</v>
      </c>
      <c r="F4" s="87" t="s">
        <v>30</v>
      </c>
      <c r="G4" s="183">
        <f>E4*3.3</f>
        <v>0</v>
      </c>
      <c r="H4" s="87" t="s">
        <v>71</v>
      </c>
      <c r="I4" s="87"/>
      <c r="J4" s="88"/>
      <c r="K4" s="534"/>
      <c r="L4" s="537" t="s">
        <v>71</v>
      </c>
    </row>
    <row r="5" spans="1:12" ht="17.25" customHeight="1">
      <c r="A5" s="518"/>
      <c r="B5" s="542" t="s">
        <v>201</v>
      </c>
      <c r="C5" s="543"/>
      <c r="D5" s="543"/>
      <c r="E5" s="142">
        <f>第１片!F8</f>
        <v>0</v>
      </c>
      <c r="F5" s="184" t="s">
        <v>30</v>
      </c>
      <c r="G5" s="185">
        <f>E5*3.3</f>
        <v>0</v>
      </c>
      <c r="H5" s="184" t="s">
        <v>71</v>
      </c>
      <c r="I5" s="184"/>
      <c r="J5" s="186"/>
      <c r="K5" s="535"/>
      <c r="L5" s="538"/>
    </row>
    <row r="6" spans="1:12" ht="17.25" customHeight="1">
      <c r="A6" s="519"/>
      <c r="B6" s="540" t="s">
        <v>15</v>
      </c>
      <c r="C6" s="541"/>
      <c r="D6" s="541"/>
      <c r="E6" s="541"/>
      <c r="F6" s="541"/>
      <c r="G6" s="187">
        <f>SUM(G4:G5)</f>
        <v>0</v>
      </c>
      <c r="H6" s="188" t="s">
        <v>31</v>
      </c>
      <c r="I6" s="189"/>
      <c r="J6" s="190"/>
      <c r="K6" s="536"/>
      <c r="L6" s="539"/>
    </row>
    <row r="7" spans="1:12" ht="17.25" customHeight="1">
      <c r="A7" s="520" t="s">
        <v>40</v>
      </c>
      <c r="B7" s="191" t="s">
        <v>72</v>
      </c>
      <c r="C7" s="192" t="s">
        <v>202</v>
      </c>
      <c r="D7" s="193">
        <f>第１片!G8</f>
        <v>0</v>
      </c>
      <c r="E7" s="194" t="s">
        <v>73</v>
      </c>
      <c r="F7" s="195">
        <f>1.98*D7</f>
        <v>0</v>
      </c>
      <c r="G7" s="196" t="s">
        <v>71</v>
      </c>
      <c r="H7" s="196"/>
      <c r="I7" s="196"/>
      <c r="J7" s="197"/>
      <c r="K7" s="198"/>
      <c r="L7" s="199"/>
    </row>
    <row r="8" spans="1:12" ht="17.25" customHeight="1">
      <c r="A8" s="521"/>
      <c r="B8" s="200" t="s">
        <v>74</v>
      </c>
      <c r="C8" s="544" t="s">
        <v>277</v>
      </c>
      <c r="D8" s="544"/>
      <c r="E8" s="544"/>
      <c r="F8" s="544"/>
      <c r="G8" s="201">
        <f>SUM(第１片!I8:K8)</f>
        <v>0</v>
      </c>
      <c r="H8" s="202" t="s">
        <v>73</v>
      </c>
      <c r="I8" s="201">
        <f>1.98*G8</f>
        <v>0</v>
      </c>
      <c r="J8" s="203" t="s">
        <v>71</v>
      </c>
      <c r="K8" s="17"/>
      <c r="L8" s="204"/>
    </row>
    <row r="9" spans="1:12" ht="17.25" customHeight="1">
      <c r="A9" s="521"/>
      <c r="B9" s="200" t="s">
        <v>75</v>
      </c>
      <c r="C9" s="205" t="s">
        <v>203</v>
      </c>
      <c r="D9" s="206">
        <f>第１片!E43</f>
        <v>0</v>
      </c>
      <c r="E9" s="207" t="s">
        <v>76</v>
      </c>
      <c r="F9" s="201">
        <f>53*D9</f>
        <v>0</v>
      </c>
      <c r="G9" s="208" t="s">
        <v>77</v>
      </c>
      <c r="H9" s="208"/>
      <c r="I9" s="209"/>
      <c r="J9" s="203"/>
      <c r="K9" s="17"/>
      <c r="L9" s="204"/>
    </row>
    <row r="10" spans="1:12" ht="17.25" customHeight="1">
      <c r="A10" s="521"/>
      <c r="B10" s="210" t="s">
        <v>287</v>
      </c>
      <c r="C10" s="531" t="s">
        <v>278</v>
      </c>
      <c r="D10" s="531"/>
      <c r="E10" s="531"/>
      <c r="F10" s="211" t="s">
        <v>204</v>
      </c>
      <c r="G10" s="212">
        <f>SUM(第１片!H7:K7)</f>
        <v>0</v>
      </c>
      <c r="H10" s="213" t="s">
        <v>73</v>
      </c>
      <c r="I10" s="212">
        <f>1.98*G10</f>
        <v>0</v>
      </c>
      <c r="J10" s="214" t="s">
        <v>71</v>
      </c>
      <c r="K10" s="17"/>
      <c r="L10" s="204"/>
    </row>
    <row r="11" spans="1:12" ht="15" customHeight="1">
      <c r="A11" s="521"/>
      <c r="B11" s="215" t="s">
        <v>126</v>
      </c>
      <c r="C11" s="216" t="s">
        <v>129</v>
      </c>
      <c r="D11" s="216" t="s">
        <v>132</v>
      </c>
      <c r="E11" s="216"/>
      <c r="F11" s="217"/>
      <c r="G11" s="217"/>
      <c r="H11" s="217"/>
      <c r="I11" s="195">
        <f>F9</f>
        <v>0</v>
      </c>
      <c r="J11" s="218" t="s">
        <v>79</v>
      </c>
      <c r="K11" s="219"/>
      <c r="L11" s="220" t="s">
        <v>77</v>
      </c>
    </row>
    <row r="12" spans="1:12" ht="15" customHeight="1">
      <c r="A12" s="521"/>
      <c r="B12" s="221"/>
      <c r="C12" s="222"/>
      <c r="D12" s="222" t="s">
        <v>133</v>
      </c>
      <c r="E12" s="222"/>
      <c r="F12" s="223"/>
      <c r="G12" s="223"/>
      <c r="H12" s="223"/>
      <c r="I12" s="201">
        <f>I10</f>
        <v>0</v>
      </c>
      <c r="J12" s="203" t="s">
        <v>79</v>
      </c>
      <c r="K12" s="224"/>
      <c r="L12" s="225" t="s">
        <v>77</v>
      </c>
    </row>
    <row r="13" spans="1:12" ht="15" customHeight="1">
      <c r="A13" s="521"/>
      <c r="B13" s="92" t="s">
        <v>127</v>
      </c>
      <c r="C13" s="6" t="s">
        <v>223</v>
      </c>
      <c r="D13" s="6" t="s">
        <v>130</v>
      </c>
      <c r="E13" s="6"/>
      <c r="F13" s="6"/>
      <c r="G13" s="6"/>
      <c r="H13" s="6"/>
      <c r="I13" s="226">
        <f>F7+I8</f>
        <v>0</v>
      </c>
      <c r="J13" s="227" t="s">
        <v>128</v>
      </c>
      <c r="K13" s="228"/>
      <c r="L13" s="229" t="s">
        <v>77</v>
      </c>
    </row>
    <row r="14" spans="1:12" ht="26.25" customHeight="1">
      <c r="A14" s="230" t="s">
        <v>80</v>
      </c>
      <c r="B14" s="529" t="s">
        <v>135</v>
      </c>
      <c r="C14" s="530"/>
      <c r="D14" s="231" t="s">
        <v>112</v>
      </c>
      <c r="E14" s="232">
        <f>ROUNDUP(SUM(第１片!H13:K13,第１片!H7:K7)/35,0)</f>
        <v>0</v>
      </c>
      <c r="F14" s="233" t="s">
        <v>32</v>
      </c>
      <c r="G14" s="528" t="s">
        <v>66</v>
      </c>
      <c r="H14" s="528"/>
      <c r="I14" s="185">
        <f>IF(E14&gt;0,(IF(E14&gt;1,320+100*(E14-2),180)),0)</f>
        <v>0</v>
      </c>
      <c r="J14" s="234" t="s">
        <v>31</v>
      </c>
      <c r="K14" s="235"/>
      <c r="L14" s="132" t="s">
        <v>78</v>
      </c>
    </row>
    <row r="15" spans="1:12" ht="17.25" customHeight="1">
      <c r="A15" s="508" t="s">
        <v>34</v>
      </c>
      <c r="B15" s="236" t="s">
        <v>81</v>
      </c>
      <c r="C15" s="237" t="s">
        <v>135</v>
      </c>
      <c r="D15" s="238" t="s">
        <v>112</v>
      </c>
      <c r="E15" s="239">
        <f>E14</f>
        <v>0</v>
      </c>
      <c r="F15" s="240" t="s">
        <v>32</v>
      </c>
      <c r="G15" s="523" t="s">
        <v>66</v>
      </c>
      <c r="H15" s="523"/>
      <c r="I15" s="183">
        <f>IF(E15&gt;0,(IF(E15&gt;2,400+80*(E15-3),330+30*(E15-1))),0)</f>
        <v>0</v>
      </c>
      <c r="J15" s="241" t="s">
        <v>31</v>
      </c>
      <c r="K15" s="198"/>
      <c r="L15" s="199"/>
    </row>
    <row r="16" spans="1:12" ht="17.25" customHeight="1">
      <c r="A16" s="509"/>
      <c r="B16" s="242" t="s">
        <v>273</v>
      </c>
      <c r="C16" s="213" t="s">
        <v>279</v>
      </c>
      <c r="D16" s="243" t="s">
        <v>112</v>
      </c>
      <c r="E16" s="244">
        <f>SUM(第１片!G8:K8)</f>
        <v>0</v>
      </c>
      <c r="F16" s="213" t="s">
        <v>73</v>
      </c>
      <c r="G16" s="522" t="s">
        <v>82</v>
      </c>
      <c r="H16" s="522"/>
      <c r="I16" s="245">
        <f>3.3*E16</f>
        <v>0</v>
      </c>
      <c r="J16" s="246" t="s">
        <v>71</v>
      </c>
      <c r="K16" s="17"/>
      <c r="L16" s="204"/>
    </row>
    <row r="17" spans="1:12" ht="17.25" customHeight="1">
      <c r="A17" s="510"/>
      <c r="B17" s="506" t="s">
        <v>284</v>
      </c>
      <c r="C17" s="507"/>
      <c r="D17" s="507"/>
      <c r="E17" s="507"/>
      <c r="F17" s="507"/>
      <c r="G17" s="505" t="s">
        <v>67</v>
      </c>
      <c r="H17" s="505"/>
      <c r="I17" s="187">
        <f>I15+I16</f>
        <v>0</v>
      </c>
      <c r="J17" s="247" t="s">
        <v>68</v>
      </c>
      <c r="K17" s="248"/>
      <c r="L17" s="249" t="s">
        <v>68</v>
      </c>
    </row>
    <row r="18" spans="1:12" ht="12.75" customHeight="1">
      <c r="A18" s="112"/>
    </row>
    <row r="19" spans="1:12" ht="18" customHeight="1">
      <c r="A19" s="112" t="s">
        <v>84</v>
      </c>
      <c r="B19" s="112"/>
      <c r="C19" s="112"/>
      <c r="D19" s="112"/>
      <c r="F19" s="524" t="s">
        <v>131</v>
      </c>
      <c r="G19" s="524"/>
      <c r="H19" s="524"/>
      <c r="I19" s="524"/>
      <c r="J19" s="524"/>
      <c r="K19" s="524"/>
      <c r="L19" s="524"/>
    </row>
    <row r="20" spans="1:12" ht="17.25" customHeight="1">
      <c r="A20" s="499" t="s">
        <v>85</v>
      </c>
      <c r="B20" s="501"/>
      <c r="C20" s="499" t="s">
        <v>86</v>
      </c>
      <c r="D20" s="500"/>
      <c r="F20" s="511" t="s">
        <v>348</v>
      </c>
      <c r="G20" s="512"/>
      <c r="H20" s="499" t="s">
        <v>17</v>
      </c>
      <c r="I20" s="500"/>
      <c r="J20" s="502" t="s">
        <v>48</v>
      </c>
      <c r="K20" s="503"/>
      <c r="L20" s="504"/>
    </row>
    <row r="21" spans="1:12" ht="17.25" customHeight="1">
      <c r="A21" s="499" t="s">
        <v>87</v>
      </c>
      <c r="B21" s="501"/>
      <c r="C21" s="250"/>
      <c r="D21" s="251" t="s">
        <v>78</v>
      </c>
      <c r="F21" s="499">
        <v>2</v>
      </c>
      <c r="G21" s="500"/>
      <c r="H21" s="499">
        <v>320</v>
      </c>
      <c r="I21" s="500"/>
      <c r="J21" s="499">
        <v>360</v>
      </c>
      <c r="K21" s="501"/>
      <c r="L21" s="500"/>
    </row>
    <row r="22" spans="1:12" ht="17.25" customHeight="1">
      <c r="A22" s="499" t="s">
        <v>88</v>
      </c>
      <c r="B22" s="501"/>
      <c r="C22" s="252"/>
      <c r="D22" s="253" t="s">
        <v>31</v>
      </c>
      <c r="F22" s="499">
        <v>3</v>
      </c>
      <c r="G22" s="500"/>
      <c r="H22" s="499">
        <v>420</v>
      </c>
      <c r="I22" s="500"/>
      <c r="J22" s="499">
        <v>400</v>
      </c>
      <c r="K22" s="501"/>
      <c r="L22" s="500"/>
    </row>
    <row r="23" spans="1:12" ht="17.25" customHeight="1">
      <c r="A23" s="499" t="s">
        <v>89</v>
      </c>
      <c r="B23" s="501"/>
      <c r="C23" s="254"/>
      <c r="D23" s="255" t="s">
        <v>31</v>
      </c>
      <c r="F23" s="499">
        <v>4</v>
      </c>
      <c r="G23" s="500"/>
      <c r="H23" s="499">
        <v>520</v>
      </c>
      <c r="I23" s="500"/>
      <c r="J23" s="499">
        <v>480</v>
      </c>
      <c r="K23" s="501"/>
      <c r="L23" s="500"/>
    </row>
    <row r="24" spans="1:12" ht="17.25" customHeight="1">
      <c r="A24" s="499" t="s">
        <v>90</v>
      </c>
      <c r="B24" s="501"/>
      <c r="C24" s="250"/>
      <c r="D24" s="251" t="s">
        <v>31</v>
      </c>
      <c r="F24" s="499">
        <v>5</v>
      </c>
      <c r="G24" s="500"/>
      <c r="H24" s="499">
        <v>620</v>
      </c>
      <c r="I24" s="500"/>
      <c r="J24" s="499">
        <v>560</v>
      </c>
      <c r="K24" s="501"/>
      <c r="L24" s="500"/>
    </row>
    <row r="25" spans="1:12" ht="17.25" customHeight="1">
      <c r="A25" s="499" t="s">
        <v>91</v>
      </c>
      <c r="B25" s="501"/>
      <c r="C25" s="250"/>
      <c r="D25" s="251" t="s">
        <v>31</v>
      </c>
      <c r="F25" s="499">
        <v>6</v>
      </c>
      <c r="G25" s="500"/>
      <c r="H25" s="499">
        <v>720</v>
      </c>
      <c r="I25" s="500"/>
      <c r="J25" s="499">
        <v>640</v>
      </c>
      <c r="K25" s="501"/>
      <c r="L25" s="500"/>
    </row>
    <row r="26" spans="1:12" ht="17.25" customHeight="1">
      <c r="A26" s="499" t="s">
        <v>92</v>
      </c>
      <c r="B26" s="501"/>
      <c r="C26" s="252"/>
      <c r="D26" s="253" t="s">
        <v>31</v>
      </c>
      <c r="F26" s="499">
        <v>7</v>
      </c>
      <c r="G26" s="500"/>
      <c r="H26" s="499">
        <v>820</v>
      </c>
      <c r="I26" s="500"/>
      <c r="J26" s="499">
        <v>720</v>
      </c>
      <c r="K26" s="501"/>
      <c r="L26" s="500"/>
    </row>
    <row r="27" spans="1:12" ht="17.25" customHeight="1">
      <c r="A27" s="499" t="s">
        <v>93</v>
      </c>
      <c r="B27" s="501"/>
      <c r="C27" s="256"/>
      <c r="D27" s="257" t="s">
        <v>31</v>
      </c>
      <c r="F27" s="499">
        <v>8</v>
      </c>
      <c r="G27" s="500"/>
      <c r="H27" s="499">
        <v>920</v>
      </c>
      <c r="I27" s="500"/>
      <c r="J27" s="499">
        <v>800</v>
      </c>
      <c r="K27" s="501"/>
      <c r="L27" s="500"/>
    </row>
    <row r="28" spans="1:12" ht="17.25" customHeight="1">
      <c r="A28" s="499" t="s">
        <v>94</v>
      </c>
      <c r="B28" s="501"/>
      <c r="C28" s="256"/>
      <c r="D28" s="257" t="s">
        <v>31</v>
      </c>
      <c r="F28" s="499">
        <v>9</v>
      </c>
      <c r="G28" s="500"/>
      <c r="H28" s="545">
        <v>1020</v>
      </c>
      <c r="I28" s="546"/>
      <c r="J28" s="499">
        <v>880</v>
      </c>
      <c r="K28" s="501"/>
      <c r="L28" s="500"/>
    </row>
    <row r="29" spans="1:12" ht="17.25" customHeight="1">
      <c r="A29" s="499" t="s">
        <v>95</v>
      </c>
      <c r="B29" s="501"/>
      <c r="C29" s="256"/>
      <c r="D29" s="257" t="s">
        <v>31</v>
      </c>
      <c r="F29" s="499">
        <v>10</v>
      </c>
      <c r="G29" s="500"/>
      <c r="H29" s="545">
        <v>1120</v>
      </c>
      <c r="I29" s="546"/>
      <c r="J29" s="499">
        <v>960</v>
      </c>
      <c r="K29" s="501"/>
      <c r="L29" s="500"/>
    </row>
    <row r="30" spans="1:12" ht="17.25" customHeight="1">
      <c r="A30" s="499" t="s">
        <v>96</v>
      </c>
      <c r="B30" s="501"/>
      <c r="C30" s="256"/>
      <c r="D30" s="257" t="s">
        <v>31</v>
      </c>
      <c r="F30" s="553" t="s">
        <v>51</v>
      </c>
      <c r="G30" s="553"/>
      <c r="H30" s="553"/>
      <c r="I30" s="553"/>
      <c r="J30" s="553"/>
      <c r="K30" s="553"/>
      <c r="L30" s="553"/>
    </row>
    <row r="31" spans="1:12" ht="17.25" customHeight="1">
      <c r="A31" s="499" t="s">
        <v>97</v>
      </c>
      <c r="B31" s="501"/>
      <c r="C31" s="256"/>
      <c r="D31" s="257" t="s">
        <v>31</v>
      </c>
      <c r="F31" s="95" t="s">
        <v>49</v>
      </c>
      <c r="G31" s="95"/>
      <c r="H31" s="95"/>
      <c r="I31" s="95"/>
      <c r="J31" s="95"/>
      <c r="K31" s="95"/>
      <c r="L31" s="95"/>
    </row>
    <row r="32" spans="1:12" ht="17.25" customHeight="1">
      <c r="A32" s="499" t="s">
        <v>98</v>
      </c>
      <c r="B32" s="500"/>
      <c r="C32" s="256"/>
      <c r="D32" s="257" t="s">
        <v>31</v>
      </c>
      <c r="F32" s="550" t="s">
        <v>52</v>
      </c>
      <c r="G32" s="550"/>
      <c r="H32" s="550"/>
      <c r="I32" s="550"/>
      <c r="J32" s="550"/>
      <c r="K32" s="550"/>
      <c r="L32" s="550"/>
    </row>
    <row r="33" spans="1:12" ht="17.25" customHeight="1" thickBot="1">
      <c r="A33" s="548" t="s">
        <v>99</v>
      </c>
      <c r="B33" s="549"/>
      <c r="C33" s="258"/>
      <c r="D33" s="259" t="s">
        <v>31</v>
      </c>
      <c r="F33" s="550" t="s">
        <v>53</v>
      </c>
      <c r="G33" s="550"/>
      <c r="H33" s="550"/>
      <c r="I33" s="550"/>
      <c r="J33" s="550"/>
      <c r="K33" s="550"/>
      <c r="L33" s="550"/>
    </row>
    <row r="34" spans="1:12" ht="17.25" customHeight="1" thickTop="1">
      <c r="A34" s="551" t="s">
        <v>299</v>
      </c>
      <c r="B34" s="552"/>
      <c r="C34" s="260">
        <f>SUM(C21:C33)</f>
        <v>0</v>
      </c>
      <c r="D34" s="257" t="s">
        <v>31</v>
      </c>
    </row>
    <row r="35" spans="1:12" ht="4.5" customHeight="1">
      <c r="A35" s="184"/>
      <c r="B35" s="184"/>
      <c r="C35" s="231"/>
      <c r="D35" s="231"/>
    </row>
    <row r="36" spans="1:12" ht="45" customHeight="1">
      <c r="A36" s="547" t="s">
        <v>345</v>
      </c>
      <c r="B36" s="547"/>
      <c r="C36" s="547"/>
      <c r="D36" s="547"/>
      <c r="E36" s="547"/>
      <c r="F36" s="547"/>
      <c r="G36" s="547"/>
      <c r="H36" s="547"/>
      <c r="I36" s="547"/>
      <c r="J36" s="547"/>
      <c r="K36" s="547"/>
      <c r="L36" s="547"/>
    </row>
    <row r="37" spans="1:12" ht="15" customHeight="1">
      <c r="A37" s="421" t="s">
        <v>346</v>
      </c>
      <c r="B37" s="422"/>
      <c r="C37" s="422"/>
      <c r="D37" s="422"/>
      <c r="E37" s="422"/>
      <c r="F37" s="422"/>
      <c r="G37" s="422"/>
      <c r="H37" s="422"/>
      <c r="I37" s="422"/>
      <c r="J37" s="422"/>
      <c r="K37" s="422"/>
      <c r="L37" s="422"/>
    </row>
    <row r="38" spans="1:12" s="106" customFormat="1" ht="15" customHeight="1">
      <c r="A38" s="423"/>
      <c r="B38" s="424"/>
      <c r="C38" s="424"/>
      <c r="D38" s="424"/>
      <c r="E38" s="424"/>
      <c r="F38" s="424"/>
      <c r="G38" s="424"/>
      <c r="H38" s="424"/>
      <c r="I38" s="424"/>
      <c r="J38" s="424"/>
      <c r="K38" s="424"/>
      <c r="L38" s="424"/>
    </row>
    <row r="39" spans="1:12" s="106" customFormat="1" ht="15" customHeight="1">
      <c r="A39" s="381"/>
      <c r="B39" s="381"/>
      <c r="C39" s="381"/>
      <c r="D39" s="381"/>
      <c r="E39" s="381"/>
      <c r="F39" s="381"/>
      <c r="G39" s="381"/>
      <c r="H39" s="381"/>
      <c r="I39" s="381"/>
      <c r="J39" s="381"/>
      <c r="K39" s="381"/>
      <c r="L39" s="381"/>
    </row>
    <row r="40" spans="1:12" s="106" customFormat="1" ht="15" customHeight="1">
      <c r="A40" s="261"/>
    </row>
    <row r="41" spans="1:12" s="106" customFormat="1" ht="17.25" customHeight="1">
      <c r="A41" s="107"/>
    </row>
  </sheetData>
  <mergeCells count="71">
    <mergeCell ref="A36:L36"/>
    <mergeCell ref="A33:B33"/>
    <mergeCell ref="F33:L33"/>
    <mergeCell ref="A34:B34"/>
    <mergeCell ref="F30:L30"/>
    <mergeCell ref="A31:B31"/>
    <mergeCell ref="A32:B32"/>
    <mergeCell ref="F32:L32"/>
    <mergeCell ref="A30:B30"/>
    <mergeCell ref="J26:L26"/>
    <mergeCell ref="F27:G27"/>
    <mergeCell ref="H27:I27"/>
    <mergeCell ref="J27:L27"/>
    <mergeCell ref="J24:L24"/>
    <mergeCell ref="F25:G25"/>
    <mergeCell ref="H25:I25"/>
    <mergeCell ref="J25:L25"/>
    <mergeCell ref="H24:I24"/>
    <mergeCell ref="H26:I26"/>
    <mergeCell ref="F24:G24"/>
    <mergeCell ref="F26:G26"/>
    <mergeCell ref="H28:I28"/>
    <mergeCell ref="J28:L28"/>
    <mergeCell ref="F29:G29"/>
    <mergeCell ref="H29:I29"/>
    <mergeCell ref="J29:L29"/>
    <mergeCell ref="F28:G28"/>
    <mergeCell ref="C10:E10"/>
    <mergeCell ref="B4:D4"/>
    <mergeCell ref="K4:K6"/>
    <mergeCell ref="L4:L6"/>
    <mergeCell ref="B6:F6"/>
    <mergeCell ref="B5:D5"/>
    <mergeCell ref="C8:F8"/>
    <mergeCell ref="A15:A17"/>
    <mergeCell ref="C20:D20"/>
    <mergeCell ref="F20:G20"/>
    <mergeCell ref="A21:B21"/>
    <mergeCell ref="A2:H2"/>
    <mergeCell ref="B3:J3"/>
    <mergeCell ref="A4:A6"/>
    <mergeCell ref="A7:A13"/>
    <mergeCell ref="G16:H16"/>
    <mergeCell ref="H20:I20"/>
    <mergeCell ref="G15:H15"/>
    <mergeCell ref="F19:L19"/>
    <mergeCell ref="K3:L3"/>
    <mergeCell ref="J2:L2"/>
    <mergeCell ref="G14:H14"/>
    <mergeCell ref="B14:C14"/>
    <mergeCell ref="A29:B29"/>
    <mergeCell ref="A26:B26"/>
    <mergeCell ref="A27:B27"/>
    <mergeCell ref="A24:B24"/>
    <mergeCell ref="A20:B20"/>
    <mergeCell ref="A25:B25"/>
    <mergeCell ref="A28:B28"/>
    <mergeCell ref="A22:B22"/>
    <mergeCell ref="A23:B23"/>
    <mergeCell ref="H23:I23"/>
    <mergeCell ref="J23:L23"/>
    <mergeCell ref="J20:L20"/>
    <mergeCell ref="J21:L21"/>
    <mergeCell ref="G17:H17"/>
    <mergeCell ref="F21:G21"/>
    <mergeCell ref="H21:I21"/>
    <mergeCell ref="H22:I22"/>
    <mergeCell ref="J22:L22"/>
    <mergeCell ref="F22:G22"/>
    <mergeCell ref="F23:G23"/>
    <mergeCell ref="B17:F17"/>
  </mergeCells>
  <phoneticPr fontId="2"/>
  <pageMargins left="0.59055118110236227" right="0.37" top="0.59055118110236227" bottom="0.39370078740157483" header="0.51181102362204722"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53"/>
  <sheetViews>
    <sheetView showGridLines="0" showZeros="0" view="pageBreakPreview" zoomScale="112" zoomScaleNormal="100" zoomScaleSheetLayoutView="112" workbookViewId="0">
      <selection activeCell="T49" sqref="T49"/>
    </sheetView>
  </sheetViews>
  <sheetFormatPr defaultColWidth="9" defaultRowHeight="12"/>
  <cols>
    <col min="1" max="1" width="2.6640625" style="18" customWidth="1"/>
    <col min="2" max="2" width="4.88671875" style="18" customWidth="1"/>
    <col min="3" max="3" width="4.6640625" style="18" customWidth="1"/>
    <col min="4" max="4" width="6.6640625" style="18" customWidth="1"/>
    <col min="5" max="5" width="7.77734375" style="37" customWidth="1"/>
    <col min="6" max="6" width="2.33203125" style="37" customWidth="1"/>
    <col min="7" max="7" width="5.6640625" style="18" customWidth="1"/>
    <col min="8" max="8" width="2.109375" style="18" customWidth="1"/>
    <col min="9" max="9" width="1.6640625" style="18" customWidth="1"/>
    <col min="10" max="10" width="2.44140625" style="18" customWidth="1"/>
    <col min="11" max="11" width="3.109375" style="37" customWidth="1"/>
    <col min="12" max="12" width="1.6640625" style="37" customWidth="1"/>
    <col min="13" max="13" width="0.88671875" style="37" customWidth="1"/>
    <col min="14" max="14" width="3" style="37" customWidth="1"/>
    <col min="15" max="15" width="6.88671875" style="38" customWidth="1"/>
    <col min="16" max="16" width="2.77734375" style="38" customWidth="1"/>
    <col min="17" max="17" width="1.21875" style="38" customWidth="1"/>
    <col min="18" max="18" width="2" style="38" customWidth="1"/>
    <col min="19" max="19" width="2.6640625" style="38" customWidth="1"/>
    <col min="20" max="20" width="6.6640625" style="18" customWidth="1"/>
    <col min="21" max="21" width="3.44140625" style="18" customWidth="1"/>
    <col min="22" max="22" width="4.44140625" style="18" customWidth="1"/>
    <col min="23" max="23" width="6.33203125" style="37" customWidth="1"/>
    <col min="24" max="24" width="4" style="18" customWidth="1"/>
    <col min="25" max="25" width="9" style="18"/>
    <col min="26" max="27" width="4" style="18" customWidth="1"/>
    <col min="28" max="16384" width="9" style="18"/>
  </cols>
  <sheetData>
    <row r="1" spans="1:26" ht="18" customHeight="1">
      <c r="A1" s="444" t="s">
        <v>286</v>
      </c>
      <c r="B1" s="444"/>
      <c r="C1" s="444"/>
      <c r="D1" s="444"/>
      <c r="E1" s="444"/>
      <c r="F1" s="444"/>
      <c r="G1" s="444"/>
      <c r="H1" s="444"/>
      <c r="I1" s="444"/>
      <c r="J1" s="444"/>
      <c r="K1" s="444"/>
      <c r="L1" s="444"/>
      <c r="M1" s="444"/>
      <c r="N1" s="444"/>
      <c r="O1" s="444"/>
      <c r="P1" s="444"/>
      <c r="Q1" s="444"/>
      <c r="R1" s="444"/>
      <c r="S1" s="444"/>
      <c r="T1" s="444"/>
      <c r="U1" s="444"/>
      <c r="V1" s="444"/>
      <c r="W1" s="444"/>
      <c r="X1" s="444"/>
    </row>
    <row r="2" spans="1:26" ht="7.5" customHeight="1"/>
    <row r="3" spans="1:26" ht="18" customHeight="1">
      <c r="B3" s="410" t="s">
        <v>337</v>
      </c>
      <c r="C3" s="39"/>
      <c r="D3" s="39"/>
      <c r="E3" s="39"/>
      <c r="F3" s="39"/>
      <c r="G3" s="39"/>
      <c r="H3" s="39"/>
      <c r="I3" s="39"/>
      <c r="J3" s="39"/>
      <c r="K3" s="39"/>
      <c r="L3" s="39"/>
      <c r="M3" s="39"/>
      <c r="N3" s="39"/>
      <c r="O3" s="39"/>
      <c r="P3" s="39"/>
      <c r="Q3" s="39"/>
      <c r="R3" s="39"/>
      <c r="S3" s="39"/>
      <c r="T3" s="39"/>
      <c r="U3" s="555"/>
      <c r="V3" s="555"/>
      <c r="W3" s="555"/>
      <c r="X3" s="555"/>
    </row>
    <row r="4" spans="1:26" ht="17.25" customHeight="1">
      <c r="B4" s="626"/>
      <c r="C4" s="627"/>
      <c r="D4" s="627"/>
      <c r="E4" s="525" t="s">
        <v>10</v>
      </c>
      <c r="F4" s="625"/>
      <c r="G4" s="625"/>
      <c r="H4" s="625"/>
      <c r="I4" s="625"/>
      <c r="J4" s="625"/>
      <c r="K4" s="625"/>
      <c r="L4" s="625"/>
      <c r="M4" s="625"/>
      <c r="N4" s="625"/>
      <c r="O4" s="625"/>
      <c r="P4" s="625"/>
      <c r="Q4" s="515"/>
      <c r="R4" s="515"/>
      <c r="S4" s="515"/>
      <c r="T4" s="515"/>
      <c r="U4" s="515"/>
      <c r="V4" s="525" t="s">
        <v>11</v>
      </c>
      <c r="W4" s="625"/>
      <c r="X4" s="526"/>
    </row>
    <row r="5" spans="1:26" ht="17.25" customHeight="1" thickBot="1">
      <c r="B5" s="634" t="s">
        <v>16</v>
      </c>
      <c r="C5" s="635"/>
      <c r="D5" s="635"/>
      <c r="E5" s="130">
        <v>1</v>
      </c>
      <c r="F5" s="597"/>
      <c r="G5" s="598"/>
      <c r="H5" s="598"/>
      <c r="I5" s="598"/>
      <c r="J5" s="598"/>
      <c r="K5" s="598"/>
      <c r="L5" s="598"/>
      <c r="M5" s="598"/>
      <c r="N5" s="598"/>
      <c r="O5" s="598"/>
      <c r="P5" s="598"/>
      <c r="Q5" s="262"/>
      <c r="R5" s="262"/>
      <c r="S5" s="263" t="s">
        <v>134</v>
      </c>
      <c r="T5" s="264" t="s">
        <v>55</v>
      </c>
      <c r="U5" s="265" t="s">
        <v>56</v>
      </c>
      <c r="V5" s="266" t="s">
        <v>54</v>
      </c>
      <c r="W5" s="267"/>
      <c r="X5" s="268" t="s">
        <v>56</v>
      </c>
    </row>
    <row r="6" spans="1:26" ht="17.25" customHeight="1">
      <c r="B6" s="586" t="s">
        <v>223</v>
      </c>
      <c r="C6" s="561" t="s">
        <v>12</v>
      </c>
      <c r="D6" s="129" t="s">
        <v>0</v>
      </c>
      <c r="E6" s="48" t="s">
        <v>57</v>
      </c>
      <c r="F6" s="48" t="s">
        <v>19</v>
      </c>
      <c r="G6" s="338">
        <f>IF(第１片!$L$17="有",第１片!E24,第１片!E9)</f>
        <v>0</v>
      </c>
      <c r="H6" s="128" t="s">
        <v>20</v>
      </c>
      <c r="I6" s="130" t="s">
        <v>58</v>
      </c>
      <c r="J6" s="131" t="s">
        <v>21</v>
      </c>
      <c r="K6" s="131">
        <v>3</v>
      </c>
      <c r="L6" s="131" t="s">
        <v>22</v>
      </c>
      <c r="M6" s="132"/>
      <c r="N6" s="151" t="s">
        <v>59</v>
      </c>
      <c r="O6" s="141">
        <f>ROUNDDOWN(G6/K6,1)</f>
        <v>0</v>
      </c>
      <c r="P6" s="269" t="s">
        <v>23</v>
      </c>
      <c r="Q6" s="629" t="s">
        <v>236</v>
      </c>
      <c r="R6" s="630"/>
      <c r="S6" s="630"/>
      <c r="T6" s="630"/>
      <c r="U6" s="630"/>
      <c r="V6" s="630"/>
      <c r="W6" s="630"/>
      <c r="X6" s="631"/>
    </row>
    <row r="7" spans="1:26" ht="17.25" customHeight="1">
      <c r="B7" s="587"/>
      <c r="C7" s="562"/>
      <c r="D7" s="129" t="s">
        <v>1</v>
      </c>
      <c r="E7" s="52" t="s">
        <v>60</v>
      </c>
      <c r="F7" s="48" t="s">
        <v>19</v>
      </c>
      <c r="G7" s="339">
        <f>IF(第１片!$L$17="有",第１片!F24,第１片!F9)</f>
        <v>0</v>
      </c>
      <c r="H7" s="128" t="s">
        <v>20</v>
      </c>
      <c r="I7" s="592"/>
      <c r="J7" s="554" t="s">
        <v>21</v>
      </c>
      <c r="K7" s="554">
        <v>6</v>
      </c>
      <c r="L7" s="554" t="s">
        <v>22</v>
      </c>
      <c r="M7" s="556"/>
      <c r="N7" s="588" t="s">
        <v>61</v>
      </c>
      <c r="O7" s="590">
        <f>ROUNDDOWN((G7+G8)/K7,1)</f>
        <v>0</v>
      </c>
      <c r="P7" s="594" t="s">
        <v>23</v>
      </c>
      <c r="Q7" s="146"/>
      <c r="R7" s="140" t="s">
        <v>187</v>
      </c>
      <c r="S7" s="140" t="s">
        <v>166</v>
      </c>
      <c r="T7" s="142" t="str">
        <f>IF(SUM(G6:G9)&gt;0,MAX(O12,2),"")</f>
        <v/>
      </c>
      <c r="U7" s="150" t="s">
        <v>62</v>
      </c>
      <c r="V7" s="138" t="s">
        <v>63</v>
      </c>
      <c r="W7" s="1"/>
      <c r="X7" s="186" t="s">
        <v>62</v>
      </c>
    </row>
    <row r="8" spans="1:26" ht="17.25" customHeight="1">
      <c r="B8" s="587"/>
      <c r="C8" s="562"/>
      <c r="D8" s="132" t="s">
        <v>2</v>
      </c>
      <c r="E8" s="54" t="s">
        <v>60</v>
      </c>
      <c r="F8" s="126" t="s">
        <v>19</v>
      </c>
      <c r="G8" s="339">
        <f>IF(第１片!$L$17="有",第１片!G24,第１片!G9)</f>
        <v>0</v>
      </c>
      <c r="H8" s="131" t="s">
        <v>20</v>
      </c>
      <c r="I8" s="593"/>
      <c r="J8" s="555"/>
      <c r="K8" s="555"/>
      <c r="L8" s="555"/>
      <c r="M8" s="557"/>
      <c r="N8" s="589"/>
      <c r="O8" s="591"/>
      <c r="P8" s="595"/>
      <c r="Q8" s="270"/>
      <c r="R8" s="116"/>
      <c r="S8" s="116"/>
      <c r="T8" s="116"/>
      <c r="U8" s="116"/>
      <c r="V8" s="270"/>
      <c r="W8" s="116"/>
      <c r="X8" s="271"/>
    </row>
    <row r="9" spans="1:26" ht="17.25" customHeight="1" thickBot="1">
      <c r="B9" s="587"/>
      <c r="C9" s="562"/>
      <c r="D9" s="132" t="s">
        <v>4</v>
      </c>
      <c r="E9" s="126" t="s">
        <v>46</v>
      </c>
      <c r="F9" s="126" t="s">
        <v>19</v>
      </c>
      <c r="G9" s="340">
        <f>IF(第１片!$L$17="有",第１片!I23,第１片!I8)</f>
        <v>0</v>
      </c>
      <c r="H9" s="131" t="s">
        <v>20</v>
      </c>
      <c r="I9" s="272"/>
      <c r="J9" s="6" t="s">
        <v>27</v>
      </c>
      <c r="K9" s="133">
        <v>20</v>
      </c>
      <c r="L9" s="6" t="s">
        <v>28</v>
      </c>
      <c r="M9" s="20"/>
      <c r="N9" s="273" t="s">
        <v>121</v>
      </c>
      <c r="O9" s="142">
        <f>ROUNDDOWN(G9/K9,1)</f>
        <v>0</v>
      </c>
      <c r="P9" s="5" t="s">
        <v>29</v>
      </c>
      <c r="Q9" s="632" t="s">
        <v>280</v>
      </c>
      <c r="R9" s="528"/>
      <c r="S9" s="528"/>
      <c r="T9" s="528"/>
      <c r="U9" s="528"/>
      <c r="V9" s="528"/>
      <c r="W9" s="528"/>
      <c r="X9" s="633"/>
    </row>
    <row r="10" spans="1:26" ht="17.25" customHeight="1">
      <c r="B10" s="587"/>
      <c r="C10" s="562"/>
      <c r="D10" s="625" t="s">
        <v>265</v>
      </c>
      <c r="E10" s="625"/>
      <c r="F10" s="625"/>
      <c r="G10" s="555"/>
      <c r="H10" s="625"/>
      <c r="I10" s="625"/>
      <c r="J10" s="625"/>
      <c r="K10" s="625"/>
      <c r="L10" s="625"/>
      <c r="M10" s="526"/>
      <c r="N10" s="105" t="s">
        <v>169</v>
      </c>
      <c r="O10" s="148">
        <f>ROUND(SUM(O6:O9),0)</f>
        <v>0</v>
      </c>
      <c r="P10" s="269" t="s">
        <v>113</v>
      </c>
      <c r="Q10" s="632"/>
      <c r="R10" s="528"/>
      <c r="S10" s="528"/>
      <c r="T10" s="528"/>
      <c r="U10" s="528"/>
      <c r="V10" s="528"/>
      <c r="W10" s="528"/>
      <c r="X10" s="633"/>
    </row>
    <row r="11" spans="1:26" ht="28.5" customHeight="1">
      <c r="B11" s="587"/>
      <c r="C11" s="562"/>
      <c r="D11" s="558" t="s">
        <v>175</v>
      </c>
      <c r="E11" s="559"/>
      <c r="F11" s="560"/>
      <c r="G11" s="145">
        <v>1</v>
      </c>
      <c r="H11" s="59"/>
      <c r="I11" s="59"/>
      <c r="J11" s="59"/>
      <c r="K11" s="59"/>
      <c r="L11" s="59"/>
      <c r="M11" s="60"/>
      <c r="N11" s="105" t="s">
        <v>122</v>
      </c>
      <c r="O11" s="2"/>
      <c r="P11" s="269" t="s">
        <v>62</v>
      </c>
      <c r="Q11" s="274"/>
      <c r="R11" s="140" t="s">
        <v>187</v>
      </c>
      <c r="S11" s="273" t="s">
        <v>235</v>
      </c>
      <c r="T11" s="275" t="str">
        <f>IF(第１片!L8&gt;0,MAX(1,ROUNDUP(O10*0.6,0)),"")</f>
        <v/>
      </c>
      <c r="U11" s="139" t="s">
        <v>113</v>
      </c>
      <c r="V11" s="138" t="s">
        <v>24</v>
      </c>
      <c r="W11" s="276"/>
      <c r="X11" s="19" t="s">
        <v>100</v>
      </c>
      <c r="Y11" s="117"/>
      <c r="Z11" s="117"/>
    </row>
    <row r="12" spans="1:26" ht="17.25" customHeight="1">
      <c r="B12" s="587"/>
      <c r="C12" s="563"/>
      <c r="D12" s="584" t="s">
        <v>266</v>
      </c>
      <c r="E12" s="584"/>
      <c r="F12" s="584"/>
      <c r="G12" s="584"/>
      <c r="H12" s="584"/>
      <c r="I12" s="584"/>
      <c r="J12" s="584"/>
      <c r="K12" s="584"/>
      <c r="L12" s="584"/>
      <c r="M12" s="585"/>
      <c r="N12" s="105" t="s">
        <v>166</v>
      </c>
      <c r="O12" s="141">
        <f>O10+O11</f>
        <v>0</v>
      </c>
      <c r="P12" s="269" t="s">
        <v>113</v>
      </c>
      <c r="Q12" s="109"/>
      <c r="R12" s="273"/>
      <c r="S12" s="628" t="s">
        <v>276</v>
      </c>
      <c r="T12" s="628"/>
      <c r="U12" s="628"/>
      <c r="V12" s="628"/>
      <c r="W12" s="628"/>
      <c r="X12" s="277"/>
    </row>
    <row r="13" spans="1:26" ht="14.25" customHeight="1">
      <c r="B13" s="587"/>
      <c r="C13" s="592" t="s">
        <v>18</v>
      </c>
      <c r="D13" s="556"/>
      <c r="E13" s="639" t="s">
        <v>176</v>
      </c>
      <c r="F13" s="523"/>
      <c r="G13" s="640"/>
      <c r="H13" s="643" t="s">
        <v>177</v>
      </c>
      <c r="I13" s="644"/>
      <c r="J13" s="644"/>
      <c r="K13" s="644"/>
      <c r="L13" s="644"/>
      <c r="M13" s="644"/>
      <c r="N13" s="644"/>
      <c r="O13" s="644"/>
      <c r="P13" s="644"/>
      <c r="Q13" s="612"/>
      <c r="R13" s="613"/>
      <c r="S13" s="613"/>
      <c r="T13" s="613"/>
      <c r="U13" s="614"/>
      <c r="V13" s="266"/>
      <c r="W13" s="79"/>
      <c r="X13" s="599" t="s">
        <v>65</v>
      </c>
    </row>
    <row r="14" spans="1:26" ht="13.5" customHeight="1">
      <c r="B14" s="587"/>
      <c r="C14" s="637"/>
      <c r="D14" s="638"/>
      <c r="E14" s="641"/>
      <c r="F14" s="505"/>
      <c r="G14" s="642"/>
      <c r="H14" s="645"/>
      <c r="I14" s="646"/>
      <c r="J14" s="646"/>
      <c r="K14" s="646"/>
      <c r="L14" s="646"/>
      <c r="M14" s="646"/>
      <c r="N14" s="646"/>
      <c r="O14" s="646"/>
      <c r="P14" s="646"/>
      <c r="Q14" s="57"/>
      <c r="R14" s="5"/>
      <c r="S14" s="273" t="s">
        <v>134</v>
      </c>
      <c r="T14" s="1"/>
      <c r="U14" s="19" t="s">
        <v>62</v>
      </c>
      <c r="V14" s="63" t="s">
        <v>24</v>
      </c>
      <c r="W14" s="1"/>
      <c r="X14" s="600"/>
    </row>
    <row r="15" spans="1:26" ht="17.25" customHeight="1" thickBot="1">
      <c r="B15" s="636"/>
      <c r="C15" s="593"/>
      <c r="D15" s="557"/>
      <c r="E15" s="578" t="s">
        <v>304</v>
      </c>
      <c r="F15" s="579"/>
      <c r="G15" s="579"/>
      <c r="H15" s="580"/>
      <c r="I15" s="581"/>
      <c r="J15" s="581"/>
      <c r="K15" s="581"/>
      <c r="L15" s="581"/>
      <c r="M15" s="581"/>
      <c r="N15" s="581"/>
      <c r="O15" s="581"/>
      <c r="P15" s="582"/>
      <c r="Q15" s="272"/>
      <c r="R15" s="6"/>
      <c r="S15" s="6"/>
      <c r="T15" s="6"/>
      <c r="U15" s="101"/>
      <c r="V15" s="278"/>
      <c r="W15" s="6"/>
      <c r="X15" s="601"/>
    </row>
    <row r="16" spans="1:26" ht="17.25" customHeight="1">
      <c r="B16" s="561" t="s">
        <v>83</v>
      </c>
      <c r="C16" s="586" t="s">
        <v>12</v>
      </c>
      <c r="D16" s="145" t="s">
        <v>3</v>
      </c>
      <c r="E16" s="52" t="s">
        <v>288</v>
      </c>
      <c r="F16" s="48" t="s">
        <v>25</v>
      </c>
      <c r="G16" s="338">
        <f>IF(第１片!$L$17="有",第１片!H$22+第１片!H$28,第１片!H$7+第１片!H$13)</f>
        <v>0</v>
      </c>
      <c r="H16" s="128" t="s">
        <v>26</v>
      </c>
      <c r="I16" s="592"/>
      <c r="J16" s="554" t="s">
        <v>21</v>
      </c>
      <c r="K16" s="554">
        <v>20</v>
      </c>
      <c r="L16" s="554" t="s">
        <v>22</v>
      </c>
      <c r="M16" s="556"/>
      <c r="N16" s="592" t="s">
        <v>123</v>
      </c>
      <c r="O16" s="590">
        <f>ROUNDDOWN((G16+G17)/K16,1)</f>
        <v>0</v>
      </c>
      <c r="P16" s="556" t="s">
        <v>29</v>
      </c>
      <c r="Q16" s="615" t="s">
        <v>236</v>
      </c>
      <c r="R16" s="616"/>
      <c r="S16" s="616"/>
      <c r="T16" s="616"/>
      <c r="U16" s="616"/>
      <c r="V16" s="616"/>
      <c r="W16" s="616"/>
      <c r="X16" s="617"/>
    </row>
    <row r="17" spans="1:26" ht="17.25" customHeight="1">
      <c r="B17" s="562"/>
      <c r="C17" s="587"/>
      <c r="D17" s="145" t="s">
        <v>4</v>
      </c>
      <c r="E17" s="52" t="s">
        <v>46</v>
      </c>
      <c r="F17" s="48" t="s">
        <v>19</v>
      </c>
      <c r="G17" s="339">
        <f>IF(第１片!$L$17="有",第１片!I$22+第１片!I$28,第１片!I$7+第１片!I$13)</f>
        <v>0</v>
      </c>
      <c r="H17" s="128" t="s">
        <v>20</v>
      </c>
      <c r="I17" s="593"/>
      <c r="J17" s="555"/>
      <c r="K17" s="555"/>
      <c r="L17" s="555"/>
      <c r="M17" s="557"/>
      <c r="N17" s="593"/>
      <c r="O17" s="591"/>
      <c r="P17" s="557"/>
      <c r="Q17" s="279"/>
      <c r="R17" s="280" t="s">
        <v>187</v>
      </c>
      <c r="S17" s="281" t="s">
        <v>237</v>
      </c>
      <c r="T17" s="282">
        <f>O21</f>
        <v>0</v>
      </c>
      <c r="U17" s="283" t="s">
        <v>23</v>
      </c>
      <c r="V17" s="284" t="s">
        <v>24</v>
      </c>
      <c r="W17" s="285"/>
      <c r="X17" s="356" t="s">
        <v>23</v>
      </c>
    </row>
    <row r="18" spans="1:26" ht="17.25" customHeight="1">
      <c r="B18" s="562"/>
      <c r="C18" s="587"/>
      <c r="D18" s="145" t="s">
        <v>5</v>
      </c>
      <c r="E18" s="52" t="s">
        <v>47</v>
      </c>
      <c r="F18" s="48" t="s">
        <v>19</v>
      </c>
      <c r="G18" s="339">
        <f>IF(第１片!$L$17="有",第１片!J$22+第１片!J$28,第１片!J$7+第１片!J$13)</f>
        <v>0</v>
      </c>
      <c r="H18" s="128" t="s">
        <v>20</v>
      </c>
      <c r="I18" s="592"/>
      <c r="J18" s="554" t="s">
        <v>21</v>
      </c>
      <c r="K18" s="554">
        <v>30</v>
      </c>
      <c r="L18" s="554" t="s">
        <v>22</v>
      </c>
      <c r="M18" s="554"/>
      <c r="N18" s="588" t="s">
        <v>289</v>
      </c>
      <c r="O18" s="590">
        <f>ROUNDDOWN((G18+G19)/K18,1)</f>
        <v>0</v>
      </c>
      <c r="P18" s="594" t="s">
        <v>23</v>
      </c>
      <c r="Q18" s="618" t="s">
        <v>281</v>
      </c>
      <c r="R18" s="619"/>
      <c r="S18" s="619"/>
      <c r="T18" s="619"/>
      <c r="U18" s="619"/>
      <c r="V18" s="619"/>
      <c r="W18" s="619"/>
      <c r="X18" s="620"/>
    </row>
    <row r="19" spans="1:26" ht="17.25" customHeight="1" thickBot="1">
      <c r="B19" s="562"/>
      <c r="C19" s="587"/>
      <c r="D19" s="145" t="s">
        <v>6</v>
      </c>
      <c r="E19" s="52" t="s">
        <v>47</v>
      </c>
      <c r="F19" s="48" t="s">
        <v>19</v>
      </c>
      <c r="G19" s="340">
        <f>IF(第１片!$L$17="有",第１片!K$22+第１片!K$28,第１片!K$7+第１片!K$13)</f>
        <v>0</v>
      </c>
      <c r="H19" s="128" t="s">
        <v>20</v>
      </c>
      <c r="I19" s="593"/>
      <c r="J19" s="555"/>
      <c r="K19" s="555"/>
      <c r="L19" s="555"/>
      <c r="M19" s="555"/>
      <c r="N19" s="589"/>
      <c r="O19" s="591"/>
      <c r="P19" s="595"/>
      <c r="Q19" s="279"/>
      <c r="R19" s="280" t="s">
        <v>187</v>
      </c>
      <c r="S19" s="281" t="s">
        <v>240</v>
      </c>
      <c r="T19" s="282">
        <f>O42</f>
        <v>0</v>
      </c>
      <c r="U19" s="283" t="s">
        <v>23</v>
      </c>
      <c r="V19" s="284" t="s">
        <v>24</v>
      </c>
      <c r="W19" s="285"/>
      <c r="X19" s="356" t="s">
        <v>23</v>
      </c>
    </row>
    <row r="20" spans="1:26" ht="17.25" customHeight="1">
      <c r="B20" s="562"/>
      <c r="C20" s="587"/>
      <c r="D20" s="592" t="s">
        <v>338</v>
      </c>
      <c r="E20" s="554"/>
      <c r="F20" s="554"/>
      <c r="G20" s="596"/>
      <c r="H20" s="554"/>
      <c r="I20" s="554"/>
      <c r="J20" s="554"/>
      <c r="K20" s="554"/>
      <c r="L20" s="554"/>
      <c r="M20" s="556"/>
      <c r="N20" s="273" t="s">
        <v>238</v>
      </c>
      <c r="O20" s="142">
        <f>ROUND(SUM(O16:O19),0)</f>
        <v>0</v>
      </c>
      <c r="P20" s="79" t="s">
        <v>29</v>
      </c>
      <c r="Q20" s="621" t="s">
        <v>282</v>
      </c>
      <c r="R20" s="622"/>
      <c r="S20" s="622"/>
      <c r="T20" s="622"/>
      <c r="U20" s="622"/>
      <c r="V20" s="622"/>
      <c r="W20" s="622"/>
      <c r="X20" s="623"/>
    </row>
    <row r="21" spans="1:26" ht="17.25" customHeight="1">
      <c r="B21" s="562"/>
      <c r="C21" s="125"/>
      <c r="D21" s="345" t="s">
        <v>7</v>
      </c>
      <c r="E21" s="583" t="s">
        <v>239</v>
      </c>
      <c r="F21" s="584"/>
      <c r="G21" s="584"/>
      <c r="H21" s="584"/>
      <c r="I21" s="584"/>
      <c r="J21" s="584"/>
      <c r="K21" s="584"/>
      <c r="L21" s="584"/>
      <c r="M21" s="585"/>
      <c r="N21" s="151" t="s">
        <v>226</v>
      </c>
      <c r="O21" s="287">
        <f>MAX(O20,O42)</f>
        <v>0</v>
      </c>
      <c r="P21" s="288" t="s">
        <v>227</v>
      </c>
      <c r="Q21" s="279"/>
      <c r="R21" s="280" t="s">
        <v>187</v>
      </c>
      <c r="S21" s="281" t="s">
        <v>272</v>
      </c>
      <c r="T21" s="282" t="str">
        <f>T49</f>
        <v/>
      </c>
      <c r="U21" s="283" t="s">
        <v>23</v>
      </c>
      <c r="V21" s="284" t="s">
        <v>24</v>
      </c>
      <c r="W21" s="285"/>
      <c r="X21" s="356" t="s">
        <v>23</v>
      </c>
      <c r="Y21" s="118"/>
      <c r="Z21" s="117"/>
    </row>
    <row r="22" spans="1:26" ht="16.2" customHeight="1">
      <c r="B22" s="562"/>
      <c r="C22" s="525" t="s">
        <v>18</v>
      </c>
      <c r="D22" s="526"/>
      <c r="E22" s="668"/>
      <c r="F22" s="669"/>
      <c r="G22" s="669"/>
      <c r="H22" s="669"/>
      <c r="I22" s="669"/>
      <c r="J22" s="669"/>
      <c r="K22" s="669"/>
      <c r="L22" s="669"/>
      <c r="M22" s="669"/>
      <c r="N22" s="669"/>
      <c r="O22" s="669"/>
      <c r="P22" s="669"/>
      <c r="Q22" s="625"/>
      <c r="R22" s="625"/>
      <c r="S22" s="625"/>
      <c r="T22" s="625"/>
      <c r="U22" s="526"/>
      <c r="V22" s="289" t="s">
        <v>24</v>
      </c>
      <c r="W22" s="2"/>
      <c r="X22" s="349" t="s">
        <v>65</v>
      </c>
    </row>
    <row r="23" spans="1:26" ht="6" customHeight="1">
      <c r="B23" s="562"/>
      <c r="C23" s="564" t="s">
        <v>300</v>
      </c>
      <c r="D23" s="565"/>
      <c r="E23" s="572"/>
      <c r="F23" s="573"/>
      <c r="G23" s="573"/>
      <c r="H23" s="573"/>
      <c r="I23" s="573"/>
      <c r="J23" s="573"/>
      <c r="K23" s="573"/>
      <c r="L23" s="573"/>
      <c r="M23" s="573"/>
      <c r="N23" s="573"/>
      <c r="O23" s="573"/>
      <c r="P23" s="574"/>
      <c r="Q23" s="592"/>
      <c r="R23" s="554"/>
      <c r="S23" s="610" t="s">
        <v>303</v>
      </c>
      <c r="T23" s="604">
        <v>1</v>
      </c>
      <c r="U23" s="606" t="s">
        <v>23</v>
      </c>
      <c r="V23" s="608" t="s">
        <v>24</v>
      </c>
      <c r="W23" s="602"/>
      <c r="X23" s="537" t="s">
        <v>23</v>
      </c>
    </row>
    <row r="24" spans="1:26" ht="7.95" customHeight="1">
      <c r="B24" s="562"/>
      <c r="C24" s="566"/>
      <c r="D24" s="567"/>
      <c r="E24" s="575"/>
      <c r="F24" s="576"/>
      <c r="G24" s="576"/>
      <c r="H24" s="576"/>
      <c r="I24" s="576"/>
      <c r="J24" s="576"/>
      <c r="K24" s="576"/>
      <c r="L24" s="576"/>
      <c r="M24" s="576"/>
      <c r="N24" s="576"/>
      <c r="O24" s="576"/>
      <c r="P24" s="577"/>
      <c r="Q24" s="593"/>
      <c r="R24" s="555"/>
      <c r="S24" s="611"/>
      <c r="T24" s="605"/>
      <c r="U24" s="607"/>
      <c r="V24" s="609"/>
      <c r="W24" s="603"/>
      <c r="X24" s="539"/>
    </row>
    <row r="25" spans="1:26" ht="6" customHeight="1">
      <c r="B25" s="562"/>
      <c r="C25" s="568" t="s">
        <v>301</v>
      </c>
      <c r="D25" s="569"/>
      <c r="E25" s="572"/>
      <c r="F25" s="573"/>
      <c r="G25" s="573"/>
      <c r="H25" s="573"/>
      <c r="I25" s="573"/>
      <c r="J25" s="573"/>
      <c r="K25" s="573"/>
      <c r="L25" s="573"/>
      <c r="M25" s="573"/>
      <c r="N25" s="573"/>
      <c r="O25" s="573"/>
      <c r="P25" s="574"/>
      <c r="Q25" s="592"/>
      <c r="R25" s="554"/>
      <c r="S25" s="610" t="s">
        <v>303</v>
      </c>
      <c r="T25" s="604">
        <v>1</v>
      </c>
      <c r="U25" s="606" t="s">
        <v>23</v>
      </c>
      <c r="V25" s="608" t="s">
        <v>24</v>
      </c>
      <c r="W25" s="602"/>
      <c r="X25" s="537" t="s">
        <v>23</v>
      </c>
    </row>
    <row r="26" spans="1:26" ht="6" customHeight="1">
      <c r="B26" s="562"/>
      <c r="C26" s="570"/>
      <c r="D26" s="571"/>
      <c r="E26" s="575"/>
      <c r="F26" s="576"/>
      <c r="G26" s="576"/>
      <c r="H26" s="576"/>
      <c r="I26" s="576"/>
      <c r="J26" s="576"/>
      <c r="K26" s="576"/>
      <c r="L26" s="576"/>
      <c r="M26" s="576"/>
      <c r="N26" s="576"/>
      <c r="O26" s="576"/>
      <c r="P26" s="577"/>
      <c r="Q26" s="593"/>
      <c r="R26" s="555"/>
      <c r="S26" s="611"/>
      <c r="T26" s="605"/>
      <c r="U26" s="607"/>
      <c r="V26" s="609"/>
      <c r="W26" s="603"/>
      <c r="X26" s="539"/>
    </row>
    <row r="27" spans="1:26" ht="6" customHeight="1">
      <c r="B27" s="562"/>
      <c r="C27" s="568" t="s">
        <v>302</v>
      </c>
      <c r="D27" s="569"/>
      <c r="E27" s="572"/>
      <c r="F27" s="573"/>
      <c r="G27" s="573"/>
      <c r="H27" s="573"/>
      <c r="I27" s="573"/>
      <c r="J27" s="573"/>
      <c r="K27" s="573"/>
      <c r="L27" s="573"/>
      <c r="M27" s="573"/>
      <c r="N27" s="573"/>
      <c r="O27" s="573"/>
      <c r="P27" s="574"/>
      <c r="Q27" s="592"/>
      <c r="R27" s="554"/>
      <c r="S27" s="610" t="s">
        <v>303</v>
      </c>
      <c r="T27" s="604">
        <v>1</v>
      </c>
      <c r="U27" s="606" t="s">
        <v>23</v>
      </c>
      <c r="V27" s="608" t="s">
        <v>24</v>
      </c>
      <c r="W27" s="602"/>
      <c r="X27" s="537" t="s">
        <v>23</v>
      </c>
    </row>
    <row r="28" spans="1:26" ht="7.95" customHeight="1">
      <c r="B28" s="563"/>
      <c r="C28" s="570"/>
      <c r="D28" s="571"/>
      <c r="E28" s="575"/>
      <c r="F28" s="576"/>
      <c r="G28" s="576"/>
      <c r="H28" s="576"/>
      <c r="I28" s="576"/>
      <c r="J28" s="576"/>
      <c r="K28" s="576"/>
      <c r="L28" s="576"/>
      <c r="M28" s="576"/>
      <c r="N28" s="576"/>
      <c r="O28" s="576"/>
      <c r="P28" s="577"/>
      <c r="Q28" s="593"/>
      <c r="R28" s="555"/>
      <c r="S28" s="611"/>
      <c r="T28" s="605"/>
      <c r="U28" s="607"/>
      <c r="V28" s="609"/>
      <c r="W28" s="603"/>
      <c r="X28" s="539"/>
    </row>
    <row r="29" spans="1:26" s="8" customFormat="1" ht="30.6" customHeight="1">
      <c r="A29" s="352"/>
      <c r="B29" s="372" t="s">
        <v>246</v>
      </c>
      <c r="C29" s="667" t="s">
        <v>339</v>
      </c>
      <c r="D29" s="667"/>
      <c r="E29" s="667"/>
      <c r="F29" s="667"/>
      <c r="G29" s="667"/>
      <c r="H29" s="667"/>
      <c r="I29" s="667"/>
      <c r="J29" s="667"/>
      <c r="K29" s="667"/>
      <c r="L29" s="667"/>
      <c r="M29" s="667"/>
      <c r="N29" s="667"/>
      <c r="O29" s="667"/>
      <c r="P29" s="667"/>
      <c r="Q29" s="667"/>
      <c r="R29" s="667"/>
      <c r="S29" s="667"/>
      <c r="T29" s="667"/>
      <c r="U29" s="667"/>
      <c r="V29" s="667"/>
      <c r="W29" s="667"/>
      <c r="X29" s="667"/>
      <c r="Y29" s="352"/>
    </row>
    <row r="30" spans="1:26" s="8" customFormat="1" ht="15" customHeight="1">
      <c r="A30" s="352"/>
      <c r="B30" s="372" t="s">
        <v>247</v>
      </c>
      <c r="C30" s="372" t="s">
        <v>312</v>
      </c>
      <c r="D30" s="372"/>
      <c r="E30" s="372"/>
      <c r="F30" s="372"/>
      <c r="G30" s="372"/>
      <c r="H30" s="372"/>
      <c r="I30" s="372"/>
      <c r="J30" s="372"/>
      <c r="K30" s="372"/>
      <c r="L30" s="372"/>
      <c r="M30" s="372"/>
      <c r="N30" s="372"/>
      <c r="O30" s="372"/>
      <c r="P30" s="372"/>
      <c r="Q30" s="372"/>
      <c r="R30" s="404"/>
      <c r="S30" s="372"/>
      <c r="T30" s="372"/>
      <c r="U30" s="372"/>
      <c r="V30" s="372"/>
      <c r="W30" s="372"/>
      <c r="X30" s="372"/>
      <c r="Y30" s="352"/>
    </row>
    <row r="31" spans="1:26" s="8" customFormat="1" ht="39" customHeight="1">
      <c r="A31" s="290"/>
      <c r="B31" s="411" t="s">
        <v>248</v>
      </c>
      <c r="C31" s="654" t="s">
        <v>340</v>
      </c>
      <c r="D31" s="655"/>
      <c r="E31" s="655"/>
      <c r="F31" s="655"/>
      <c r="G31" s="655"/>
      <c r="H31" s="655"/>
      <c r="I31" s="655"/>
      <c r="J31" s="655"/>
      <c r="K31" s="655"/>
      <c r="L31" s="655"/>
      <c r="M31" s="655"/>
      <c r="N31" s="655"/>
      <c r="O31" s="655"/>
      <c r="P31" s="655"/>
      <c r="Q31" s="655"/>
      <c r="R31" s="655"/>
      <c r="S31" s="655"/>
      <c r="T31" s="655"/>
      <c r="U31" s="655"/>
      <c r="V31" s="655"/>
      <c r="W31" s="655"/>
      <c r="X31" s="655"/>
      <c r="Y31" s="122"/>
    </row>
    <row r="32" spans="1:26" s="8" customFormat="1" ht="15" customHeight="1">
      <c r="A32" s="122"/>
      <c r="B32" s="372" t="s">
        <v>249</v>
      </c>
      <c r="C32" s="372" t="s">
        <v>313</v>
      </c>
      <c r="D32" s="372"/>
      <c r="E32" s="372"/>
      <c r="F32" s="372"/>
      <c r="G32" s="372"/>
      <c r="H32" s="372"/>
      <c r="I32" s="372"/>
      <c r="J32" s="372"/>
      <c r="K32" s="372"/>
      <c r="L32" s="372"/>
      <c r="M32" s="372"/>
      <c r="N32" s="372"/>
      <c r="O32" s="372"/>
      <c r="P32" s="372"/>
      <c r="Q32" s="372"/>
      <c r="R32" s="372"/>
      <c r="S32" s="372"/>
      <c r="T32" s="372"/>
      <c r="U32" s="372"/>
      <c r="V32" s="372"/>
      <c r="W32" s="372"/>
      <c r="X32" s="372"/>
      <c r="Y32" s="122"/>
    </row>
    <row r="33" spans="1:26" s="8" customFormat="1" ht="15" customHeight="1">
      <c r="A33" s="122"/>
      <c r="B33" s="372" t="s">
        <v>250</v>
      </c>
      <c r="C33" s="372" t="s">
        <v>314</v>
      </c>
      <c r="D33" s="372"/>
      <c r="E33" s="372"/>
      <c r="F33" s="372"/>
      <c r="G33" s="372"/>
      <c r="H33" s="372"/>
      <c r="I33" s="372"/>
      <c r="J33" s="372"/>
      <c r="K33" s="372"/>
      <c r="L33" s="372"/>
      <c r="M33" s="372"/>
      <c r="N33" s="372"/>
      <c r="O33" s="372"/>
      <c r="P33" s="372"/>
      <c r="Q33" s="372"/>
      <c r="R33" s="372"/>
      <c r="S33" s="372"/>
      <c r="T33" s="372"/>
      <c r="U33" s="372"/>
      <c r="V33" s="372"/>
      <c r="W33" s="372"/>
      <c r="X33" s="372"/>
      <c r="Y33" s="122"/>
    </row>
    <row r="34" spans="1:26" s="8" customFormat="1" ht="15" customHeight="1">
      <c r="A34" s="122"/>
      <c r="B34" s="372" t="s">
        <v>251</v>
      </c>
      <c r="C34" s="372" t="s">
        <v>315</v>
      </c>
      <c r="D34" s="372"/>
      <c r="E34" s="372"/>
      <c r="F34" s="372"/>
      <c r="G34" s="372"/>
      <c r="H34" s="372"/>
      <c r="I34" s="372"/>
      <c r="J34" s="372"/>
      <c r="K34" s="372"/>
      <c r="L34" s="372"/>
      <c r="M34" s="372"/>
      <c r="N34" s="372"/>
      <c r="O34" s="372"/>
      <c r="P34" s="372"/>
      <c r="Q34" s="372"/>
      <c r="R34" s="372"/>
      <c r="S34" s="372"/>
      <c r="T34" s="372"/>
      <c r="U34" s="372"/>
      <c r="V34" s="372"/>
      <c r="W34" s="372"/>
      <c r="X34" s="372"/>
      <c r="Y34" s="122"/>
    </row>
    <row r="35" spans="1:26" s="8" customFormat="1" ht="67.8" customHeight="1">
      <c r="A35" s="362"/>
      <c r="B35" s="411" t="s">
        <v>252</v>
      </c>
      <c r="C35" s="654" t="s">
        <v>329</v>
      </c>
      <c r="D35" s="655"/>
      <c r="E35" s="655"/>
      <c r="F35" s="655"/>
      <c r="G35" s="655"/>
      <c r="H35" s="655"/>
      <c r="I35" s="655"/>
      <c r="J35" s="655"/>
      <c r="K35" s="655"/>
      <c r="L35" s="655"/>
      <c r="M35" s="655"/>
      <c r="N35" s="655"/>
      <c r="O35" s="655"/>
      <c r="P35" s="655"/>
      <c r="Q35" s="655"/>
      <c r="R35" s="655"/>
      <c r="S35" s="655"/>
      <c r="T35" s="655"/>
      <c r="U35" s="655"/>
      <c r="V35" s="655"/>
      <c r="W35" s="655"/>
      <c r="X35" s="655"/>
      <c r="Y35" s="363"/>
    </row>
    <row r="36" spans="1:26" ht="18" customHeight="1">
      <c r="A36" s="352"/>
      <c r="B36" s="5" t="s">
        <v>13</v>
      </c>
      <c r="C36" s="355"/>
      <c r="D36" s="5"/>
      <c r="E36" s="351"/>
      <c r="F36" s="351"/>
      <c r="G36" s="69"/>
      <c r="H36" s="69"/>
      <c r="I36" s="69"/>
      <c r="J36" s="69"/>
      <c r="K36" s="69"/>
      <c r="L36" s="69"/>
      <c r="M36" s="69"/>
      <c r="N36" s="69"/>
      <c r="O36" s="69"/>
      <c r="P36" s="69"/>
      <c r="Q36" s="69"/>
      <c r="R36" s="69"/>
      <c r="S36" s="69"/>
      <c r="T36" s="351"/>
      <c r="U36" s="351"/>
      <c r="V36" s="351"/>
      <c r="W36" s="351"/>
    </row>
    <row r="37" spans="1:26" ht="16.5" customHeight="1">
      <c r="A37" s="352"/>
      <c r="B37" s="12"/>
      <c r="C37" s="374"/>
      <c r="D37" s="375"/>
      <c r="E37" s="370"/>
      <c r="F37" s="664" t="s">
        <v>10</v>
      </c>
      <c r="G37" s="665"/>
      <c r="H37" s="665"/>
      <c r="I37" s="665"/>
      <c r="J37" s="665"/>
      <c r="K37" s="665"/>
      <c r="L37" s="665"/>
      <c r="M37" s="665"/>
      <c r="N37" s="665"/>
      <c r="O37" s="665"/>
      <c r="P37" s="665"/>
      <c r="Q37" s="665"/>
      <c r="R37" s="665"/>
      <c r="S37" s="665"/>
      <c r="T37" s="665"/>
      <c r="U37" s="666"/>
      <c r="V37" s="637"/>
      <c r="W37" s="596"/>
      <c r="X37" s="596"/>
      <c r="Y37" s="112"/>
      <c r="Z37" s="112"/>
    </row>
    <row r="38" spans="1:26" ht="16.5" customHeight="1">
      <c r="B38" s="355"/>
      <c r="C38" s="656" t="s">
        <v>14</v>
      </c>
      <c r="D38" s="659" t="s">
        <v>325</v>
      </c>
      <c r="E38" s="660"/>
      <c r="F38" s="353"/>
      <c r="G38" s="353"/>
      <c r="H38" s="353"/>
      <c r="I38" s="353"/>
      <c r="J38" s="353"/>
      <c r="K38" s="353"/>
      <c r="L38" s="353"/>
      <c r="M38" s="353"/>
      <c r="N38" s="292" t="s">
        <v>24</v>
      </c>
      <c r="O38" s="661"/>
      <c r="P38" s="661"/>
      <c r="Q38" s="269" t="s">
        <v>23</v>
      </c>
      <c r="R38" s="357"/>
      <c r="S38" s="554"/>
      <c r="T38" s="554"/>
      <c r="U38" s="354"/>
      <c r="V38" s="637"/>
      <c r="W38" s="596"/>
      <c r="X38" s="596"/>
    </row>
    <row r="39" spans="1:26" ht="16.5" customHeight="1">
      <c r="B39" s="355"/>
      <c r="C39" s="657"/>
      <c r="D39" s="659" t="s">
        <v>326</v>
      </c>
      <c r="E39" s="660"/>
      <c r="F39" s="353"/>
      <c r="G39" s="353"/>
      <c r="H39" s="353"/>
      <c r="I39" s="353"/>
      <c r="J39" s="353"/>
      <c r="K39" s="353"/>
      <c r="L39" s="353"/>
      <c r="M39" s="353"/>
      <c r="N39" s="292" t="s">
        <v>24</v>
      </c>
      <c r="O39" s="661"/>
      <c r="P39" s="661"/>
      <c r="Q39" s="269" t="s">
        <v>23</v>
      </c>
      <c r="R39" s="357"/>
      <c r="S39" s="554"/>
      <c r="T39" s="554"/>
      <c r="U39" s="354"/>
      <c r="V39" s="637"/>
      <c r="W39" s="596"/>
      <c r="X39" s="596"/>
    </row>
    <row r="40" spans="1:26" ht="16.5" customHeight="1">
      <c r="B40" s="355"/>
      <c r="C40" s="657"/>
      <c r="D40" s="659" t="s">
        <v>327</v>
      </c>
      <c r="E40" s="660"/>
      <c r="F40" s="353"/>
      <c r="G40" s="353"/>
      <c r="H40" s="353"/>
      <c r="I40" s="353"/>
      <c r="J40" s="353"/>
      <c r="K40" s="353"/>
      <c r="L40" s="353"/>
      <c r="M40" s="353"/>
      <c r="N40" s="292" t="s">
        <v>24</v>
      </c>
      <c r="O40" s="661"/>
      <c r="P40" s="661"/>
      <c r="Q40" s="269" t="s">
        <v>23</v>
      </c>
      <c r="R40" s="292"/>
      <c r="S40" s="625"/>
      <c r="T40" s="625"/>
      <c r="U40" s="20"/>
      <c r="V40" s="637"/>
      <c r="W40" s="596"/>
      <c r="X40" s="596"/>
    </row>
    <row r="41" spans="1:26" ht="16.5" customHeight="1">
      <c r="B41" s="355"/>
      <c r="C41" s="657"/>
      <c r="D41" s="659" t="s">
        <v>328</v>
      </c>
      <c r="E41" s="660"/>
      <c r="F41" s="353"/>
      <c r="G41" s="353"/>
      <c r="H41" s="353"/>
      <c r="I41" s="353"/>
      <c r="J41" s="353"/>
      <c r="K41" s="353"/>
      <c r="L41" s="353"/>
      <c r="M41" s="353"/>
      <c r="N41" s="292" t="s">
        <v>24</v>
      </c>
      <c r="O41" s="661"/>
      <c r="P41" s="661"/>
      <c r="Q41" s="269" t="s">
        <v>23</v>
      </c>
      <c r="R41" s="358"/>
      <c r="S41" s="625"/>
      <c r="T41" s="625"/>
      <c r="U41" s="20"/>
      <c r="V41" s="637"/>
      <c r="W41" s="596"/>
      <c r="X41" s="596"/>
    </row>
    <row r="42" spans="1:26" ht="16.5" customHeight="1">
      <c r="B42" s="355"/>
      <c r="C42" s="658"/>
      <c r="D42" s="76"/>
      <c r="E42" s="76"/>
      <c r="F42" s="76"/>
      <c r="G42" s="76"/>
      <c r="H42" s="76"/>
      <c r="I42" s="76"/>
      <c r="J42" s="662" t="s">
        <v>306</v>
      </c>
      <c r="K42" s="662"/>
      <c r="L42" s="662"/>
      <c r="M42" s="662"/>
      <c r="N42" s="293" t="s">
        <v>24</v>
      </c>
      <c r="O42" s="653">
        <f>SUM(O38:P41)</f>
        <v>0</v>
      </c>
      <c r="P42" s="653"/>
      <c r="Q42" s="663" t="s">
        <v>23</v>
      </c>
      <c r="R42" s="663"/>
      <c r="S42" s="663"/>
      <c r="T42" s="663"/>
      <c r="U42" s="359"/>
      <c r="V42" s="350"/>
      <c r="W42" s="294"/>
      <c r="X42" s="117"/>
    </row>
    <row r="43" spans="1:26" ht="16.5" customHeight="1">
      <c r="B43" s="348"/>
      <c r="C43" s="376" t="s">
        <v>323</v>
      </c>
      <c r="D43" s="376" t="s">
        <v>341</v>
      </c>
      <c r="E43" s="412"/>
      <c r="F43" s="376"/>
      <c r="G43" s="376"/>
      <c r="H43" s="376"/>
      <c r="I43" s="376"/>
      <c r="J43" s="376"/>
      <c r="K43" s="376"/>
      <c r="L43" s="376"/>
      <c r="M43" s="376"/>
      <c r="N43" s="376"/>
      <c r="O43" s="376"/>
      <c r="P43" s="376"/>
      <c r="Q43" s="376"/>
      <c r="R43" s="413"/>
      <c r="S43" s="413"/>
      <c r="T43" s="413"/>
      <c r="U43" s="413"/>
      <c r="V43" s="413"/>
      <c r="W43" s="414"/>
    </row>
    <row r="44" spans="1:26" ht="16.8" customHeight="1">
      <c r="B44" s="122"/>
      <c r="C44" s="372"/>
      <c r="D44" s="372" t="s">
        <v>320</v>
      </c>
      <c r="E44" s="372"/>
      <c r="F44" s="372"/>
      <c r="G44" s="372"/>
      <c r="H44" s="372"/>
      <c r="I44" s="372"/>
      <c r="J44" s="372"/>
      <c r="K44" s="372"/>
      <c r="L44" s="372"/>
      <c r="M44" s="372"/>
      <c r="N44" s="372"/>
      <c r="O44" s="372"/>
      <c r="P44" s="372"/>
      <c r="Q44" s="372"/>
      <c r="R44" s="372"/>
      <c r="S44" s="372"/>
      <c r="T44" s="372"/>
      <c r="U44" s="372"/>
      <c r="V44" s="372"/>
      <c r="W44" s="372"/>
      <c r="X44" s="371"/>
    </row>
    <row r="45" spans="1:26" s="117" customFormat="1" ht="18.75" customHeight="1">
      <c r="B45" s="295" t="s">
        <v>275</v>
      </c>
      <c r="C45" s="372"/>
      <c r="D45" s="372"/>
      <c r="E45" s="372"/>
      <c r="F45" s="372"/>
      <c r="G45" s="372"/>
      <c r="H45" s="372"/>
      <c r="I45" s="372"/>
      <c r="J45" s="372"/>
      <c r="K45" s="372"/>
      <c r="L45" s="372"/>
      <c r="M45" s="372"/>
      <c r="N45" s="372"/>
      <c r="O45" s="372"/>
      <c r="P45" s="372"/>
      <c r="Q45" s="372"/>
      <c r="R45" s="372"/>
      <c r="S45" s="372"/>
      <c r="T45" s="372"/>
      <c r="U45" s="415"/>
      <c r="V45" s="415"/>
      <c r="W45" s="416"/>
      <c r="X45" s="119"/>
    </row>
    <row r="46" spans="1:26" s="117" customFormat="1" ht="18.75" customHeight="1" thickBot="1">
      <c r="C46" s="647"/>
      <c r="D46" s="648"/>
      <c r="E46" s="525" t="s">
        <v>10</v>
      </c>
      <c r="F46" s="625"/>
      <c r="G46" s="554"/>
      <c r="H46" s="625"/>
      <c r="I46" s="625"/>
      <c r="J46" s="625"/>
      <c r="K46" s="625"/>
      <c r="L46" s="625"/>
      <c r="M46" s="625"/>
      <c r="N46" s="625"/>
      <c r="O46" s="625"/>
      <c r="P46" s="625"/>
      <c r="Q46" s="515"/>
      <c r="R46" s="515"/>
      <c r="S46" s="515"/>
      <c r="T46" s="515"/>
      <c r="U46" s="516"/>
      <c r="V46" s="295"/>
      <c r="W46" s="295"/>
      <c r="Y46" s="119"/>
    </row>
    <row r="47" spans="1:26" s="117" customFormat="1" ht="18" customHeight="1">
      <c r="C47" s="649"/>
      <c r="D47" s="144" t="s">
        <v>4</v>
      </c>
      <c r="E47" s="52" t="s">
        <v>232</v>
      </c>
      <c r="F47" s="48" t="s">
        <v>228</v>
      </c>
      <c r="G47" s="338">
        <f>IF(第１片!$L$17="有",第１片!I$22,第１片!I$7)</f>
        <v>0</v>
      </c>
      <c r="H47" s="128" t="s">
        <v>229</v>
      </c>
      <c r="I47" s="286"/>
      <c r="J47" s="59" t="s">
        <v>230</v>
      </c>
      <c r="K47" s="131">
        <v>20</v>
      </c>
      <c r="L47" s="59" t="s">
        <v>231</v>
      </c>
      <c r="M47" s="79"/>
      <c r="N47" s="151" t="s">
        <v>291</v>
      </c>
      <c r="O47" s="148">
        <f>ROUNDDOWN(G47/K47,1)</f>
        <v>0</v>
      </c>
      <c r="P47" s="79"/>
      <c r="Q47" s="296"/>
      <c r="R47" s="596" t="s">
        <v>224</v>
      </c>
      <c r="S47" s="596"/>
      <c r="T47" s="596"/>
      <c r="U47" s="638"/>
      <c r="V47" s="140"/>
      <c r="Y47" s="119"/>
    </row>
    <row r="48" spans="1:26" s="117" customFormat="1" ht="18" customHeight="1">
      <c r="C48" s="649"/>
      <c r="D48" s="144" t="s">
        <v>5</v>
      </c>
      <c r="E48" s="52" t="s">
        <v>234</v>
      </c>
      <c r="F48" s="48" t="s">
        <v>228</v>
      </c>
      <c r="G48" s="339">
        <f>IF(第１片!$L$17="有",第１片!J$22,第１片!J$7)</f>
        <v>0</v>
      </c>
      <c r="H48" s="128" t="s">
        <v>229</v>
      </c>
      <c r="I48" s="592"/>
      <c r="J48" s="554" t="s">
        <v>230</v>
      </c>
      <c r="K48" s="554">
        <v>30</v>
      </c>
      <c r="L48" s="554" t="s">
        <v>231</v>
      </c>
      <c r="M48" s="554"/>
      <c r="N48" s="588" t="s">
        <v>292</v>
      </c>
      <c r="O48" s="590">
        <f>ROUNDDOWN((G48+G49)/K48,1)</f>
        <v>0</v>
      </c>
      <c r="P48" s="554" t="s">
        <v>227</v>
      </c>
      <c r="Q48" s="296"/>
      <c r="R48" s="651" t="s">
        <v>270</v>
      </c>
      <c r="S48" s="651"/>
      <c r="T48" s="651"/>
      <c r="U48" s="652"/>
      <c r="V48" s="5"/>
      <c r="W48" s="5"/>
      <c r="Y48" s="119"/>
    </row>
    <row r="49" spans="2:25" s="117" customFormat="1" ht="18" customHeight="1" thickBot="1">
      <c r="C49" s="649"/>
      <c r="D49" s="145" t="s">
        <v>6</v>
      </c>
      <c r="E49" s="52" t="s">
        <v>234</v>
      </c>
      <c r="F49" s="48" t="s">
        <v>228</v>
      </c>
      <c r="G49" s="340">
        <f>IF(第１片!$L$17="有",第１片!K$22,第１片!K$7)</f>
        <v>0</v>
      </c>
      <c r="H49" s="128" t="s">
        <v>229</v>
      </c>
      <c r="I49" s="593"/>
      <c r="J49" s="555"/>
      <c r="K49" s="555"/>
      <c r="L49" s="555"/>
      <c r="M49" s="555"/>
      <c r="N49" s="589"/>
      <c r="O49" s="591"/>
      <c r="P49" s="555"/>
      <c r="Q49" s="297"/>
      <c r="R49" s="298" t="s">
        <v>231</v>
      </c>
      <c r="S49" s="117" t="s">
        <v>271</v>
      </c>
      <c r="T49" s="142" t="str">
        <f>IF(第１片!L7&gt;0,MAX(1,ROUNDUP(O50*0.6,0)),"")</f>
        <v/>
      </c>
      <c r="U49" s="75" t="s">
        <v>233</v>
      </c>
      <c r="V49" s="5"/>
      <c r="W49" s="5"/>
      <c r="Y49" s="119"/>
    </row>
    <row r="50" spans="2:25" s="117" customFormat="1" ht="18" customHeight="1">
      <c r="C50" s="650"/>
      <c r="D50" s="525" t="s">
        <v>296</v>
      </c>
      <c r="E50" s="625"/>
      <c r="F50" s="625"/>
      <c r="G50" s="555"/>
      <c r="H50" s="625"/>
      <c r="I50" s="625"/>
      <c r="J50" s="625"/>
      <c r="K50" s="625"/>
      <c r="L50" s="625"/>
      <c r="M50" s="526"/>
      <c r="N50" s="61" t="s">
        <v>269</v>
      </c>
      <c r="O50" s="148">
        <f>ROUND(SUM(O47:O49),0)</f>
        <v>0</v>
      </c>
      <c r="P50" s="59" t="s">
        <v>227</v>
      </c>
      <c r="Q50" s="152"/>
      <c r="R50" s="299" t="s">
        <v>276</v>
      </c>
      <c r="S50" s="300"/>
      <c r="T50" s="301"/>
      <c r="U50" s="302"/>
      <c r="V50" s="5"/>
      <c r="W50" s="5"/>
    </row>
    <row r="51" spans="2:25" s="117" customFormat="1" ht="29.4" customHeight="1">
      <c r="B51" s="373" t="s">
        <v>246</v>
      </c>
      <c r="C51" s="624" t="s">
        <v>342</v>
      </c>
      <c r="D51" s="624"/>
      <c r="E51" s="624"/>
      <c r="F51" s="624"/>
      <c r="G51" s="624"/>
      <c r="H51" s="624"/>
      <c r="I51" s="624"/>
      <c r="J51" s="624"/>
      <c r="K51" s="624"/>
      <c r="L51" s="624"/>
      <c r="M51" s="624"/>
      <c r="N51" s="624"/>
      <c r="O51" s="624"/>
      <c r="P51" s="624"/>
      <c r="Q51" s="624"/>
      <c r="R51" s="624"/>
      <c r="S51" s="624"/>
      <c r="T51" s="624"/>
      <c r="U51" s="624"/>
      <c r="V51" s="624"/>
      <c r="W51" s="624"/>
      <c r="X51" s="624"/>
      <c r="Y51" s="116"/>
    </row>
    <row r="52" spans="2:25" s="117" customFormat="1" ht="18" customHeight="1">
      <c r="B52" s="303" t="s">
        <v>247</v>
      </c>
      <c r="C52" s="122" t="s">
        <v>310</v>
      </c>
      <c r="D52" s="122"/>
      <c r="E52" s="122"/>
      <c r="F52" s="122"/>
      <c r="G52" s="122"/>
      <c r="H52" s="122"/>
      <c r="I52" s="122"/>
      <c r="J52" s="122"/>
      <c r="K52" s="122"/>
      <c r="L52" s="122"/>
      <c r="M52" s="122"/>
      <c r="N52" s="122"/>
      <c r="O52" s="122"/>
      <c r="P52" s="122"/>
      <c r="Q52" s="122"/>
      <c r="R52" s="122"/>
      <c r="S52" s="122"/>
      <c r="T52" s="122"/>
      <c r="U52" s="122"/>
      <c r="V52" s="122"/>
      <c r="W52" s="122"/>
      <c r="X52" s="294"/>
      <c r="Y52" s="5"/>
    </row>
    <row r="53" spans="2:25" s="117" customFormat="1" ht="18" customHeight="1">
      <c r="B53" s="303" t="s">
        <v>248</v>
      </c>
      <c r="C53" s="337" t="s">
        <v>311</v>
      </c>
      <c r="D53" s="122"/>
      <c r="E53" s="122"/>
      <c r="F53" s="122"/>
      <c r="G53" s="122"/>
      <c r="H53" s="122"/>
      <c r="I53" s="122"/>
      <c r="J53" s="122"/>
      <c r="K53" s="122"/>
      <c r="L53" s="122"/>
      <c r="M53" s="122"/>
      <c r="N53" s="122"/>
      <c r="O53" s="122"/>
      <c r="P53" s="122"/>
      <c r="Q53" s="122"/>
      <c r="R53" s="122"/>
      <c r="S53" s="122"/>
      <c r="T53" s="122"/>
      <c r="U53" s="122"/>
      <c r="V53" s="122"/>
      <c r="W53" s="122"/>
      <c r="X53" s="120"/>
      <c r="Y53" s="120"/>
    </row>
  </sheetData>
  <mergeCells count="121">
    <mergeCell ref="S40:T40"/>
    <mergeCell ref="D41:E41"/>
    <mergeCell ref="I18:I19"/>
    <mergeCell ref="L18:L19"/>
    <mergeCell ref="K18:K19"/>
    <mergeCell ref="I16:I17"/>
    <mergeCell ref="S23:S24"/>
    <mergeCell ref="T23:T24"/>
    <mergeCell ref="U23:U24"/>
    <mergeCell ref="O40:P40"/>
    <mergeCell ref="O42:P42"/>
    <mergeCell ref="C31:X31"/>
    <mergeCell ref="C22:D22"/>
    <mergeCell ref="E25:P26"/>
    <mergeCell ref="E27:P28"/>
    <mergeCell ref="Q22:U22"/>
    <mergeCell ref="V37:X37"/>
    <mergeCell ref="C38:C42"/>
    <mergeCell ref="D38:E38"/>
    <mergeCell ref="O38:P38"/>
    <mergeCell ref="S38:T38"/>
    <mergeCell ref="V38:X41"/>
    <mergeCell ref="J42:M42"/>
    <mergeCell ref="Q42:T42"/>
    <mergeCell ref="C35:X35"/>
    <mergeCell ref="F37:U37"/>
    <mergeCell ref="C29:X29"/>
    <mergeCell ref="E22:P22"/>
    <mergeCell ref="O41:P41"/>
    <mergeCell ref="S41:T41"/>
    <mergeCell ref="D39:E39"/>
    <mergeCell ref="O39:P39"/>
    <mergeCell ref="S39:T39"/>
    <mergeCell ref="D40:E40"/>
    <mergeCell ref="I48:I49"/>
    <mergeCell ref="J48:J49"/>
    <mergeCell ref="K48:K49"/>
    <mergeCell ref="L48:L49"/>
    <mergeCell ref="M48:M49"/>
    <mergeCell ref="N48:N49"/>
    <mergeCell ref="C46:D46"/>
    <mergeCell ref="E46:P46"/>
    <mergeCell ref="Q46:U46"/>
    <mergeCell ref="C47:C50"/>
    <mergeCell ref="D50:M50"/>
    <mergeCell ref="R47:U47"/>
    <mergeCell ref="R48:U48"/>
    <mergeCell ref="O48:O49"/>
    <mergeCell ref="P48:P49"/>
    <mergeCell ref="C51:X51"/>
    <mergeCell ref="A1:X1"/>
    <mergeCell ref="V4:X4"/>
    <mergeCell ref="Q4:U4"/>
    <mergeCell ref="E4:P4"/>
    <mergeCell ref="B4:D4"/>
    <mergeCell ref="U3:X3"/>
    <mergeCell ref="L7:L8"/>
    <mergeCell ref="N7:N8"/>
    <mergeCell ref="C6:C12"/>
    <mergeCell ref="D12:M12"/>
    <mergeCell ref="O7:O8"/>
    <mergeCell ref="S12:W12"/>
    <mergeCell ref="Q6:X6"/>
    <mergeCell ref="Q9:X10"/>
    <mergeCell ref="P7:P8"/>
    <mergeCell ref="B5:D5"/>
    <mergeCell ref="I7:I8"/>
    <mergeCell ref="B6:B15"/>
    <mergeCell ref="K7:K8"/>
    <mergeCell ref="C13:D15"/>
    <mergeCell ref="D10:M10"/>
    <mergeCell ref="E13:G14"/>
    <mergeCell ref="H13:P14"/>
    <mergeCell ref="F5:P5"/>
    <mergeCell ref="X13:X15"/>
    <mergeCell ref="W23:W24"/>
    <mergeCell ref="T25:T26"/>
    <mergeCell ref="U25:U26"/>
    <mergeCell ref="V25:V26"/>
    <mergeCell ref="W25:W26"/>
    <mergeCell ref="S27:S28"/>
    <mergeCell ref="T27:T28"/>
    <mergeCell ref="U27:U28"/>
    <mergeCell ref="V27:V28"/>
    <mergeCell ref="W27:W28"/>
    <mergeCell ref="X23:X24"/>
    <mergeCell ref="Q13:U13"/>
    <mergeCell ref="Q16:X16"/>
    <mergeCell ref="X25:X26"/>
    <mergeCell ref="X27:X28"/>
    <mergeCell ref="Q25:R26"/>
    <mergeCell ref="Q27:R28"/>
    <mergeCell ref="Q18:X18"/>
    <mergeCell ref="Q20:X20"/>
    <mergeCell ref="V23:V24"/>
    <mergeCell ref="S25:S26"/>
    <mergeCell ref="Q23:R24"/>
    <mergeCell ref="J7:J8"/>
    <mergeCell ref="M7:M8"/>
    <mergeCell ref="D11:F11"/>
    <mergeCell ref="B16:B28"/>
    <mergeCell ref="C23:D24"/>
    <mergeCell ref="C25:D26"/>
    <mergeCell ref="C27:D28"/>
    <mergeCell ref="E23:P24"/>
    <mergeCell ref="E15:G15"/>
    <mergeCell ref="H15:P15"/>
    <mergeCell ref="K16:K17"/>
    <mergeCell ref="E21:M21"/>
    <mergeCell ref="C16:C20"/>
    <mergeCell ref="N18:N19"/>
    <mergeCell ref="O18:O19"/>
    <mergeCell ref="L16:M17"/>
    <mergeCell ref="N16:N17"/>
    <mergeCell ref="O16:O17"/>
    <mergeCell ref="J16:J17"/>
    <mergeCell ref="P16:P17"/>
    <mergeCell ref="P18:P19"/>
    <mergeCell ref="D20:M20"/>
    <mergeCell ref="M18:M19"/>
    <mergeCell ref="J18:J19"/>
  </mergeCells>
  <phoneticPr fontId="2"/>
  <pageMargins left="0.78740157480314965" right="0.19" top="0.59055118110236227" bottom="0.39370078740157483" header="0.39370078740157483" footer="0.31496062992125984"/>
  <pageSetup paperSize="9" scale="88" orientation="portrait" r:id="rId1"/>
  <headerFooter alignWithMargins="0"/>
  <ignoredErrors>
    <ignoredError sqref="T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6"/>
  <sheetViews>
    <sheetView showGridLines="0" showZeros="0" view="pageBreakPreview" zoomScaleNormal="100" zoomScaleSheetLayoutView="100" workbookViewId="0">
      <selection activeCell="O16" sqref="O16"/>
    </sheetView>
  </sheetViews>
  <sheetFormatPr defaultColWidth="9" defaultRowHeight="12"/>
  <cols>
    <col min="1" max="1" width="2.6640625" style="18" customWidth="1"/>
    <col min="2" max="2" width="4.21875" style="18" customWidth="1"/>
    <col min="3" max="3" width="4.6640625" style="18" customWidth="1"/>
    <col min="4" max="4" width="6.6640625" style="18" customWidth="1"/>
    <col min="5" max="5" width="7.77734375" style="37" customWidth="1"/>
    <col min="6" max="6" width="3.21875" style="37" customWidth="1"/>
    <col min="7" max="7" width="5.6640625" style="18" customWidth="1"/>
    <col min="8" max="8" width="2.109375" style="18" customWidth="1"/>
    <col min="9" max="9" width="0.77734375" style="18" customWidth="1"/>
    <col min="10" max="10" width="3.33203125" style="18" customWidth="1"/>
    <col min="11" max="11" width="3.109375" style="37" customWidth="1"/>
    <col min="12" max="12" width="1.6640625" style="37" customWidth="1"/>
    <col min="13" max="13" width="1.21875" style="37" customWidth="1"/>
    <col min="14" max="14" width="3" style="37" customWidth="1"/>
    <col min="15" max="15" width="6.88671875" style="38" customWidth="1"/>
    <col min="16" max="16" width="2.77734375" style="38" customWidth="1"/>
    <col min="17" max="17" width="1.21875" style="38" customWidth="1"/>
    <col min="18" max="18" width="2.77734375" style="38" customWidth="1"/>
    <col min="19" max="19" width="3" style="18" customWidth="1"/>
    <col min="20" max="20" width="7.44140625" style="18" customWidth="1"/>
    <col min="21" max="21" width="1.88671875" style="18" customWidth="1"/>
    <col min="22" max="22" width="3.5546875" style="37" customWidth="1"/>
    <col min="23" max="23" width="5.6640625" style="37" customWidth="1"/>
    <col min="24" max="24" width="5.44140625" style="18" customWidth="1"/>
    <col min="25" max="25" width="3.21875" style="18" customWidth="1"/>
    <col min="26" max="16384" width="9" style="18"/>
  </cols>
  <sheetData>
    <row r="1" spans="1:24" ht="18" customHeight="1">
      <c r="A1" s="444" t="s">
        <v>285</v>
      </c>
      <c r="B1" s="444"/>
      <c r="C1" s="444"/>
      <c r="D1" s="444"/>
      <c r="E1" s="444"/>
      <c r="F1" s="444"/>
      <c r="G1" s="444"/>
      <c r="H1" s="444"/>
      <c r="I1" s="444"/>
      <c r="J1" s="444"/>
      <c r="K1" s="444"/>
      <c r="L1" s="444"/>
      <c r="M1" s="444"/>
      <c r="N1" s="444"/>
      <c r="O1" s="444"/>
      <c r="P1" s="444"/>
      <c r="Q1" s="444"/>
      <c r="R1" s="444"/>
      <c r="S1" s="444"/>
      <c r="T1" s="444"/>
      <c r="U1" s="444"/>
      <c r="V1" s="444"/>
      <c r="W1" s="444"/>
      <c r="X1" s="444"/>
    </row>
    <row r="2" spans="1:24" ht="7.5" customHeight="1"/>
    <row r="3" spans="1:24" ht="18" customHeight="1">
      <c r="B3" s="410" t="s">
        <v>337</v>
      </c>
      <c r="C3" s="39"/>
      <c r="D3" s="39"/>
      <c r="F3" s="39"/>
      <c r="G3" s="39"/>
      <c r="H3" s="39"/>
      <c r="I3" s="39"/>
      <c r="J3" s="39"/>
      <c r="K3" s="39"/>
      <c r="L3" s="39"/>
      <c r="M3" s="39"/>
      <c r="N3" s="39"/>
      <c r="O3" s="39"/>
      <c r="P3" s="39"/>
      <c r="Q3" s="39"/>
      <c r="R3" s="39"/>
      <c r="S3" s="39"/>
      <c r="T3" s="6"/>
      <c r="U3" s="6"/>
      <c r="V3" s="6"/>
      <c r="W3" s="6"/>
      <c r="X3" s="6"/>
    </row>
    <row r="4" spans="1:24" ht="18" customHeight="1">
      <c r="B4" s="626"/>
      <c r="C4" s="627"/>
      <c r="D4" s="627"/>
      <c r="E4" s="525" t="s">
        <v>10</v>
      </c>
      <c r="F4" s="625"/>
      <c r="G4" s="625"/>
      <c r="H4" s="625"/>
      <c r="I4" s="625"/>
      <c r="J4" s="625"/>
      <c r="K4" s="625"/>
      <c r="L4" s="625"/>
      <c r="M4" s="625"/>
      <c r="N4" s="625"/>
      <c r="O4" s="625"/>
      <c r="P4" s="625"/>
      <c r="Q4" s="515" t="s">
        <v>101</v>
      </c>
      <c r="R4" s="515"/>
      <c r="S4" s="515"/>
      <c r="T4" s="515"/>
      <c r="U4" s="60" t="s">
        <v>11</v>
      </c>
      <c r="V4" s="59"/>
      <c r="W4" s="59"/>
      <c r="X4" s="60"/>
    </row>
    <row r="5" spans="1:24" ht="18" customHeight="1" thickBot="1">
      <c r="B5" s="635" t="s">
        <v>16</v>
      </c>
      <c r="C5" s="635"/>
      <c r="D5" s="634"/>
      <c r="E5" s="127">
        <v>1</v>
      </c>
      <c r="F5" s="674"/>
      <c r="G5" s="598"/>
      <c r="H5" s="675"/>
      <c r="I5" s="675"/>
      <c r="J5" s="675"/>
      <c r="K5" s="675"/>
      <c r="L5" s="675"/>
      <c r="M5" s="675"/>
      <c r="N5" s="675"/>
      <c r="O5" s="675"/>
      <c r="P5" s="675"/>
      <c r="Q5" s="45"/>
      <c r="R5" s="76"/>
      <c r="S5" s="149" t="s">
        <v>257</v>
      </c>
      <c r="T5" s="137" t="s">
        <v>255</v>
      </c>
      <c r="U5" s="304" t="s">
        <v>253</v>
      </c>
      <c r="V5" s="305" t="s">
        <v>254</v>
      </c>
      <c r="W5" s="2"/>
      <c r="X5" s="380" t="s">
        <v>65</v>
      </c>
    </row>
    <row r="6" spans="1:24" ht="20.25" customHeight="1">
      <c r="B6" s="561" t="s">
        <v>223</v>
      </c>
      <c r="C6" s="561" t="s">
        <v>12</v>
      </c>
      <c r="D6" s="128" t="s">
        <v>0</v>
      </c>
      <c r="E6" s="48" t="s">
        <v>103</v>
      </c>
      <c r="F6" s="136" t="s">
        <v>104</v>
      </c>
      <c r="G6" s="338">
        <f>IF(第１片!$L$17="有",第１片!E$23,第１片!E$8)</f>
        <v>0</v>
      </c>
      <c r="H6" s="123" t="s">
        <v>105</v>
      </c>
      <c r="I6" s="130" t="s">
        <v>106</v>
      </c>
      <c r="J6" s="131" t="s">
        <v>107</v>
      </c>
      <c r="K6" s="131">
        <v>3</v>
      </c>
      <c r="L6" s="131" t="s">
        <v>108</v>
      </c>
      <c r="M6" s="131"/>
      <c r="N6" s="151" t="s">
        <v>125</v>
      </c>
      <c r="O6" s="141">
        <f>ROUNDDOWN(G6/K6,1)</f>
        <v>0</v>
      </c>
      <c r="P6" s="134" t="s">
        <v>113</v>
      </c>
      <c r="Q6" s="198"/>
      <c r="R6" s="306"/>
      <c r="S6" s="306"/>
      <c r="T6" s="306"/>
      <c r="U6" s="307"/>
      <c r="V6" s="306"/>
      <c r="W6" s="306"/>
      <c r="X6" s="307"/>
    </row>
    <row r="7" spans="1:24" ht="20.25" customHeight="1">
      <c r="B7" s="562"/>
      <c r="C7" s="562"/>
      <c r="D7" s="128" t="s">
        <v>1</v>
      </c>
      <c r="E7" s="52" t="s">
        <v>110</v>
      </c>
      <c r="F7" s="136" t="s">
        <v>104</v>
      </c>
      <c r="G7" s="339">
        <f>IF(第１片!$L$17="有",第１片!F$23,第１片!F$8)</f>
        <v>0</v>
      </c>
      <c r="H7" s="123" t="s">
        <v>105</v>
      </c>
      <c r="I7" s="592"/>
      <c r="J7" s="554" t="s">
        <v>107</v>
      </c>
      <c r="K7" s="554">
        <v>6</v>
      </c>
      <c r="L7" s="554" t="s">
        <v>108</v>
      </c>
      <c r="M7" s="556"/>
      <c r="N7" s="588" t="s">
        <v>111</v>
      </c>
      <c r="O7" s="590">
        <f>ROUNDDOWN((G7+G8)/K7,1)</f>
        <v>0</v>
      </c>
      <c r="P7" s="537" t="s">
        <v>109</v>
      </c>
      <c r="Q7" s="680" t="s">
        <v>174</v>
      </c>
      <c r="R7" s="681"/>
      <c r="S7" s="681"/>
      <c r="T7" s="681"/>
      <c r="U7" s="681"/>
      <c r="V7" s="681"/>
      <c r="W7" s="681"/>
      <c r="X7" s="682"/>
    </row>
    <row r="8" spans="1:24" ht="20.25" customHeight="1" thickBot="1">
      <c r="B8" s="562"/>
      <c r="C8" s="562"/>
      <c r="D8" s="131" t="s">
        <v>2</v>
      </c>
      <c r="E8" s="54" t="s">
        <v>110</v>
      </c>
      <c r="F8" s="55" t="s">
        <v>104</v>
      </c>
      <c r="G8" s="340">
        <f>IF(第１片!$L$17="有",第１片!G$23,第１片!G$8)</f>
        <v>0</v>
      </c>
      <c r="H8" s="56" t="s">
        <v>105</v>
      </c>
      <c r="I8" s="637"/>
      <c r="J8" s="596"/>
      <c r="K8" s="596"/>
      <c r="L8" s="596"/>
      <c r="M8" s="638"/>
      <c r="N8" s="676"/>
      <c r="O8" s="677"/>
      <c r="P8" s="538"/>
      <c r="Q8" s="146"/>
      <c r="R8" s="140" t="s">
        <v>187</v>
      </c>
      <c r="S8" s="140" t="s">
        <v>258</v>
      </c>
      <c r="T8" s="142">
        <f>O17</f>
        <v>0</v>
      </c>
      <c r="U8" s="308" t="s">
        <v>253</v>
      </c>
      <c r="V8" s="294" t="s">
        <v>254</v>
      </c>
      <c r="W8" s="1"/>
      <c r="X8" s="150" t="s">
        <v>65</v>
      </c>
    </row>
    <row r="9" spans="1:24" ht="20.25" customHeight="1" thickBot="1">
      <c r="B9" s="562"/>
      <c r="C9" s="562"/>
      <c r="D9" s="525" t="s">
        <v>242</v>
      </c>
      <c r="E9" s="625"/>
      <c r="F9" s="625"/>
      <c r="G9" s="596"/>
      <c r="H9" s="625"/>
      <c r="I9" s="625"/>
      <c r="J9" s="625"/>
      <c r="K9" s="625"/>
      <c r="L9" s="625"/>
      <c r="M9" s="526"/>
      <c r="N9" s="135" t="s">
        <v>169</v>
      </c>
      <c r="O9" s="148">
        <f>ROUND(SUM(O6:O8),0)</f>
        <v>0</v>
      </c>
      <c r="P9" s="129" t="s">
        <v>113</v>
      </c>
      <c r="Q9" s="57"/>
      <c r="R9" s="5"/>
      <c r="S9" s="117"/>
      <c r="T9" s="12"/>
      <c r="U9" s="308" t="s">
        <v>253</v>
      </c>
      <c r="V9" s="140"/>
      <c r="W9" s="140"/>
      <c r="X9" s="58"/>
    </row>
    <row r="10" spans="1:24" ht="20.25" customHeight="1">
      <c r="B10" s="562"/>
      <c r="C10" s="562"/>
      <c r="D10" s="128" t="s">
        <v>4</v>
      </c>
      <c r="E10" s="52" t="s">
        <v>46</v>
      </c>
      <c r="F10" s="48" t="s">
        <v>19</v>
      </c>
      <c r="G10" s="338">
        <f>IF(第１片!$L$17="有",第１片!I$23,第１片!I$8)</f>
        <v>0</v>
      </c>
      <c r="H10" s="128" t="s">
        <v>20</v>
      </c>
      <c r="I10" s="143"/>
      <c r="J10" s="59" t="s">
        <v>27</v>
      </c>
      <c r="K10" s="128">
        <v>20</v>
      </c>
      <c r="L10" s="59" t="s">
        <v>28</v>
      </c>
      <c r="M10" s="60"/>
      <c r="N10" s="61" t="s">
        <v>121</v>
      </c>
      <c r="O10" s="148">
        <f>ROUNDDOWN(G10/K10,1)</f>
        <v>0</v>
      </c>
      <c r="P10" s="129" t="s">
        <v>29</v>
      </c>
      <c r="Q10" s="688" t="s">
        <v>283</v>
      </c>
      <c r="R10" s="689"/>
      <c r="S10" s="689"/>
      <c r="T10" s="689"/>
      <c r="U10" s="689"/>
      <c r="V10" s="689"/>
      <c r="W10" s="689"/>
      <c r="X10" s="690"/>
    </row>
    <row r="11" spans="1:24" ht="20.25" customHeight="1">
      <c r="B11" s="562"/>
      <c r="C11" s="562"/>
      <c r="D11" s="128" t="s">
        <v>5</v>
      </c>
      <c r="E11" s="52" t="s">
        <v>114</v>
      </c>
      <c r="F11" s="136" t="s">
        <v>104</v>
      </c>
      <c r="G11" s="339">
        <f>IF(第１片!$L$17="有",第１片!J$23,第１片!J$8)</f>
        <v>0</v>
      </c>
      <c r="H11" s="123" t="s">
        <v>105</v>
      </c>
      <c r="I11" s="592"/>
      <c r="J11" s="554" t="s">
        <v>107</v>
      </c>
      <c r="K11" s="554">
        <v>30</v>
      </c>
      <c r="L11" s="554" t="s">
        <v>108</v>
      </c>
      <c r="M11" s="554"/>
      <c r="N11" s="588" t="s">
        <v>115</v>
      </c>
      <c r="O11" s="590">
        <f>ROUNDDOWN((G11+G12)/K11,1)</f>
        <v>0</v>
      </c>
      <c r="P11" s="537" t="s">
        <v>109</v>
      </c>
      <c r="Q11" s="309"/>
      <c r="R11" s="528" t="s">
        <v>188</v>
      </c>
      <c r="S11" s="528"/>
      <c r="T11" s="528"/>
      <c r="U11" s="528"/>
      <c r="V11" s="528"/>
      <c r="W11" s="528"/>
      <c r="X11" s="633"/>
    </row>
    <row r="12" spans="1:24" ht="20.25" customHeight="1" thickBot="1">
      <c r="B12" s="562"/>
      <c r="C12" s="562"/>
      <c r="D12" s="128" t="s">
        <v>6</v>
      </c>
      <c r="E12" s="52" t="s">
        <v>114</v>
      </c>
      <c r="F12" s="136" t="s">
        <v>104</v>
      </c>
      <c r="G12" s="340">
        <f>IF(第１片!$L$17="有",第１片!K$23,第１片!K$8)</f>
        <v>0</v>
      </c>
      <c r="H12" s="123" t="s">
        <v>105</v>
      </c>
      <c r="I12" s="593"/>
      <c r="J12" s="555"/>
      <c r="K12" s="555"/>
      <c r="L12" s="555"/>
      <c r="M12" s="555"/>
      <c r="N12" s="589"/>
      <c r="O12" s="591"/>
      <c r="P12" s="539"/>
      <c r="Q12" s="146"/>
      <c r="R12" s="140" t="s">
        <v>187</v>
      </c>
      <c r="S12" s="140" t="s">
        <v>274</v>
      </c>
      <c r="T12" s="360">
        <f>MAX(1,ROUNDUP(O14*0.6,0))</f>
        <v>1</v>
      </c>
      <c r="U12" s="308" t="s">
        <v>253</v>
      </c>
      <c r="V12" s="294" t="s">
        <v>254</v>
      </c>
      <c r="W12" s="1"/>
      <c r="X12" s="150" t="s">
        <v>65</v>
      </c>
    </row>
    <row r="13" spans="1:24" ht="20.25" customHeight="1">
      <c r="B13" s="562"/>
      <c r="C13" s="562"/>
      <c r="D13" s="525" t="s">
        <v>243</v>
      </c>
      <c r="E13" s="625"/>
      <c r="F13" s="625"/>
      <c r="G13" s="555"/>
      <c r="H13" s="625"/>
      <c r="I13" s="625"/>
      <c r="J13" s="625"/>
      <c r="K13" s="625"/>
      <c r="L13" s="625"/>
      <c r="M13" s="526"/>
      <c r="N13" s="135" t="s">
        <v>166</v>
      </c>
      <c r="O13" s="148">
        <f>ROUND(SUM(O10:O12),0)</f>
        <v>0</v>
      </c>
      <c r="P13" s="129" t="s">
        <v>113</v>
      </c>
      <c r="Q13" s="296"/>
      <c r="R13" s="273"/>
      <c r="S13" s="706" t="s">
        <v>225</v>
      </c>
      <c r="T13" s="706"/>
      <c r="U13" s="706"/>
      <c r="V13" s="706"/>
      <c r="W13" s="706"/>
      <c r="X13" s="707"/>
    </row>
    <row r="14" spans="1:24" ht="20.25" customHeight="1">
      <c r="B14" s="562"/>
      <c r="C14" s="562"/>
      <c r="D14" s="554" t="s">
        <v>244</v>
      </c>
      <c r="E14" s="554"/>
      <c r="F14" s="554"/>
      <c r="G14" s="554"/>
      <c r="H14" s="554"/>
      <c r="I14" s="554"/>
      <c r="J14" s="554"/>
      <c r="K14" s="554"/>
      <c r="L14" s="554"/>
      <c r="M14" s="556"/>
      <c r="N14" s="151" t="s">
        <v>205</v>
      </c>
      <c r="O14" s="141">
        <f>ROUND(SUM(O6,O7,O10,O11),0)</f>
        <v>0</v>
      </c>
      <c r="P14" s="132" t="s">
        <v>113</v>
      </c>
      <c r="Q14" s="703" t="s">
        <v>281</v>
      </c>
      <c r="R14" s="704"/>
      <c r="S14" s="704"/>
      <c r="T14" s="704"/>
      <c r="U14" s="704"/>
      <c r="V14" s="704"/>
      <c r="W14" s="704"/>
      <c r="X14" s="705"/>
    </row>
    <row r="15" spans="1:24" ht="30.75" customHeight="1">
      <c r="B15" s="562"/>
      <c r="C15" s="562"/>
      <c r="D15" s="558" t="s">
        <v>175</v>
      </c>
      <c r="E15" s="559"/>
      <c r="F15" s="560"/>
      <c r="G15" s="145">
        <v>1</v>
      </c>
      <c r="H15" s="59"/>
      <c r="I15" s="59"/>
      <c r="J15" s="59"/>
      <c r="K15" s="59"/>
      <c r="L15" s="59"/>
      <c r="M15" s="60"/>
      <c r="N15" s="135" t="s">
        <v>158</v>
      </c>
      <c r="O15" s="2"/>
      <c r="P15" s="129" t="s">
        <v>159</v>
      </c>
      <c r="Q15" s="140"/>
      <c r="R15" s="140" t="s">
        <v>187</v>
      </c>
      <c r="S15" s="140" t="s">
        <v>260</v>
      </c>
      <c r="T15" s="142">
        <f>G51</f>
        <v>0</v>
      </c>
      <c r="U15" s="308" t="s">
        <v>253</v>
      </c>
      <c r="V15" s="294" t="s">
        <v>254</v>
      </c>
      <c r="W15" s="1"/>
      <c r="X15" s="150" t="s">
        <v>23</v>
      </c>
    </row>
    <row r="16" spans="1:24" ht="30.75" customHeight="1">
      <c r="B16" s="562"/>
      <c r="C16" s="562"/>
      <c r="D16" s="554" t="s">
        <v>262</v>
      </c>
      <c r="E16" s="554"/>
      <c r="F16" s="554"/>
      <c r="G16" s="554"/>
      <c r="H16" s="554"/>
      <c r="I16" s="554"/>
      <c r="J16" s="554"/>
      <c r="K16" s="554"/>
      <c r="L16" s="554"/>
      <c r="M16" s="556"/>
      <c r="N16" s="151" t="s">
        <v>167</v>
      </c>
      <c r="O16" s="141">
        <f>O14+O15</f>
        <v>0</v>
      </c>
      <c r="P16" s="132" t="s">
        <v>113</v>
      </c>
      <c r="Q16" s="310"/>
      <c r="R16" s="311"/>
      <c r="S16" s="311"/>
      <c r="T16" s="311"/>
      <c r="U16" s="311"/>
      <c r="V16" s="310"/>
      <c r="W16" s="311"/>
      <c r="X16" s="312"/>
    </row>
    <row r="17" spans="2:24" ht="24.75" customHeight="1">
      <c r="B17" s="562"/>
      <c r="C17" s="562"/>
      <c r="D17" s="313" t="s">
        <v>241</v>
      </c>
      <c r="E17" s="697" t="s">
        <v>294</v>
      </c>
      <c r="F17" s="698"/>
      <c r="G17" s="698"/>
      <c r="H17" s="698"/>
      <c r="I17" s="698"/>
      <c r="J17" s="698"/>
      <c r="K17" s="698"/>
      <c r="L17" s="698"/>
      <c r="M17" s="699"/>
      <c r="N17" s="151" t="s">
        <v>196</v>
      </c>
      <c r="O17" s="141">
        <f>IF(O13&lt;G51,O9+O15+G51,O16)</f>
        <v>0</v>
      </c>
      <c r="P17" s="132" t="s">
        <v>161</v>
      </c>
      <c r="Q17" s="314"/>
      <c r="R17" s="315"/>
      <c r="S17" s="316"/>
      <c r="T17" s="317"/>
      <c r="U17" s="318"/>
      <c r="V17" s="319"/>
      <c r="W17" s="319"/>
      <c r="X17" s="320"/>
    </row>
    <row r="18" spans="2:24" ht="24" customHeight="1">
      <c r="B18" s="587"/>
      <c r="C18" s="592" t="s">
        <v>18</v>
      </c>
      <c r="D18" s="554"/>
      <c r="E18" s="639" t="s">
        <v>176</v>
      </c>
      <c r="F18" s="523"/>
      <c r="G18" s="640"/>
      <c r="H18" s="691" t="s">
        <v>177</v>
      </c>
      <c r="I18" s="692"/>
      <c r="J18" s="692"/>
      <c r="K18" s="692"/>
      <c r="L18" s="692"/>
      <c r="M18" s="692"/>
      <c r="N18" s="692"/>
      <c r="O18" s="692"/>
      <c r="P18" s="693"/>
      <c r="Q18" s="700" t="s">
        <v>18</v>
      </c>
      <c r="R18" s="701"/>
      <c r="S18" s="701"/>
      <c r="T18" s="701"/>
      <c r="U18" s="701"/>
      <c r="V18" s="701"/>
      <c r="W18" s="701"/>
      <c r="X18" s="702"/>
    </row>
    <row r="19" spans="2:24" ht="11.25" customHeight="1">
      <c r="B19" s="587"/>
      <c r="C19" s="637"/>
      <c r="D19" s="596"/>
      <c r="E19" s="641"/>
      <c r="F19" s="505"/>
      <c r="G19" s="642"/>
      <c r="H19" s="694"/>
      <c r="I19" s="695"/>
      <c r="J19" s="695"/>
      <c r="K19" s="695"/>
      <c r="L19" s="695"/>
      <c r="M19" s="695"/>
      <c r="N19" s="695"/>
      <c r="O19" s="695"/>
      <c r="P19" s="696"/>
      <c r="Q19" s="709"/>
      <c r="R19" s="710"/>
      <c r="S19" s="710"/>
      <c r="T19" s="710"/>
      <c r="U19" s="711"/>
      <c r="V19" s="321"/>
      <c r="W19" s="321"/>
      <c r="X19" s="322"/>
    </row>
    <row r="20" spans="2:24" ht="16.5" customHeight="1" thickBot="1">
      <c r="B20" s="587"/>
      <c r="C20" s="593"/>
      <c r="D20" s="555"/>
      <c r="E20" s="578" t="s">
        <v>304</v>
      </c>
      <c r="F20" s="579"/>
      <c r="G20" s="579"/>
      <c r="H20" s="712"/>
      <c r="I20" s="713"/>
      <c r="J20" s="713"/>
      <c r="K20" s="713"/>
      <c r="L20" s="713"/>
      <c r="M20" s="713"/>
      <c r="N20" s="713"/>
      <c r="O20" s="713"/>
      <c r="P20" s="714"/>
      <c r="Q20" s="146"/>
      <c r="R20" s="323"/>
      <c r="S20" s="324" t="s">
        <v>134</v>
      </c>
      <c r="T20" s="1"/>
      <c r="U20" s="318" t="s">
        <v>259</v>
      </c>
      <c r="V20" s="294" t="s">
        <v>254</v>
      </c>
      <c r="W20" s="1"/>
      <c r="X20" s="150" t="s">
        <v>23</v>
      </c>
    </row>
    <row r="21" spans="2:24" ht="21" customHeight="1">
      <c r="B21" s="708" t="s">
        <v>83</v>
      </c>
      <c r="C21" s="561" t="s">
        <v>12</v>
      </c>
      <c r="D21" s="128" t="s">
        <v>3</v>
      </c>
      <c r="E21" s="54" t="s">
        <v>288</v>
      </c>
      <c r="F21" s="55" t="s">
        <v>137</v>
      </c>
      <c r="G21" s="341">
        <f>IF(第１片!$L$17="有",第１片!H$28,第１片!H$13)</f>
        <v>0</v>
      </c>
      <c r="H21" s="134" t="s">
        <v>138</v>
      </c>
      <c r="I21" s="592"/>
      <c r="J21" s="554" t="s">
        <v>139</v>
      </c>
      <c r="K21" s="554">
        <v>20</v>
      </c>
      <c r="L21" s="554" t="s">
        <v>140</v>
      </c>
      <c r="M21" s="556"/>
      <c r="N21" s="592" t="s">
        <v>141</v>
      </c>
      <c r="O21" s="590">
        <f>ROUNDDOWN((G2+G22)/K21,1)</f>
        <v>0</v>
      </c>
      <c r="P21" s="537" t="s">
        <v>142</v>
      </c>
      <c r="Q21" s="615" t="s">
        <v>236</v>
      </c>
      <c r="R21" s="616"/>
      <c r="S21" s="616"/>
      <c r="T21" s="616"/>
      <c r="U21" s="616"/>
      <c r="V21" s="616"/>
      <c r="W21" s="616"/>
      <c r="X21" s="617"/>
    </row>
    <row r="22" spans="2:24" ht="21" customHeight="1">
      <c r="B22" s="708"/>
      <c r="C22" s="562"/>
      <c r="D22" s="128" t="s">
        <v>4</v>
      </c>
      <c r="E22" s="52" t="s">
        <v>46</v>
      </c>
      <c r="F22" s="55" t="s">
        <v>137</v>
      </c>
      <c r="G22" s="342">
        <f>IF(第１片!$L$17="有",第１片!I$28,第１片!I$13)</f>
        <v>0</v>
      </c>
      <c r="H22" s="134" t="s">
        <v>138</v>
      </c>
      <c r="I22" s="593"/>
      <c r="J22" s="555"/>
      <c r="K22" s="555"/>
      <c r="L22" s="555"/>
      <c r="M22" s="557"/>
      <c r="N22" s="593"/>
      <c r="O22" s="591"/>
      <c r="P22" s="539"/>
      <c r="Q22" s="279"/>
      <c r="R22" s="280" t="s">
        <v>187</v>
      </c>
      <c r="S22" s="281" t="s">
        <v>264</v>
      </c>
      <c r="T22" s="282">
        <f>O26</f>
        <v>0</v>
      </c>
      <c r="U22" s="283" t="s">
        <v>23</v>
      </c>
      <c r="V22" s="284" t="s">
        <v>24</v>
      </c>
      <c r="W22" s="285"/>
      <c r="X22" s="356" t="s">
        <v>23</v>
      </c>
    </row>
    <row r="23" spans="2:24" ht="21" customHeight="1">
      <c r="B23" s="708"/>
      <c r="C23" s="562"/>
      <c r="D23" s="128" t="s">
        <v>5</v>
      </c>
      <c r="E23" s="52" t="s">
        <v>114</v>
      </c>
      <c r="F23" s="55" t="s">
        <v>137</v>
      </c>
      <c r="G23" s="342">
        <f>IF(第１片!$L$17="有",第１片!J$28,第１片!J$13)</f>
        <v>0</v>
      </c>
      <c r="H23" s="134" t="s">
        <v>138</v>
      </c>
      <c r="I23" s="592"/>
      <c r="J23" s="554" t="s">
        <v>107</v>
      </c>
      <c r="K23" s="554">
        <v>30</v>
      </c>
      <c r="L23" s="554" t="s">
        <v>22</v>
      </c>
      <c r="M23" s="554"/>
      <c r="N23" s="588" t="s">
        <v>290</v>
      </c>
      <c r="O23" s="590">
        <f>ROUNDDOWN((G23+G24)/K23,1)</f>
        <v>0</v>
      </c>
      <c r="P23" s="537" t="s">
        <v>142</v>
      </c>
      <c r="Q23" s="703" t="s">
        <v>281</v>
      </c>
      <c r="R23" s="704"/>
      <c r="S23" s="704"/>
      <c r="T23" s="704"/>
      <c r="U23" s="704"/>
      <c r="V23" s="704"/>
      <c r="W23" s="704"/>
      <c r="X23" s="705"/>
    </row>
    <row r="24" spans="2:24" ht="21" customHeight="1" thickBot="1">
      <c r="B24" s="708"/>
      <c r="C24" s="562"/>
      <c r="D24" s="128" t="s">
        <v>6</v>
      </c>
      <c r="E24" s="52" t="s">
        <v>114</v>
      </c>
      <c r="F24" s="55" t="s">
        <v>137</v>
      </c>
      <c r="G24" s="340">
        <f>IF(第１片!$L$17="有",第１片!K$28,第１片!K$13)</f>
        <v>0</v>
      </c>
      <c r="H24" s="134" t="s">
        <v>138</v>
      </c>
      <c r="I24" s="593"/>
      <c r="J24" s="555"/>
      <c r="K24" s="555"/>
      <c r="L24" s="555"/>
      <c r="M24" s="555"/>
      <c r="N24" s="589"/>
      <c r="O24" s="591"/>
      <c r="P24" s="539"/>
      <c r="Q24" s="279"/>
      <c r="R24" s="280" t="s">
        <v>187</v>
      </c>
      <c r="S24" s="281" t="s">
        <v>268</v>
      </c>
      <c r="T24" s="282">
        <f>M51</f>
        <v>0</v>
      </c>
      <c r="U24" s="283" t="s">
        <v>23</v>
      </c>
      <c r="V24" s="284" t="s">
        <v>24</v>
      </c>
      <c r="W24" s="285"/>
      <c r="X24" s="356" t="s">
        <v>23</v>
      </c>
    </row>
    <row r="25" spans="2:24" ht="21" customHeight="1">
      <c r="B25" s="708"/>
      <c r="C25" s="562"/>
      <c r="D25" s="625" t="s">
        <v>295</v>
      </c>
      <c r="E25" s="625"/>
      <c r="F25" s="625"/>
      <c r="G25" s="555"/>
      <c r="H25" s="625"/>
      <c r="I25" s="625"/>
      <c r="J25" s="625"/>
      <c r="K25" s="625"/>
      <c r="L25" s="625"/>
      <c r="M25" s="526"/>
      <c r="N25" s="135" t="s">
        <v>197</v>
      </c>
      <c r="O25" s="148">
        <f>ROUND(SUM(O21:O24),0)</f>
        <v>0</v>
      </c>
      <c r="P25" s="124" t="s">
        <v>113</v>
      </c>
      <c r="Q25" s="270"/>
      <c r="R25" s="116"/>
      <c r="S25" s="116"/>
      <c r="T25" s="116"/>
      <c r="U25" s="116"/>
      <c r="V25" s="270"/>
      <c r="W25" s="116"/>
      <c r="X25" s="271"/>
    </row>
    <row r="26" spans="2:24" ht="21" customHeight="1">
      <c r="B26" s="708"/>
      <c r="C26" s="563"/>
      <c r="D26" s="145" t="s">
        <v>7</v>
      </c>
      <c r="E26" s="716" t="s">
        <v>263</v>
      </c>
      <c r="F26" s="663"/>
      <c r="G26" s="663"/>
      <c r="H26" s="663"/>
      <c r="I26" s="663"/>
      <c r="J26" s="663"/>
      <c r="K26" s="663"/>
      <c r="L26" s="663"/>
      <c r="M26" s="717"/>
      <c r="N26" s="135" t="s">
        <v>245</v>
      </c>
      <c r="O26" s="148">
        <f>MAX(O25,M51)</f>
        <v>0</v>
      </c>
      <c r="P26" s="124" t="s">
        <v>113</v>
      </c>
      <c r="Q26" s="279"/>
      <c r="R26" s="280"/>
      <c r="S26" s="281"/>
      <c r="T26" s="325"/>
      <c r="U26" s="283"/>
      <c r="V26" s="326"/>
      <c r="W26" s="327"/>
      <c r="X26" s="328"/>
    </row>
    <row r="27" spans="2:24" ht="23.25" customHeight="1">
      <c r="B27" s="708"/>
      <c r="C27" s="525" t="s">
        <v>18</v>
      </c>
      <c r="D27" s="526"/>
      <c r="E27" s="668"/>
      <c r="F27" s="669"/>
      <c r="G27" s="669"/>
      <c r="H27" s="669"/>
      <c r="I27" s="669"/>
      <c r="J27" s="669"/>
      <c r="K27" s="669"/>
      <c r="L27" s="669"/>
      <c r="M27" s="669"/>
      <c r="N27" s="669"/>
      <c r="O27" s="669"/>
      <c r="P27" s="669"/>
      <c r="Q27" s="128"/>
      <c r="R27" s="128"/>
      <c r="S27" s="128"/>
      <c r="T27" s="128"/>
      <c r="U27" s="129"/>
      <c r="V27" s="329" t="s">
        <v>254</v>
      </c>
      <c r="W27" s="2"/>
      <c r="X27" s="124" t="s">
        <v>23</v>
      </c>
    </row>
    <row r="28" spans="2:24" ht="6" customHeight="1">
      <c r="B28" s="708"/>
      <c r="C28" s="564" t="s">
        <v>300</v>
      </c>
      <c r="D28" s="565"/>
      <c r="E28" s="572"/>
      <c r="F28" s="573"/>
      <c r="G28" s="573"/>
      <c r="H28" s="573"/>
      <c r="I28" s="573"/>
      <c r="J28" s="573"/>
      <c r="K28" s="573"/>
      <c r="L28" s="573"/>
      <c r="M28" s="573"/>
      <c r="N28" s="573"/>
      <c r="O28" s="573"/>
      <c r="P28" s="574"/>
      <c r="Q28" s="592"/>
      <c r="R28" s="554"/>
      <c r="S28" s="610" t="s">
        <v>134</v>
      </c>
      <c r="T28" s="604">
        <v>1</v>
      </c>
      <c r="U28" s="606" t="s">
        <v>23</v>
      </c>
      <c r="V28" s="608" t="s">
        <v>24</v>
      </c>
      <c r="W28" s="602"/>
      <c r="X28" s="537" t="s">
        <v>23</v>
      </c>
    </row>
    <row r="29" spans="2:24" ht="7.95" customHeight="1">
      <c r="B29" s="708"/>
      <c r="C29" s="566"/>
      <c r="D29" s="567"/>
      <c r="E29" s="575"/>
      <c r="F29" s="576"/>
      <c r="G29" s="576"/>
      <c r="H29" s="576"/>
      <c r="I29" s="576"/>
      <c r="J29" s="576"/>
      <c r="K29" s="576"/>
      <c r="L29" s="576"/>
      <c r="M29" s="576"/>
      <c r="N29" s="576"/>
      <c r="O29" s="576"/>
      <c r="P29" s="577"/>
      <c r="Q29" s="593"/>
      <c r="R29" s="555"/>
      <c r="S29" s="611"/>
      <c r="T29" s="605"/>
      <c r="U29" s="607"/>
      <c r="V29" s="609"/>
      <c r="W29" s="603"/>
      <c r="X29" s="539"/>
    </row>
    <row r="30" spans="2:24" ht="6" customHeight="1">
      <c r="B30" s="708"/>
      <c r="C30" s="568" t="s">
        <v>301</v>
      </c>
      <c r="D30" s="569"/>
      <c r="E30" s="572"/>
      <c r="F30" s="573"/>
      <c r="G30" s="573"/>
      <c r="H30" s="573"/>
      <c r="I30" s="573"/>
      <c r="J30" s="573"/>
      <c r="K30" s="573"/>
      <c r="L30" s="573"/>
      <c r="M30" s="573"/>
      <c r="N30" s="573"/>
      <c r="O30" s="573"/>
      <c r="P30" s="574"/>
      <c r="Q30" s="592"/>
      <c r="R30" s="554"/>
      <c r="S30" s="610" t="s">
        <v>134</v>
      </c>
      <c r="T30" s="604">
        <v>1</v>
      </c>
      <c r="U30" s="606" t="s">
        <v>23</v>
      </c>
      <c r="V30" s="608" t="s">
        <v>24</v>
      </c>
      <c r="W30" s="602"/>
      <c r="X30" s="537" t="s">
        <v>23</v>
      </c>
    </row>
    <row r="31" spans="2:24" ht="6" customHeight="1">
      <c r="B31" s="708"/>
      <c r="C31" s="570"/>
      <c r="D31" s="571"/>
      <c r="E31" s="575"/>
      <c r="F31" s="576"/>
      <c r="G31" s="576"/>
      <c r="H31" s="576"/>
      <c r="I31" s="576"/>
      <c r="J31" s="576"/>
      <c r="K31" s="576"/>
      <c r="L31" s="576"/>
      <c r="M31" s="576"/>
      <c r="N31" s="576"/>
      <c r="O31" s="576"/>
      <c r="P31" s="577"/>
      <c r="Q31" s="593"/>
      <c r="R31" s="555"/>
      <c r="S31" s="611"/>
      <c r="T31" s="605"/>
      <c r="U31" s="607"/>
      <c r="V31" s="609"/>
      <c r="W31" s="603"/>
      <c r="X31" s="539"/>
    </row>
    <row r="32" spans="2:24" ht="6" customHeight="1">
      <c r="B32" s="708"/>
      <c r="C32" s="568" t="s">
        <v>302</v>
      </c>
      <c r="D32" s="569"/>
      <c r="E32" s="572"/>
      <c r="F32" s="573"/>
      <c r="G32" s="573"/>
      <c r="H32" s="573"/>
      <c r="I32" s="573"/>
      <c r="J32" s="573"/>
      <c r="K32" s="573"/>
      <c r="L32" s="573"/>
      <c r="M32" s="573"/>
      <c r="N32" s="573"/>
      <c r="O32" s="573"/>
      <c r="P32" s="574"/>
      <c r="Q32" s="592"/>
      <c r="R32" s="554"/>
      <c r="S32" s="610" t="s">
        <v>134</v>
      </c>
      <c r="T32" s="604">
        <v>1</v>
      </c>
      <c r="U32" s="606" t="s">
        <v>23</v>
      </c>
      <c r="V32" s="608" t="s">
        <v>24</v>
      </c>
      <c r="W32" s="602"/>
      <c r="X32" s="537" t="s">
        <v>23</v>
      </c>
    </row>
    <row r="33" spans="1:25" ht="7.95" customHeight="1">
      <c r="B33" s="708"/>
      <c r="C33" s="570"/>
      <c r="D33" s="571"/>
      <c r="E33" s="575"/>
      <c r="F33" s="576"/>
      <c r="G33" s="576"/>
      <c r="H33" s="576"/>
      <c r="I33" s="576"/>
      <c r="J33" s="576"/>
      <c r="K33" s="576"/>
      <c r="L33" s="576"/>
      <c r="M33" s="576"/>
      <c r="N33" s="576"/>
      <c r="O33" s="576"/>
      <c r="P33" s="577"/>
      <c r="Q33" s="593"/>
      <c r="R33" s="555"/>
      <c r="S33" s="611"/>
      <c r="T33" s="605"/>
      <c r="U33" s="607"/>
      <c r="V33" s="609"/>
      <c r="W33" s="603"/>
      <c r="X33" s="539"/>
    </row>
    <row r="34" spans="1:25" ht="3.6" customHeight="1">
      <c r="B34" s="147"/>
      <c r="C34" s="5"/>
      <c r="S34" s="140"/>
      <c r="T34" s="140"/>
      <c r="U34" s="140"/>
      <c r="V34" s="140"/>
      <c r="W34" s="140"/>
    </row>
    <row r="35" spans="1:25" s="8" customFormat="1" ht="32.4" customHeight="1">
      <c r="B35" s="372" t="s">
        <v>246</v>
      </c>
      <c r="C35" s="624" t="s">
        <v>343</v>
      </c>
      <c r="D35" s="715"/>
      <c r="E35" s="715"/>
      <c r="F35" s="715"/>
      <c r="G35" s="715"/>
      <c r="H35" s="715"/>
      <c r="I35" s="715"/>
      <c r="J35" s="715"/>
      <c r="K35" s="715"/>
      <c r="L35" s="715"/>
      <c r="M35" s="715"/>
      <c r="N35" s="715"/>
      <c r="O35" s="715"/>
      <c r="P35" s="715"/>
      <c r="Q35" s="715"/>
      <c r="R35" s="715"/>
      <c r="S35" s="715"/>
      <c r="T35" s="715"/>
      <c r="U35" s="715"/>
      <c r="V35" s="715"/>
      <c r="W35" s="715"/>
      <c r="X35" s="715"/>
    </row>
    <row r="36" spans="1:25" s="8" customFormat="1" ht="13.5" customHeight="1">
      <c r="B36" s="372" t="s">
        <v>247</v>
      </c>
      <c r="C36" s="673" t="s">
        <v>316</v>
      </c>
      <c r="D36" s="673"/>
      <c r="E36" s="673"/>
      <c r="F36" s="673"/>
      <c r="G36" s="673"/>
      <c r="H36" s="673"/>
      <c r="I36" s="673"/>
      <c r="J36" s="673"/>
      <c r="K36" s="673"/>
      <c r="L36" s="673"/>
      <c r="M36" s="673"/>
      <c r="N36" s="673"/>
      <c r="O36" s="673"/>
      <c r="P36" s="673"/>
      <c r="Q36" s="673"/>
      <c r="R36" s="673"/>
      <c r="S36" s="673"/>
      <c r="T36" s="673"/>
      <c r="U36" s="673"/>
      <c r="V36" s="673"/>
      <c r="W36" s="673"/>
      <c r="X36" s="673"/>
    </row>
    <row r="37" spans="1:25" s="8" customFormat="1" ht="39" customHeight="1">
      <c r="B37" s="411" t="s">
        <v>248</v>
      </c>
      <c r="C37" s="654" t="s">
        <v>344</v>
      </c>
      <c r="D37" s="654"/>
      <c r="E37" s="654"/>
      <c r="F37" s="654"/>
      <c r="G37" s="654"/>
      <c r="H37" s="654"/>
      <c r="I37" s="654"/>
      <c r="J37" s="654"/>
      <c r="K37" s="654"/>
      <c r="L37" s="654"/>
      <c r="M37" s="654"/>
      <c r="N37" s="654"/>
      <c r="O37" s="654"/>
      <c r="P37" s="654"/>
      <c r="Q37" s="654"/>
      <c r="R37" s="654"/>
      <c r="S37" s="654"/>
      <c r="T37" s="654"/>
      <c r="U37" s="654"/>
      <c r="V37" s="654"/>
      <c r="W37" s="654"/>
      <c r="X37" s="654"/>
    </row>
    <row r="38" spans="1:25" s="8" customFormat="1" ht="15" customHeight="1">
      <c r="B38" s="372" t="s">
        <v>249</v>
      </c>
      <c r="C38" s="673" t="s">
        <v>321</v>
      </c>
      <c r="D38" s="673"/>
      <c r="E38" s="673"/>
      <c r="F38" s="673"/>
      <c r="G38" s="673"/>
      <c r="H38" s="673"/>
      <c r="I38" s="673"/>
      <c r="J38" s="673"/>
      <c r="K38" s="673"/>
      <c r="L38" s="673"/>
      <c r="M38" s="673"/>
      <c r="N38" s="673"/>
      <c r="O38" s="673"/>
      <c r="P38" s="673"/>
      <c r="Q38" s="673"/>
      <c r="R38" s="673"/>
      <c r="S38" s="673"/>
      <c r="T38" s="673"/>
      <c r="U38" s="673"/>
      <c r="V38" s="673"/>
      <c r="W38" s="673"/>
      <c r="X38" s="673"/>
    </row>
    <row r="39" spans="1:25" s="8" customFormat="1" ht="13.5" customHeight="1">
      <c r="B39" s="372" t="s">
        <v>250</v>
      </c>
      <c r="C39" s="684" t="s">
        <v>317</v>
      </c>
      <c r="D39" s="684"/>
      <c r="E39" s="684"/>
      <c r="F39" s="684"/>
      <c r="G39" s="684"/>
      <c r="H39" s="684"/>
      <c r="I39" s="684"/>
      <c r="J39" s="684"/>
      <c r="K39" s="684"/>
      <c r="L39" s="684"/>
      <c r="M39" s="684"/>
      <c r="N39" s="684"/>
      <c r="O39" s="684"/>
      <c r="P39" s="684"/>
      <c r="Q39" s="684"/>
      <c r="R39" s="684"/>
      <c r="S39" s="684"/>
      <c r="T39" s="684"/>
      <c r="U39" s="684"/>
      <c r="V39" s="684"/>
      <c r="W39" s="684"/>
      <c r="X39" s="684"/>
    </row>
    <row r="40" spans="1:25" s="7" customFormat="1" ht="13.5" customHeight="1">
      <c r="A40" s="36"/>
      <c r="B40" s="372" t="s">
        <v>251</v>
      </c>
      <c r="C40" s="417" t="s">
        <v>318</v>
      </c>
      <c r="D40" s="418"/>
      <c r="E40" s="418"/>
      <c r="F40" s="418"/>
      <c r="G40" s="418"/>
      <c r="H40" s="418"/>
      <c r="I40" s="418"/>
      <c r="J40" s="418"/>
      <c r="K40" s="418"/>
      <c r="L40" s="418"/>
      <c r="M40" s="418"/>
      <c r="N40" s="418"/>
      <c r="O40" s="418"/>
      <c r="P40" s="418"/>
      <c r="Q40" s="418"/>
      <c r="R40" s="418"/>
      <c r="S40" s="418"/>
      <c r="T40" s="418"/>
      <c r="U40" s="418"/>
      <c r="V40" s="418"/>
      <c r="W40" s="418"/>
      <c r="X40" s="418"/>
      <c r="Y40" s="121"/>
    </row>
    <row r="41" spans="1:25" s="8" customFormat="1" ht="13.5" customHeight="1">
      <c r="B41" s="372" t="s">
        <v>252</v>
      </c>
      <c r="C41" s="684" t="s">
        <v>319</v>
      </c>
      <c r="D41" s="684"/>
      <c r="E41" s="684"/>
      <c r="F41" s="684"/>
      <c r="G41" s="684"/>
      <c r="H41" s="684"/>
      <c r="I41" s="684"/>
      <c r="J41" s="684"/>
      <c r="K41" s="684"/>
      <c r="L41" s="684"/>
      <c r="M41" s="684"/>
      <c r="N41" s="684"/>
      <c r="O41" s="684"/>
      <c r="P41" s="684"/>
      <c r="Q41" s="684"/>
      <c r="R41" s="684"/>
      <c r="S41" s="684"/>
      <c r="T41" s="684"/>
      <c r="U41" s="684"/>
      <c r="V41" s="684"/>
      <c r="W41" s="684"/>
      <c r="X41" s="684"/>
    </row>
    <row r="42" spans="1:25" s="8" customFormat="1" ht="69" customHeight="1">
      <c r="A42" s="362"/>
      <c r="B42" s="411" t="s">
        <v>308</v>
      </c>
      <c r="C42" s="654" t="s">
        <v>330</v>
      </c>
      <c r="D42" s="655"/>
      <c r="E42" s="655"/>
      <c r="F42" s="655"/>
      <c r="G42" s="655"/>
      <c r="H42" s="655"/>
      <c r="I42" s="655"/>
      <c r="J42" s="655"/>
      <c r="K42" s="655"/>
      <c r="L42" s="655"/>
      <c r="M42" s="655"/>
      <c r="N42" s="655"/>
      <c r="O42" s="655"/>
      <c r="P42" s="655"/>
      <c r="Q42" s="655"/>
      <c r="R42" s="655"/>
      <c r="S42" s="655"/>
      <c r="T42" s="655"/>
      <c r="U42" s="655"/>
      <c r="V42" s="655"/>
      <c r="W42" s="655"/>
      <c r="X42" s="655"/>
      <c r="Y42" s="363"/>
    </row>
    <row r="43" spans="1:25">
      <c r="B43" s="122"/>
      <c r="C43" s="122"/>
      <c r="D43" s="122"/>
      <c r="E43" s="122"/>
      <c r="F43" s="122"/>
      <c r="G43" s="122"/>
      <c r="H43" s="122"/>
      <c r="I43" s="122"/>
      <c r="J43" s="122"/>
      <c r="K43" s="122"/>
      <c r="L43" s="122"/>
      <c r="M43" s="122"/>
      <c r="N43" s="122"/>
      <c r="O43" s="122"/>
      <c r="P43" s="122"/>
      <c r="Q43" s="122"/>
      <c r="R43" s="122"/>
      <c r="S43" s="122"/>
      <c r="T43" s="122"/>
      <c r="U43" s="122"/>
      <c r="V43" s="122"/>
      <c r="W43" s="122"/>
      <c r="X43" s="122"/>
    </row>
    <row r="44" spans="1:25" ht="18" customHeight="1">
      <c r="B44" s="5" t="s">
        <v>13</v>
      </c>
      <c r="C44" s="147"/>
      <c r="D44" s="5"/>
      <c r="E44" s="140"/>
      <c r="F44" s="140"/>
      <c r="G44" s="69"/>
      <c r="H44" s="69"/>
      <c r="I44" s="69"/>
      <c r="J44" s="69"/>
      <c r="K44" s="69"/>
      <c r="L44" s="69"/>
      <c r="M44" s="69"/>
      <c r="N44" s="69"/>
      <c r="O44" s="69"/>
      <c r="P44" s="69"/>
      <c r="Q44" s="69"/>
      <c r="R44" s="69"/>
      <c r="S44" s="140"/>
      <c r="T44" s="140"/>
      <c r="V44" s="18"/>
      <c r="W44" s="18"/>
    </row>
    <row r="45" spans="1:25" ht="18" customHeight="1">
      <c r="B45" s="5"/>
      <c r="C45" s="330"/>
      <c r="D45" s="56"/>
      <c r="E45" s="56"/>
      <c r="F45" s="686" t="s">
        <v>10</v>
      </c>
      <c r="G45" s="687"/>
      <c r="H45" s="687"/>
      <c r="I45" s="687"/>
      <c r="J45" s="687"/>
      <c r="K45" s="687"/>
      <c r="L45" s="687"/>
      <c r="M45" s="687"/>
      <c r="N45" s="687"/>
      <c r="O45" s="687"/>
      <c r="P45" s="687"/>
      <c r="Q45" s="687"/>
      <c r="R45" s="57"/>
      <c r="S45" s="685"/>
      <c r="T45" s="685"/>
      <c r="U45" s="12"/>
      <c r="V45" s="18"/>
      <c r="W45" s="18"/>
    </row>
    <row r="46" spans="1:25" ht="16.5" customHeight="1">
      <c r="B46" s="5"/>
      <c r="C46" s="331"/>
      <c r="D46" s="332"/>
      <c r="E46" s="133"/>
      <c r="F46" s="499" t="s">
        <v>223</v>
      </c>
      <c r="G46" s="683"/>
      <c r="H46" s="683"/>
      <c r="I46" s="683"/>
      <c r="J46" s="500"/>
      <c r="K46" s="670" t="s">
        <v>83</v>
      </c>
      <c r="L46" s="671"/>
      <c r="M46" s="671"/>
      <c r="N46" s="671"/>
      <c r="O46" s="671"/>
      <c r="P46" s="671"/>
      <c r="Q46" s="672"/>
      <c r="R46" s="333"/>
      <c r="S46" s="117"/>
      <c r="T46" s="117"/>
      <c r="U46" s="117"/>
      <c r="V46" s="18"/>
      <c r="W46" s="18"/>
    </row>
    <row r="47" spans="1:25" ht="20.25" customHeight="1">
      <c r="B47" s="147"/>
      <c r="C47" s="656" t="s">
        <v>14</v>
      </c>
      <c r="D47" s="659" t="s">
        <v>42</v>
      </c>
      <c r="E47" s="660"/>
      <c r="F47" s="74" t="s">
        <v>256</v>
      </c>
      <c r="G47" s="678"/>
      <c r="H47" s="678"/>
      <c r="I47" s="678"/>
      <c r="J47" s="71" t="s">
        <v>259</v>
      </c>
      <c r="K47" s="61"/>
      <c r="L47" s="334" t="s">
        <v>24</v>
      </c>
      <c r="M47" s="678"/>
      <c r="N47" s="678"/>
      <c r="O47" s="678"/>
      <c r="P47" s="65" t="s">
        <v>259</v>
      </c>
      <c r="Q47" s="65"/>
      <c r="R47" s="16"/>
      <c r="S47" s="117"/>
      <c r="T47" s="117"/>
      <c r="U47" s="117"/>
      <c r="V47" s="18"/>
      <c r="W47" s="18"/>
    </row>
    <row r="48" spans="1:25" ht="20.25" customHeight="1">
      <c r="B48" s="147"/>
      <c r="C48" s="657"/>
      <c r="D48" s="659" t="s">
        <v>43</v>
      </c>
      <c r="E48" s="660"/>
      <c r="F48" s="74" t="s">
        <v>256</v>
      </c>
      <c r="G48" s="678"/>
      <c r="H48" s="678"/>
      <c r="I48" s="678"/>
      <c r="J48" s="71" t="s">
        <v>259</v>
      </c>
      <c r="K48" s="61"/>
      <c r="L48" s="334" t="s">
        <v>24</v>
      </c>
      <c r="M48" s="678"/>
      <c r="N48" s="678"/>
      <c r="O48" s="678"/>
      <c r="P48" s="65" t="s">
        <v>259</v>
      </c>
      <c r="Q48" s="65"/>
      <c r="R48" s="16"/>
      <c r="S48" s="117"/>
      <c r="T48" s="117"/>
      <c r="U48" s="117"/>
      <c r="V48" s="18"/>
      <c r="W48" s="18"/>
    </row>
    <row r="49" spans="2:24" ht="20.25" customHeight="1">
      <c r="B49" s="147"/>
      <c r="C49" s="657"/>
      <c r="D49" s="659" t="s">
        <v>44</v>
      </c>
      <c r="E49" s="660"/>
      <c r="F49" s="74" t="s">
        <v>256</v>
      </c>
      <c r="G49" s="678"/>
      <c r="H49" s="678"/>
      <c r="I49" s="678"/>
      <c r="J49" s="71" t="s">
        <v>259</v>
      </c>
      <c r="K49" s="61"/>
      <c r="L49" s="334" t="s">
        <v>24</v>
      </c>
      <c r="M49" s="678"/>
      <c r="N49" s="678"/>
      <c r="O49" s="678"/>
      <c r="P49" s="65" t="s">
        <v>259</v>
      </c>
      <c r="Q49" s="65"/>
      <c r="R49" s="16"/>
      <c r="S49" s="117"/>
      <c r="T49" s="117"/>
      <c r="U49" s="117"/>
      <c r="V49" s="18"/>
      <c r="W49" s="18"/>
    </row>
    <row r="50" spans="2:24" ht="20.25" customHeight="1">
      <c r="B50" s="147"/>
      <c r="C50" s="657"/>
      <c r="D50" s="659" t="s">
        <v>45</v>
      </c>
      <c r="E50" s="660"/>
      <c r="F50" s="74" t="s">
        <v>256</v>
      </c>
      <c r="G50" s="678"/>
      <c r="H50" s="678"/>
      <c r="I50" s="678"/>
      <c r="J50" s="71" t="s">
        <v>259</v>
      </c>
      <c r="K50" s="61"/>
      <c r="L50" s="334" t="s">
        <v>24</v>
      </c>
      <c r="M50" s="678"/>
      <c r="N50" s="678"/>
      <c r="O50" s="678"/>
      <c r="P50" s="65" t="s">
        <v>259</v>
      </c>
      <c r="Q50" s="65"/>
      <c r="R50" s="57"/>
      <c r="S50" s="117"/>
      <c r="T50" s="117"/>
      <c r="U50" s="117"/>
      <c r="V50" s="18"/>
      <c r="W50" s="18"/>
    </row>
    <row r="51" spans="2:24" ht="20.25" customHeight="1">
      <c r="B51" s="147"/>
      <c r="C51" s="658"/>
      <c r="D51" s="77" t="s">
        <v>7</v>
      </c>
      <c r="E51" s="70"/>
      <c r="F51" s="335" t="s">
        <v>260</v>
      </c>
      <c r="G51" s="679">
        <f>SUM(G47:H50)</f>
        <v>0</v>
      </c>
      <c r="H51" s="679"/>
      <c r="I51" s="679"/>
      <c r="J51" s="377" t="s">
        <v>120</v>
      </c>
      <c r="K51" s="378" t="s">
        <v>261</v>
      </c>
      <c r="L51" s="379" t="s">
        <v>112</v>
      </c>
      <c r="M51" s="679">
        <f>SUM(M47:O50)</f>
        <v>0</v>
      </c>
      <c r="N51" s="679"/>
      <c r="O51" s="679"/>
      <c r="P51" s="291" t="s">
        <v>120</v>
      </c>
      <c r="Q51" s="59"/>
      <c r="R51" s="336"/>
      <c r="S51" s="294"/>
      <c r="T51" s="140"/>
      <c r="U51" s="184"/>
      <c r="V51" s="18"/>
      <c r="W51" s="18"/>
    </row>
    <row r="52" spans="2:24" ht="6.75" customHeight="1">
      <c r="V52" s="18"/>
      <c r="W52" s="18"/>
    </row>
    <row r="53" spans="2:24" ht="15" customHeight="1">
      <c r="B53" s="372" t="s">
        <v>324</v>
      </c>
      <c r="C53" s="376" t="s">
        <v>341</v>
      </c>
      <c r="D53" s="376"/>
      <c r="E53" s="376"/>
      <c r="F53" s="376"/>
      <c r="G53" s="376"/>
      <c r="H53" s="376"/>
      <c r="I53" s="376"/>
      <c r="J53" s="376"/>
      <c r="K53" s="376"/>
      <c r="L53" s="376"/>
      <c r="M53" s="376"/>
      <c r="N53" s="376"/>
      <c r="O53" s="376"/>
      <c r="P53" s="376"/>
      <c r="Q53" s="376"/>
      <c r="R53" s="376"/>
      <c r="S53" s="376"/>
      <c r="T53" s="376"/>
      <c r="U53" s="419"/>
      <c r="V53" s="419"/>
      <c r="W53" s="419"/>
    </row>
    <row r="54" spans="2:24" ht="15" customHeight="1">
      <c r="B54" s="372"/>
      <c r="C54" s="372" t="s">
        <v>322</v>
      </c>
      <c r="D54" s="372"/>
      <c r="E54" s="372"/>
      <c r="F54" s="372"/>
      <c r="G54" s="372"/>
      <c r="H54" s="372"/>
      <c r="I54" s="372"/>
      <c r="J54" s="372"/>
      <c r="K54" s="372"/>
      <c r="L54" s="372"/>
      <c r="M54" s="372"/>
      <c r="N54" s="372"/>
      <c r="O54" s="372"/>
      <c r="P54" s="372"/>
      <c r="Q54" s="372"/>
      <c r="R54" s="372"/>
      <c r="S54" s="372"/>
      <c r="T54" s="372"/>
      <c r="U54" s="419"/>
      <c r="V54" s="419"/>
      <c r="W54" s="419"/>
    </row>
    <row r="55" spans="2:24" ht="12" customHeight="1">
      <c r="B55" s="122"/>
      <c r="C55" s="122"/>
      <c r="D55" s="122"/>
      <c r="E55" s="122"/>
      <c r="F55" s="122"/>
      <c r="G55" s="122"/>
      <c r="H55" s="122"/>
      <c r="I55" s="122"/>
      <c r="J55" s="122"/>
      <c r="K55" s="122"/>
      <c r="L55" s="122"/>
      <c r="M55" s="122"/>
      <c r="N55" s="122"/>
      <c r="O55" s="122"/>
      <c r="P55" s="122"/>
      <c r="Q55" s="122"/>
      <c r="R55" s="122"/>
      <c r="S55" s="122"/>
      <c r="T55" s="122"/>
      <c r="U55" s="122"/>
      <c r="V55" s="122"/>
      <c r="W55" s="122"/>
      <c r="X55" s="122"/>
    </row>
    <row r="56" spans="2:24" ht="15" customHeight="1"/>
  </sheetData>
  <mergeCells count="119">
    <mergeCell ref="Q19:U19"/>
    <mergeCell ref="E20:G20"/>
    <mergeCell ref="H20:P20"/>
    <mergeCell ref="E27:P27"/>
    <mergeCell ref="C35:X35"/>
    <mergeCell ref="C28:D29"/>
    <mergeCell ref="E28:P29"/>
    <mergeCell ref="Q28:R29"/>
    <mergeCell ref="D25:M25"/>
    <mergeCell ref="C27:D27"/>
    <mergeCell ref="E26:M26"/>
    <mergeCell ref="Q21:X21"/>
    <mergeCell ref="Q23:X23"/>
    <mergeCell ref="W28:W29"/>
    <mergeCell ref="X28:X29"/>
    <mergeCell ref="C30:D31"/>
    <mergeCell ref="E30:P31"/>
    <mergeCell ref="Q30:R31"/>
    <mergeCell ref="W30:W31"/>
    <mergeCell ref="X30:X31"/>
    <mergeCell ref="S32:S33"/>
    <mergeCell ref="T32:T33"/>
    <mergeCell ref="U32:U33"/>
    <mergeCell ref="V32:V33"/>
    <mergeCell ref="X32:X33"/>
    <mergeCell ref="B21:B33"/>
    <mergeCell ref="S28:S29"/>
    <mergeCell ref="T28:T29"/>
    <mergeCell ref="U28:U29"/>
    <mergeCell ref="V28:V29"/>
    <mergeCell ref="S30:S31"/>
    <mergeCell ref="T30:T31"/>
    <mergeCell ref="U30:U31"/>
    <mergeCell ref="V30:V31"/>
    <mergeCell ref="O23:O24"/>
    <mergeCell ref="P23:P24"/>
    <mergeCell ref="N21:N22"/>
    <mergeCell ref="O21:O22"/>
    <mergeCell ref="P21:P22"/>
    <mergeCell ref="J21:J22"/>
    <mergeCell ref="K21:K22"/>
    <mergeCell ref="L21:L22"/>
    <mergeCell ref="M21:M22"/>
    <mergeCell ref="I23:I24"/>
    <mergeCell ref="J23:J24"/>
    <mergeCell ref="K23:K24"/>
    <mergeCell ref="L23:L24"/>
    <mergeCell ref="Q7:X7"/>
    <mergeCell ref="F46:J46"/>
    <mergeCell ref="C37:X37"/>
    <mergeCell ref="C39:X39"/>
    <mergeCell ref="C38:X38"/>
    <mergeCell ref="S45:T45"/>
    <mergeCell ref="C41:X41"/>
    <mergeCell ref="F45:Q45"/>
    <mergeCell ref="Q10:X10"/>
    <mergeCell ref="D15:F15"/>
    <mergeCell ref="H18:P19"/>
    <mergeCell ref="E18:G19"/>
    <mergeCell ref="D16:M16"/>
    <mergeCell ref="E17:M17"/>
    <mergeCell ref="Q18:X18"/>
    <mergeCell ref="O11:O12"/>
    <mergeCell ref="N11:N12"/>
    <mergeCell ref="R11:X11"/>
    <mergeCell ref="Q14:X14"/>
    <mergeCell ref="S13:X13"/>
    <mergeCell ref="P11:P12"/>
    <mergeCell ref="C21:C26"/>
    <mergeCell ref="M11:M12"/>
    <mergeCell ref="W32:W33"/>
    <mergeCell ref="N7:N8"/>
    <mergeCell ref="M7:M8"/>
    <mergeCell ref="L7:L8"/>
    <mergeCell ref="P7:P8"/>
    <mergeCell ref="O7:O8"/>
    <mergeCell ref="C47:C51"/>
    <mergeCell ref="M47:O47"/>
    <mergeCell ref="M51:O51"/>
    <mergeCell ref="M50:O50"/>
    <mergeCell ref="M49:O49"/>
    <mergeCell ref="M48:O48"/>
    <mergeCell ref="G51:I51"/>
    <mergeCell ref="G50:I50"/>
    <mergeCell ref="G49:I49"/>
    <mergeCell ref="G48:I48"/>
    <mergeCell ref="G47:I47"/>
    <mergeCell ref="D47:E47"/>
    <mergeCell ref="D50:E50"/>
    <mergeCell ref="D48:E48"/>
    <mergeCell ref="D49:E49"/>
    <mergeCell ref="M23:M24"/>
    <mergeCell ref="N23:N24"/>
    <mergeCell ref="C42:X42"/>
    <mergeCell ref="I21:I22"/>
    <mergeCell ref="K46:Q46"/>
    <mergeCell ref="C36:X36"/>
    <mergeCell ref="C32:D33"/>
    <mergeCell ref="E32:P33"/>
    <mergeCell ref="Q32:R33"/>
    <mergeCell ref="A1:X1"/>
    <mergeCell ref="Q4:T4"/>
    <mergeCell ref="E4:P4"/>
    <mergeCell ref="B4:D4"/>
    <mergeCell ref="K7:K8"/>
    <mergeCell ref="J7:J8"/>
    <mergeCell ref="C6:C17"/>
    <mergeCell ref="B5:D5"/>
    <mergeCell ref="I7:I8"/>
    <mergeCell ref="B6:B20"/>
    <mergeCell ref="D13:M13"/>
    <mergeCell ref="J11:J12"/>
    <mergeCell ref="D14:M14"/>
    <mergeCell ref="K11:K12"/>
    <mergeCell ref="I11:I12"/>
    <mergeCell ref="L11:L12"/>
    <mergeCell ref="D9:M9"/>
    <mergeCell ref="C18:D20"/>
    <mergeCell ref="F5:P5"/>
  </mergeCells>
  <phoneticPr fontId="2"/>
  <pageMargins left="0.78740157480314965" right="0.28000000000000003" top="0.59055118110236227" bottom="0.39370078740157483" header="0.39370078740157483" footer="0.31496062992125984"/>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showGridLines="0" topLeftCell="A6" zoomScale="115" zoomScaleNormal="100" workbookViewId="0">
      <selection activeCell="AB44" sqref="AB44"/>
    </sheetView>
  </sheetViews>
  <sheetFormatPr defaultColWidth="9" defaultRowHeight="12"/>
  <cols>
    <col min="1" max="1" width="2.6640625" style="18" customWidth="1"/>
    <col min="2" max="2" width="3.77734375" style="18" customWidth="1"/>
    <col min="3" max="4" width="1.88671875" style="18" customWidth="1"/>
    <col min="5" max="5" width="2.6640625" style="18" customWidth="1"/>
    <col min="6" max="6" width="12.88671875" style="18" customWidth="1"/>
    <col min="7" max="7" width="6.6640625" style="37" customWidth="1"/>
    <col min="8" max="8" width="1.6640625" style="37" customWidth="1"/>
    <col min="9" max="9" width="7.44140625" style="18" customWidth="1"/>
    <col min="10" max="12" width="1.6640625" style="18" customWidth="1"/>
    <col min="13" max="13" width="3.6640625" style="37" customWidth="1"/>
    <col min="14" max="15" width="1.6640625" style="37" customWidth="1"/>
    <col min="16" max="16" width="2.6640625" style="37" customWidth="1"/>
    <col min="17" max="17" width="9.88671875" style="38" customWidth="1"/>
    <col min="18" max="18" width="1.6640625" style="38" customWidth="1"/>
    <col min="19" max="19" width="1" style="38" customWidth="1"/>
    <col min="20" max="20" width="1.88671875" style="38" customWidth="1"/>
    <col min="21" max="21" width="3" style="38" customWidth="1"/>
    <col min="22" max="22" width="7.6640625" style="18" customWidth="1"/>
    <col min="23" max="24" width="1.6640625" style="18" customWidth="1"/>
    <col min="25" max="25" width="7.6640625" style="37" customWidth="1"/>
    <col min="26" max="26" width="1.6640625" style="18" customWidth="1"/>
    <col min="27" max="16384" width="9" style="18"/>
  </cols>
  <sheetData>
    <row r="1" spans="1:26" ht="18" customHeight="1">
      <c r="A1" s="444" t="s">
        <v>211</v>
      </c>
      <c r="B1" s="444"/>
      <c r="C1" s="444"/>
      <c r="D1" s="444"/>
      <c r="E1" s="444"/>
      <c r="F1" s="444"/>
      <c r="G1" s="444"/>
      <c r="H1" s="444"/>
      <c r="I1" s="444"/>
      <c r="J1" s="444"/>
      <c r="K1" s="444"/>
      <c r="L1" s="444"/>
      <c r="M1" s="444"/>
      <c r="N1" s="444"/>
      <c r="O1" s="444"/>
      <c r="P1" s="444"/>
      <c r="Q1" s="444"/>
      <c r="R1" s="444"/>
      <c r="S1" s="444"/>
      <c r="T1" s="444"/>
      <c r="U1" s="444"/>
      <c r="V1" s="444"/>
      <c r="W1" s="444"/>
      <c r="X1" s="444"/>
      <c r="Y1" s="444"/>
      <c r="Z1" s="444"/>
    </row>
    <row r="2" spans="1:26" ht="7.5" customHeight="1"/>
    <row r="3" spans="1:26" ht="18" customHeight="1">
      <c r="B3" s="39" t="s">
        <v>165</v>
      </c>
      <c r="C3" s="39"/>
      <c r="D3" s="39"/>
      <c r="E3" s="39"/>
      <c r="F3" s="39"/>
      <c r="G3" s="39" t="s">
        <v>209</v>
      </c>
      <c r="H3" s="39"/>
      <c r="J3" s="39"/>
      <c r="K3" s="39"/>
      <c r="L3" s="39"/>
      <c r="M3" s="39"/>
      <c r="N3" s="39"/>
      <c r="O3" s="39"/>
      <c r="P3" s="39"/>
      <c r="Q3" s="39"/>
      <c r="R3" s="39"/>
      <c r="S3" s="39"/>
      <c r="T3" s="39"/>
      <c r="U3" s="39"/>
      <c r="V3" s="39"/>
      <c r="W3" s="15"/>
      <c r="X3" s="15"/>
      <c r="Y3" s="15"/>
      <c r="Z3" s="15"/>
    </row>
    <row r="4" spans="1:26" ht="18" customHeight="1">
      <c r="B4" s="626"/>
      <c r="C4" s="627"/>
      <c r="D4" s="627"/>
      <c r="E4" s="627"/>
      <c r="F4" s="627"/>
      <c r="G4" s="525" t="s">
        <v>10</v>
      </c>
      <c r="H4" s="625"/>
      <c r="I4" s="625"/>
      <c r="J4" s="625"/>
      <c r="K4" s="625"/>
      <c r="L4" s="625"/>
      <c r="M4" s="625"/>
      <c r="N4" s="625"/>
      <c r="O4" s="625"/>
      <c r="P4" s="625"/>
      <c r="Q4" s="625"/>
      <c r="R4" s="625"/>
      <c r="S4" s="515" t="s">
        <v>101</v>
      </c>
      <c r="T4" s="515"/>
      <c r="U4" s="515"/>
      <c r="V4" s="515"/>
      <c r="W4" s="515"/>
      <c r="X4" s="525" t="s">
        <v>11</v>
      </c>
      <c r="Y4" s="625"/>
      <c r="Z4" s="526"/>
    </row>
    <row r="5" spans="1:26" ht="18" customHeight="1">
      <c r="B5" s="635" t="s">
        <v>16</v>
      </c>
      <c r="C5" s="635"/>
      <c r="D5" s="635"/>
      <c r="E5" s="634"/>
      <c r="F5" s="634"/>
      <c r="G5" s="41">
        <v>1</v>
      </c>
      <c r="H5" s="674"/>
      <c r="I5" s="675"/>
      <c r="J5" s="675"/>
      <c r="K5" s="675"/>
      <c r="L5" s="675"/>
      <c r="M5" s="675"/>
      <c r="N5" s="675"/>
      <c r="O5" s="675"/>
      <c r="P5" s="675"/>
      <c r="Q5" s="675"/>
      <c r="R5" s="675"/>
      <c r="S5" s="45"/>
      <c r="T5" s="45"/>
      <c r="U5" s="45" t="s">
        <v>64</v>
      </c>
      <c r="V5" s="77" t="s">
        <v>102</v>
      </c>
      <c r="W5" s="45" t="s">
        <v>65</v>
      </c>
      <c r="X5" s="46" t="s">
        <v>64</v>
      </c>
      <c r="Y5" s="2"/>
      <c r="Z5" s="47" t="s">
        <v>65</v>
      </c>
    </row>
    <row r="6" spans="1:26" ht="20.25" customHeight="1">
      <c r="B6" s="561" t="s">
        <v>179</v>
      </c>
      <c r="C6" s="586" t="s">
        <v>12</v>
      </c>
      <c r="D6" s="719"/>
      <c r="E6" s="586" t="s">
        <v>162</v>
      </c>
      <c r="F6" s="41" t="s">
        <v>0</v>
      </c>
      <c r="G6" s="48" t="s">
        <v>143</v>
      </c>
      <c r="H6" s="44" t="s">
        <v>144</v>
      </c>
      <c r="I6" s="3">
        <f>第１片!E8</f>
        <v>0</v>
      </c>
      <c r="J6" s="31" t="s">
        <v>145</v>
      </c>
      <c r="K6" s="49" t="s">
        <v>146</v>
      </c>
      <c r="L6" s="26" t="s">
        <v>147</v>
      </c>
      <c r="M6" s="26">
        <v>3</v>
      </c>
      <c r="N6" s="26" t="s">
        <v>148</v>
      </c>
      <c r="O6" s="26"/>
      <c r="P6" s="50" t="s">
        <v>149</v>
      </c>
      <c r="Q6" s="4">
        <f>ROUNDDOWN(I6/M6,1)</f>
        <v>0</v>
      </c>
      <c r="R6" s="51" t="s">
        <v>150</v>
      </c>
      <c r="S6" s="79"/>
      <c r="T6" s="79"/>
      <c r="U6" s="79"/>
      <c r="V6" s="79"/>
      <c r="W6" s="79"/>
      <c r="X6" s="80"/>
      <c r="Y6" s="79"/>
      <c r="Z6" s="81"/>
    </row>
    <row r="7" spans="1:26" ht="20.25" customHeight="1">
      <c r="B7" s="562"/>
      <c r="C7" s="587"/>
      <c r="D7" s="720"/>
      <c r="E7" s="587"/>
      <c r="F7" s="41" t="s">
        <v>1</v>
      </c>
      <c r="G7" s="52" t="s">
        <v>151</v>
      </c>
      <c r="H7" s="44" t="s">
        <v>144</v>
      </c>
      <c r="I7" s="3">
        <f>第１片!F8</f>
        <v>0</v>
      </c>
      <c r="J7" s="31" t="s">
        <v>145</v>
      </c>
      <c r="K7" s="592"/>
      <c r="L7" s="554" t="s">
        <v>147</v>
      </c>
      <c r="M7" s="554">
        <v>6</v>
      </c>
      <c r="N7" s="554" t="s">
        <v>148</v>
      </c>
      <c r="O7" s="556"/>
      <c r="P7" s="729" t="s">
        <v>152</v>
      </c>
      <c r="Q7" s="590">
        <f>ROUNDDOWN((I7+I8)/M7,1)</f>
        <v>0</v>
      </c>
      <c r="R7" s="537" t="s">
        <v>150</v>
      </c>
      <c r="S7" s="17"/>
      <c r="T7" s="681" t="s">
        <v>174</v>
      </c>
      <c r="U7" s="681"/>
      <c r="V7" s="681"/>
      <c r="W7" s="681"/>
      <c r="X7" s="681"/>
      <c r="Y7" s="681"/>
      <c r="Z7" s="10"/>
    </row>
    <row r="8" spans="1:26" ht="20.25" customHeight="1">
      <c r="B8" s="562"/>
      <c r="C8" s="587"/>
      <c r="D8" s="720"/>
      <c r="E8" s="587"/>
      <c r="F8" s="49" t="s">
        <v>2</v>
      </c>
      <c r="G8" s="54" t="s">
        <v>151</v>
      </c>
      <c r="H8" s="55" t="s">
        <v>144</v>
      </c>
      <c r="I8" s="4">
        <f>第１片!G8</f>
        <v>0</v>
      </c>
      <c r="J8" s="56" t="s">
        <v>145</v>
      </c>
      <c r="K8" s="637"/>
      <c r="L8" s="596"/>
      <c r="M8" s="596"/>
      <c r="N8" s="596"/>
      <c r="O8" s="638"/>
      <c r="P8" s="730"/>
      <c r="Q8" s="677"/>
      <c r="R8" s="538"/>
      <c r="S8" s="17"/>
      <c r="T8" s="731" t="s">
        <v>190</v>
      </c>
      <c r="U8" s="731"/>
      <c r="V8" s="14">
        <f>Q26</f>
        <v>0</v>
      </c>
      <c r="W8" s="12" t="s">
        <v>150</v>
      </c>
      <c r="X8" s="13" t="s">
        <v>153</v>
      </c>
      <c r="Y8" s="108"/>
      <c r="Z8" s="22" t="s">
        <v>150</v>
      </c>
    </row>
    <row r="9" spans="1:26" ht="20.25" customHeight="1">
      <c r="B9" s="562"/>
      <c r="C9" s="587"/>
      <c r="D9" s="720"/>
      <c r="E9" s="587"/>
      <c r="F9" s="525" t="s">
        <v>170</v>
      </c>
      <c r="G9" s="625"/>
      <c r="H9" s="625"/>
      <c r="I9" s="625"/>
      <c r="J9" s="625"/>
      <c r="K9" s="625"/>
      <c r="L9" s="625"/>
      <c r="M9" s="625"/>
      <c r="N9" s="625"/>
      <c r="O9" s="526"/>
      <c r="P9" s="42" t="s">
        <v>169</v>
      </c>
      <c r="Q9" s="3">
        <f>ROUND(Q6+Q7,0)</f>
        <v>0</v>
      </c>
      <c r="R9" s="43" t="s">
        <v>113</v>
      </c>
      <c r="X9" s="109"/>
      <c r="Y9" s="9"/>
      <c r="Z9" s="75"/>
    </row>
    <row r="10" spans="1:26" ht="20.25" customHeight="1">
      <c r="B10" s="562"/>
      <c r="C10" s="587"/>
      <c r="D10" s="720"/>
      <c r="E10" s="587"/>
      <c r="F10" s="41" t="s">
        <v>4</v>
      </c>
      <c r="G10" s="52" t="s">
        <v>154</v>
      </c>
      <c r="H10" s="48" t="s">
        <v>144</v>
      </c>
      <c r="I10" s="3">
        <f>第１片!I8</f>
        <v>0</v>
      </c>
      <c r="J10" s="25" t="s">
        <v>145</v>
      </c>
      <c r="K10" s="40"/>
      <c r="L10" s="59" t="s">
        <v>147</v>
      </c>
      <c r="M10" s="25">
        <v>20</v>
      </c>
      <c r="N10" s="59" t="s">
        <v>148</v>
      </c>
      <c r="O10" s="60"/>
      <c r="P10" s="61" t="s">
        <v>155</v>
      </c>
      <c r="Q10" s="3">
        <f>ROUNDDOWN(I10/M10,1)</f>
        <v>0</v>
      </c>
      <c r="R10" s="43" t="s">
        <v>150</v>
      </c>
      <c r="S10" s="688" t="s">
        <v>189</v>
      </c>
      <c r="T10" s="689"/>
      <c r="U10" s="689"/>
      <c r="V10" s="689"/>
      <c r="W10" s="689"/>
      <c r="X10" s="689"/>
      <c r="Y10" s="689"/>
      <c r="Z10" s="690"/>
    </row>
    <row r="11" spans="1:26" ht="20.25" customHeight="1">
      <c r="B11" s="562"/>
      <c r="C11" s="587"/>
      <c r="D11" s="720"/>
      <c r="E11" s="587"/>
      <c r="F11" s="41" t="s">
        <v>5</v>
      </c>
      <c r="G11" s="52" t="s">
        <v>156</v>
      </c>
      <c r="H11" s="44" t="s">
        <v>144</v>
      </c>
      <c r="I11" s="3">
        <f>第１片!J8</f>
        <v>0</v>
      </c>
      <c r="J11" s="31" t="s">
        <v>145</v>
      </c>
      <c r="K11" s="592"/>
      <c r="L11" s="554" t="s">
        <v>147</v>
      </c>
      <c r="M11" s="554">
        <v>30</v>
      </c>
      <c r="N11" s="554" t="s">
        <v>148</v>
      </c>
      <c r="O11" s="554"/>
      <c r="P11" s="588" t="s">
        <v>157</v>
      </c>
      <c r="Q11" s="590">
        <f>ROUNDDOWN((I11+I12)/M11,1)</f>
        <v>0</v>
      </c>
      <c r="R11" s="537" t="s">
        <v>150</v>
      </c>
      <c r="S11" s="57"/>
      <c r="T11" s="685" t="s">
        <v>208</v>
      </c>
      <c r="U11" s="685"/>
      <c r="V11" s="685"/>
      <c r="W11" s="83"/>
      <c r="X11" s="84"/>
      <c r="Y11" s="83"/>
      <c r="Z11" s="28"/>
    </row>
    <row r="12" spans="1:26" ht="20.25" customHeight="1">
      <c r="B12" s="562"/>
      <c r="C12" s="587"/>
      <c r="D12" s="720"/>
      <c r="E12" s="587"/>
      <c r="F12" s="41" t="s">
        <v>6</v>
      </c>
      <c r="G12" s="52" t="s">
        <v>156</v>
      </c>
      <c r="H12" s="44" t="s">
        <v>144</v>
      </c>
      <c r="I12" s="3">
        <f>第１片!K8</f>
        <v>0</v>
      </c>
      <c r="J12" s="31" t="s">
        <v>145</v>
      </c>
      <c r="K12" s="593"/>
      <c r="L12" s="555"/>
      <c r="M12" s="555"/>
      <c r="N12" s="555"/>
      <c r="O12" s="555"/>
      <c r="P12" s="589"/>
      <c r="Q12" s="591"/>
      <c r="R12" s="539"/>
      <c r="S12" s="57"/>
      <c r="T12" s="5"/>
      <c r="U12" s="30" t="s">
        <v>186</v>
      </c>
      <c r="V12" s="14">
        <f>ROUNDUP(Q14*0.6,0)</f>
        <v>0</v>
      </c>
      <c r="W12" s="12" t="s">
        <v>150</v>
      </c>
      <c r="X12" s="63" t="s">
        <v>160</v>
      </c>
      <c r="Y12" s="1"/>
      <c r="Z12" s="22" t="s">
        <v>159</v>
      </c>
    </row>
    <row r="13" spans="1:26" ht="20.25" customHeight="1">
      <c r="B13" s="562"/>
      <c r="C13" s="587"/>
      <c r="D13" s="720"/>
      <c r="E13" s="636"/>
      <c r="F13" s="525" t="s">
        <v>173</v>
      </c>
      <c r="G13" s="625"/>
      <c r="H13" s="625"/>
      <c r="I13" s="625"/>
      <c r="J13" s="625"/>
      <c r="K13" s="625"/>
      <c r="L13" s="625"/>
      <c r="M13" s="625"/>
      <c r="N13" s="625"/>
      <c r="O13" s="526"/>
      <c r="P13" s="42" t="s">
        <v>166</v>
      </c>
      <c r="Q13" s="3">
        <f>ROUND(SUM(Q10:Q12),0)</f>
        <v>0</v>
      </c>
      <c r="R13" s="43" t="s">
        <v>113</v>
      </c>
      <c r="S13" s="27"/>
      <c r="X13" s="109"/>
      <c r="Y13" s="9"/>
      <c r="Z13" s="75"/>
    </row>
    <row r="14" spans="1:26" ht="26.25" customHeight="1">
      <c r="B14" s="562"/>
      <c r="C14" s="587"/>
      <c r="D14" s="720"/>
      <c r="E14" s="525" t="s">
        <v>181</v>
      </c>
      <c r="F14" s="625"/>
      <c r="G14" s="625"/>
      <c r="H14" s="625"/>
      <c r="I14" s="625"/>
      <c r="J14" s="625"/>
      <c r="K14" s="625"/>
      <c r="L14" s="625"/>
      <c r="M14" s="625"/>
      <c r="N14" s="625"/>
      <c r="O14" s="526"/>
      <c r="P14" s="25" t="s">
        <v>168</v>
      </c>
      <c r="Q14" s="3">
        <f>ROUND(SUM(Q6,Q7,Q10,Q11,),0)</f>
        <v>0</v>
      </c>
      <c r="R14" s="43" t="s">
        <v>113</v>
      </c>
      <c r="S14" s="17"/>
      <c r="X14" s="109"/>
      <c r="Y14" s="9"/>
      <c r="Z14" s="75"/>
    </row>
    <row r="15" spans="1:26" ht="24.75" customHeight="1">
      <c r="B15" s="562"/>
      <c r="C15" s="587"/>
      <c r="D15" s="720"/>
      <c r="E15" s="558" t="s">
        <v>198</v>
      </c>
      <c r="F15" s="718"/>
      <c r="G15" s="41">
        <v>1</v>
      </c>
      <c r="H15" s="41"/>
      <c r="I15" s="501"/>
      <c r="J15" s="501"/>
      <c r="K15" s="501"/>
      <c r="L15" s="501"/>
      <c r="M15" s="501"/>
      <c r="N15" s="501"/>
      <c r="O15" s="500"/>
      <c r="P15" s="42" t="s">
        <v>158</v>
      </c>
      <c r="Q15" s="2"/>
      <c r="R15" s="43" t="s">
        <v>159</v>
      </c>
      <c r="S15" s="688" t="s">
        <v>195</v>
      </c>
      <c r="T15" s="689"/>
      <c r="U15" s="689"/>
      <c r="V15" s="689"/>
      <c r="W15" s="689"/>
      <c r="X15" s="689"/>
      <c r="Y15" s="689"/>
      <c r="Z15" s="690"/>
    </row>
    <row r="16" spans="1:26" ht="27.75" customHeight="1">
      <c r="B16" s="562"/>
      <c r="C16" s="636"/>
      <c r="D16" s="721"/>
      <c r="E16" s="583" t="s">
        <v>182</v>
      </c>
      <c r="F16" s="584"/>
      <c r="G16" s="584"/>
      <c r="H16" s="584"/>
      <c r="I16" s="584"/>
      <c r="J16" s="584"/>
      <c r="K16" s="584"/>
      <c r="L16" s="584"/>
      <c r="M16" s="584"/>
      <c r="N16" s="584"/>
      <c r="O16" s="585"/>
      <c r="P16" s="105" t="s">
        <v>180</v>
      </c>
      <c r="Q16" s="4">
        <f>Q14+Q15</f>
        <v>0</v>
      </c>
      <c r="R16" s="26" t="s">
        <v>113</v>
      </c>
      <c r="S16" s="57"/>
      <c r="T16" s="5"/>
      <c r="U16" s="29" t="s">
        <v>185</v>
      </c>
      <c r="V16" s="14">
        <f>Q43</f>
        <v>0</v>
      </c>
      <c r="W16" s="12" t="s">
        <v>150</v>
      </c>
      <c r="X16" s="13" t="s">
        <v>153</v>
      </c>
      <c r="Y16" s="108"/>
      <c r="Z16" s="22" t="s">
        <v>150</v>
      </c>
    </row>
    <row r="17" spans="2:26" ht="33" customHeight="1">
      <c r="B17" s="562"/>
      <c r="C17" s="592" t="s">
        <v>18</v>
      </c>
      <c r="D17" s="554"/>
      <c r="E17" s="554"/>
      <c r="F17" s="556"/>
      <c r="G17" s="735" t="s">
        <v>176</v>
      </c>
      <c r="H17" s="716"/>
      <c r="I17" s="736"/>
      <c r="J17" s="724" t="s">
        <v>177</v>
      </c>
      <c r="K17" s="725"/>
      <c r="L17" s="725"/>
      <c r="M17" s="725"/>
      <c r="N17" s="725"/>
      <c r="O17" s="725"/>
      <c r="P17" s="725"/>
      <c r="Q17" s="725"/>
      <c r="R17" s="726"/>
      <c r="X17" s="109"/>
      <c r="Y17" s="9"/>
      <c r="Z17" s="75"/>
    </row>
    <row r="18" spans="2:26" ht="17.25" customHeight="1">
      <c r="B18" s="562"/>
      <c r="C18" s="593"/>
      <c r="D18" s="555"/>
      <c r="E18" s="555"/>
      <c r="F18" s="557"/>
      <c r="G18" s="697" t="s">
        <v>178</v>
      </c>
      <c r="H18" s="698"/>
      <c r="I18" s="698"/>
      <c r="J18" s="698"/>
      <c r="K18" s="698"/>
      <c r="L18" s="698"/>
      <c r="M18" s="698"/>
      <c r="N18" s="698"/>
      <c r="O18" s="698"/>
      <c r="P18" s="698"/>
      <c r="Q18" s="698"/>
      <c r="R18" s="699"/>
      <c r="X18" s="109"/>
      <c r="Y18" s="9"/>
      <c r="Z18" s="75"/>
    </row>
    <row r="19" spans="2:26" ht="21" customHeight="1">
      <c r="B19" s="586" t="s">
        <v>83</v>
      </c>
      <c r="C19" s="586" t="s">
        <v>12</v>
      </c>
      <c r="D19" s="719"/>
      <c r="E19" s="561" t="s">
        <v>162</v>
      </c>
      <c r="F19" s="25" t="s">
        <v>3</v>
      </c>
      <c r="G19" s="722" t="s">
        <v>136</v>
      </c>
      <c r="H19" s="55" t="s">
        <v>137</v>
      </c>
      <c r="I19" s="4">
        <f>第１片!H$13</f>
        <v>0</v>
      </c>
      <c r="J19" s="51" t="s">
        <v>138</v>
      </c>
      <c r="K19" s="49"/>
      <c r="L19" s="26" t="s">
        <v>139</v>
      </c>
      <c r="M19" s="26">
        <v>35</v>
      </c>
      <c r="N19" s="26" t="s">
        <v>140</v>
      </c>
      <c r="O19" s="53"/>
      <c r="P19" s="85" t="s">
        <v>141</v>
      </c>
      <c r="Q19" s="3">
        <f>ROUNDUP(I19/M19,0)</f>
        <v>0</v>
      </c>
      <c r="R19" s="51" t="s">
        <v>142</v>
      </c>
      <c r="U19" s="727" t="s">
        <v>18</v>
      </c>
      <c r="V19" s="727"/>
      <c r="W19" s="727"/>
      <c r="X19" s="727"/>
      <c r="Y19" s="727"/>
      <c r="Z19" s="728"/>
    </row>
    <row r="20" spans="2:26" ht="21" customHeight="1">
      <c r="B20" s="587"/>
      <c r="C20" s="587"/>
      <c r="D20" s="720"/>
      <c r="E20" s="562"/>
      <c r="F20" s="25" t="s">
        <v>4</v>
      </c>
      <c r="G20" s="723"/>
      <c r="H20" s="55" t="s">
        <v>137</v>
      </c>
      <c r="I20" s="4">
        <f>第１片!I$13</f>
        <v>0</v>
      </c>
      <c r="J20" s="51" t="s">
        <v>138</v>
      </c>
      <c r="K20" s="49"/>
      <c r="L20" s="26" t="s">
        <v>139</v>
      </c>
      <c r="M20" s="26">
        <v>35</v>
      </c>
      <c r="N20" s="26" t="s">
        <v>140</v>
      </c>
      <c r="O20" s="53"/>
      <c r="P20" s="85" t="s">
        <v>124</v>
      </c>
      <c r="Q20" s="3">
        <f>ROUNDUP(I20/M20,0)</f>
        <v>0</v>
      </c>
      <c r="R20" s="51" t="s">
        <v>142</v>
      </c>
      <c r="S20" s="57"/>
      <c r="T20" s="704" t="s">
        <v>220</v>
      </c>
      <c r="U20" s="704"/>
      <c r="V20" s="704"/>
      <c r="W20" s="705"/>
      <c r="X20" s="5"/>
      <c r="Y20" s="5"/>
      <c r="Z20" s="110"/>
    </row>
    <row r="21" spans="2:26" ht="21" customHeight="1">
      <c r="B21" s="587"/>
      <c r="C21" s="587"/>
      <c r="D21" s="720"/>
      <c r="E21" s="562"/>
      <c r="F21" s="25" t="s">
        <v>5</v>
      </c>
      <c r="G21" s="723"/>
      <c r="H21" s="55" t="s">
        <v>137</v>
      </c>
      <c r="I21" s="4">
        <f>第１片!J$13</f>
        <v>0</v>
      </c>
      <c r="J21" s="51" t="s">
        <v>138</v>
      </c>
      <c r="K21" s="49"/>
      <c r="L21" s="26" t="s">
        <v>139</v>
      </c>
      <c r="M21" s="26">
        <v>35</v>
      </c>
      <c r="N21" s="26" t="s">
        <v>140</v>
      </c>
      <c r="O21" s="53"/>
      <c r="P21" s="85" t="s">
        <v>206</v>
      </c>
      <c r="Q21" s="3">
        <f>ROUNDUP(I21/M21,0)</f>
        <v>0</v>
      </c>
      <c r="R21" s="51" t="s">
        <v>142</v>
      </c>
      <c r="S21" s="34"/>
      <c r="T21" s="9"/>
      <c r="U21" s="9" t="s">
        <v>160</v>
      </c>
      <c r="V21" s="1"/>
      <c r="W21" s="24" t="s">
        <v>159</v>
      </c>
      <c r="X21" s="63" t="s">
        <v>160</v>
      </c>
      <c r="Y21" s="1"/>
      <c r="Z21" s="22" t="s">
        <v>159</v>
      </c>
    </row>
    <row r="22" spans="2:26" ht="21" customHeight="1">
      <c r="B22" s="587"/>
      <c r="C22" s="587"/>
      <c r="D22" s="720"/>
      <c r="E22" s="562"/>
      <c r="F22" s="25" t="s">
        <v>6</v>
      </c>
      <c r="G22" s="723"/>
      <c r="H22" s="55" t="s">
        <v>137</v>
      </c>
      <c r="I22" s="4">
        <f>第１片!K$13</f>
        <v>0</v>
      </c>
      <c r="J22" s="51" t="s">
        <v>138</v>
      </c>
      <c r="K22" s="49"/>
      <c r="L22" s="26" t="s">
        <v>139</v>
      </c>
      <c r="M22" s="26">
        <v>35</v>
      </c>
      <c r="N22" s="26" t="s">
        <v>140</v>
      </c>
      <c r="O22" s="53"/>
      <c r="P22" s="85" t="s">
        <v>171</v>
      </c>
      <c r="Q22" s="3">
        <f>ROUNDUP(I22/M22,0)</f>
        <v>0</v>
      </c>
      <c r="R22" s="51" t="s">
        <v>142</v>
      </c>
      <c r="S22" s="64"/>
      <c r="T22" s="33"/>
      <c r="U22" s="33"/>
      <c r="V22" s="33"/>
      <c r="W22" s="33"/>
      <c r="X22" s="62"/>
      <c r="Y22" s="9"/>
      <c r="Z22" s="23"/>
    </row>
    <row r="23" spans="2:26" ht="21" customHeight="1">
      <c r="B23" s="587"/>
      <c r="C23" s="636"/>
      <c r="D23" s="721"/>
      <c r="E23" s="563"/>
      <c r="F23" s="525" t="s">
        <v>172</v>
      </c>
      <c r="G23" s="625"/>
      <c r="H23" s="625"/>
      <c r="I23" s="625"/>
      <c r="J23" s="625"/>
      <c r="K23" s="625"/>
      <c r="L23" s="625"/>
      <c r="M23" s="625"/>
      <c r="N23" s="625"/>
      <c r="O23" s="526"/>
      <c r="P23" s="25" t="s">
        <v>183</v>
      </c>
      <c r="Q23" s="3">
        <f>ROUND(SUM(Q19:Q22),0)</f>
        <v>0</v>
      </c>
      <c r="R23" s="32" t="s">
        <v>113</v>
      </c>
      <c r="S23" s="64"/>
      <c r="T23" s="9"/>
      <c r="U23" s="9"/>
      <c r="V23" s="9"/>
      <c r="W23" s="9"/>
      <c r="X23" s="62"/>
      <c r="Y23" s="9"/>
      <c r="Z23" s="23"/>
    </row>
    <row r="24" spans="2:26" ht="18" customHeight="1">
      <c r="B24" s="562"/>
      <c r="C24" s="525" t="s">
        <v>18</v>
      </c>
      <c r="D24" s="625"/>
      <c r="E24" s="625"/>
      <c r="F24" s="526"/>
      <c r="G24" s="86"/>
      <c r="H24" s="87"/>
      <c r="I24" s="87"/>
      <c r="J24" s="87"/>
      <c r="K24" s="87"/>
      <c r="L24" s="87"/>
      <c r="M24" s="87"/>
      <c r="N24" s="87"/>
      <c r="O24" s="87"/>
      <c r="P24" s="87"/>
      <c r="Q24" s="87"/>
      <c r="R24" s="88"/>
      <c r="S24" s="57"/>
      <c r="T24" s="5"/>
      <c r="U24" s="5"/>
      <c r="V24" s="5"/>
      <c r="W24" s="5"/>
      <c r="X24" s="82"/>
      <c r="Y24" s="9"/>
      <c r="Z24" s="58"/>
    </row>
    <row r="25" spans="2:26" ht="21.75" customHeight="1">
      <c r="B25" s="643" t="s">
        <v>164</v>
      </c>
      <c r="C25" s="644"/>
      <c r="D25" s="644"/>
      <c r="E25" s="644"/>
      <c r="F25" s="740"/>
      <c r="G25" s="691" t="s">
        <v>191</v>
      </c>
      <c r="H25" s="692"/>
      <c r="I25" s="692"/>
      <c r="J25" s="692"/>
      <c r="K25" s="692"/>
      <c r="L25" s="692"/>
      <c r="M25" s="692"/>
      <c r="N25" s="692"/>
      <c r="O25" s="692"/>
      <c r="P25" s="72"/>
      <c r="Q25" s="72"/>
      <c r="R25" s="73"/>
      <c r="S25" s="34"/>
      <c r="T25" s="9"/>
      <c r="U25" s="9"/>
      <c r="V25" s="9"/>
      <c r="W25" s="9"/>
      <c r="X25" s="82"/>
      <c r="Y25" s="9"/>
      <c r="Z25" s="58"/>
    </row>
    <row r="26" spans="2:26" ht="18" customHeight="1">
      <c r="B26" s="741"/>
      <c r="C26" s="742"/>
      <c r="D26" s="742"/>
      <c r="E26" s="742"/>
      <c r="F26" s="743"/>
      <c r="G26" s="738"/>
      <c r="H26" s="739"/>
      <c r="I26" s="739"/>
      <c r="J26" s="739"/>
      <c r="K26" s="739"/>
      <c r="L26" s="739"/>
      <c r="M26" s="739"/>
      <c r="N26" s="739"/>
      <c r="O26" s="739"/>
      <c r="P26" s="12" t="s">
        <v>184</v>
      </c>
      <c r="Q26" s="21">
        <f>IF((Q13+Q23)&gt;=Q43,Q16+Q23,Q9+Q15+Q43)</f>
        <v>0</v>
      </c>
      <c r="R26" s="19" t="s">
        <v>113</v>
      </c>
      <c r="S26" s="34"/>
      <c r="T26" s="9"/>
      <c r="U26" s="9"/>
      <c r="V26" s="9"/>
      <c r="W26" s="9"/>
      <c r="X26" s="82"/>
      <c r="Y26" s="9"/>
      <c r="Z26" s="90"/>
    </row>
    <row r="27" spans="2:26" ht="9" customHeight="1">
      <c r="B27" s="645"/>
      <c r="C27" s="646"/>
      <c r="D27" s="646"/>
      <c r="E27" s="646"/>
      <c r="F27" s="744"/>
      <c r="G27" s="694"/>
      <c r="H27" s="695"/>
      <c r="I27" s="695"/>
      <c r="J27" s="695"/>
      <c r="K27" s="695"/>
      <c r="L27" s="695"/>
      <c r="M27" s="695"/>
      <c r="N27" s="695"/>
      <c r="O27" s="695"/>
      <c r="P27" s="91"/>
      <c r="Q27" s="6"/>
      <c r="R27" s="20"/>
      <c r="S27" s="641"/>
      <c r="T27" s="505"/>
      <c r="U27" s="505"/>
      <c r="V27" s="505"/>
      <c r="W27" s="505"/>
      <c r="X27" s="92"/>
      <c r="Y27" s="11"/>
      <c r="Z27" s="93"/>
    </row>
    <row r="28" spans="2:26" ht="10.5" customHeight="1">
      <c r="B28" s="89"/>
      <c r="C28" s="89"/>
      <c r="D28" s="89"/>
      <c r="E28" s="89"/>
      <c r="F28" s="94"/>
      <c r="G28" s="89"/>
      <c r="H28" s="89"/>
      <c r="I28" s="89"/>
      <c r="J28" s="89"/>
      <c r="K28" s="89"/>
      <c r="L28" s="89"/>
      <c r="M28" s="89"/>
      <c r="N28" s="89"/>
      <c r="O28" s="89"/>
      <c r="P28" s="12"/>
      <c r="Q28" s="5"/>
      <c r="R28" s="5"/>
      <c r="S28" s="33"/>
      <c r="T28" s="33"/>
      <c r="U28" s="33"/>
      <c r="V28" s="33"/>
      <c r="W28" s="33"/>
      <c r="X28" s="30"/>
      <c r="Y28" s="9"/>
      <c r="Z28" s="95"/>
    </row>
    <row r="29" spans="2:26" s="8" customFormat="1" ht="15" customHeight="1">
      <c r="B29" s="67" t="s">
        <v>41</v>
      </c>
      <c r="C29" s="67"/>
      <c r="D29" s="67"/>
      <c r="E29" s="67"/>
      <c r="F29" s="67"/>
      <c r="G29" s="67"/>
      <c r="H29" s="67"/>
      <c r="I29" s="67"/>
      <c r="J29" s="67"/>
      <c r="K29" s="67"/>
      <c r="L29" s="67"/>
      <c r="M29" s="67"/>
      <c r="N29" s="67"/>
      <c r="O29" s="67"/>
      <c r="P29" s="67"/>
      <c r="Q29" s="67"/>
      <c r="R29" s="67"/>
      <c r="S29" s="67"/>
      <c r="T29" s="67"/>
      <c r="U29" s="67"/>
      <c r="V29" s="67"/>
      <c r="W29" s="67"/>
      <c r="X29" s="67"/>
      <c r="Y29" s="67"/>
      <c r="Z29" s="67"/>
    </row>
    <row r="30" spans="2:26" s="8" customFormat="1" ht="15" customHeight="1">
      <c r="B30" s="737" t="s">
        <v>213</v>
      </c>
      <c r="C30" s="737"/>
      <c r="D30" s="737"/>
      <c r="E30" s="737"/>
      <c r="F30" s="737"/>
      <c r="G30" s="737"/>
      <c r="H30" s="737"/>
      <c r="I30" s="737"/>
      <c r="J30" s="737"/>
      <c r="K30" s="737"/>
      <c r="L30" s="737"/>
      <c r="M30" s="737"/>
      <c r="N30" s="737"/>
      <c r="O30" s="737"/>
      <c r="P30" s="737"/>
      <c r="Q30" s="737"/>
      <c r="R30" s="737"/>
      <c r="S30" s="737"/>
      <c r="T30" s="737"/>
      <c r="U30" s="737"/>
      <c r="V30" s="737"/>
      <c r="W30" s="737"/>
      <c r="X30" s="737"/>
      <c r="Y30" s="737"/>
      <c r="Z30" s="737"/>
    </row>
    <row r="31" spans="2:26" s="8" customFormat="1" ht="15" customHeight="1">
      <c r="B31" s="68" t="s">
        <v>218</v>
      </c>
      <c r="C31" s="68"/>
      <c r="D31" s="68"/>
      <c r="E31" s="68"/>
      <c r="F31" s="68"/>
      <c r="G31" s="68"/>
      <c r="H31" s="68"/>
      <c r="I31" s="68"/>
      <c r="J31" s="68"/>
      <c r="K31" s="68"/>
      <c r="L31" s="68"/>
      <c r="M31" s="68"/>
      <c r="N31" s="68"/>
      <c r="O31" s="68"/>
      <c r="P31" s="68"/>
      <c r="Q31" s="68"/>
      <c r="R31" s="68"/>
      <c r="S31" s="68"/>
      <c r="T31" s="68"/>
      <c r="U31" s="68"/>
      <c r="V31" s="68"/>
      <c r="W31" s="68"/>
      <c r="X31" s="68"/>
      <c r="Y31" s="68"/>
      <c r="Z31" s="68"/>
    </row>
    <row r="32" spans="2:26" s="8" customFormat="1" ht="15" customHeight="1">
      <c r="B32" s="737" t="s">
        <v>214</v>
      </c>
      <c r="C32" s="737"/>
      <c r="D32" s="737"/>
      <c r="E32" s="737"/>
      <c r="F32" s="737"/>
      <c r="G32" s="737"/>
      <c r="H32" s="737"/>
      <c r="I32" s="737"/>
      <c r="J32" s="737"/>
      <c r="K32" s="737"/>
      <c r="L32" s="737"/>
      <c r="M32" s="737"/>
      <c r="N32" s="737"/>
      <c r="O32" s="737"/>
      <c r="P32" s="737"/>
      <c r="Q32" s="737"/>
      <c r="R32" s="737"/>
      <c r="S32" s="737"/>
      <c r="T32" s="737"/>
      <c r="U32" s="737"/>
      <c r="V32" s="737"/>
      <c r="W32" s="737"/>
      <c r="X32" s="737"/>
      <c r="Y32" s="737"/>
      <c r="Z32" s="737"/>
    </row>
    <row r="33" spans="1:26" s="8" customFormat="1" ht="15" customHeight="1">
      <c r="B33" s="737" t="s">
        <v>216</v>
      </c>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row>
    <row r="34" spans="1:26" s="7" customFormat="1" ht="25.5" customHeight="1">
      <c r="A34" s="36"/>
      <c r="B34" s="745" t="s">
        <v>219</v>
      </c>
      <c r="C34" s="745"/>
      <c r="D34" s="745"/>
      <c r="E34" s="745"/>
      <c r="F34" s="745"/>
      <c r="G34" s="745"/>
      <c r="H34" s="745"/>
      <c r="I34" s="745"/>
      <c r="J34" s="745"/>
      <c r="K34" s="745"/>
      <c r="L34" s="745"/>
      <c r="M34" s="745"/>
      <c r="N34" s="745"/>
      <c r="O34" s="745"/>
      <c r="P34" s="745"/>
      <c r="Q34" s="745"/>
      <c r="R34" s="745"/>
      <c r="S34" s="745"/>
      <c r="T34" s="745"/>
      <c r="U34" s="745"/>
      <c r="V34" s="745"/>
      <c r="W34" s="745"/>
      <c r="X34" s="745"/>
      <c r="Y34" s="745"/>
      <c r="Z34" s="745"/>
    </row>
    <row r="35" spans="1:26" s="8" customFormat="1" ht="15" customHeight="1">
      <c r="B35" s="737" t="s">
        <v>217</v>
      </c>
      <c r="C35" s="737"/>
      <c r="D35" s="737"/>
      <c r="E35" s="737"/>
      <c r="F35" s="737"/>
      <c r="G35" s="737"/>
      <c r="H35" s="737"/>
      <c r="I35" s="737"/>
      <c r="J35" s="737"/>
      <c r="K35" s="737"/>
      <c r="L35" s="737"/>
      <c r="M35" s="737"/>
      <c r="N35" s="737"/>
      <c r="O35" s="737"/>
      <c r="P35" s="737"/>
      <c r="Q35" s="737"/>
      <c r="R35" s="737"/>
      <c r="S35" s="737"/>
      <c r="T35" s="737"/>
      <c r="U35" s="737"/>
      <c r="V35" s="737"/>
      <c r="W35" s="737"/>
      <c r="X35" s="737"/>
      <c r="Y35" s="737"/>
      <c r="Z35" s="737"/>
    </row>
    <row r="36" spans="1:26" s="8" customFormat="1" ht="9" customHeight="1">
      <c r="B36" s="68"/>
      <c r="C36" s="68"/>
      <c r="D36" s="68"/>
      <c r="E36" s="68"/>
      <c r="F36" s="68"/>
      <c r="G36" s="68"/>
      <c r="H36" s="68"/>
      <c r="I36" s="68"/>
      <c r="J36" s="68"/>
      <c r="K36" s="68"/>
      <c r="L36" s="68"/>
      <c r="M36" s="68"/>
      <c r="N36" s="68"/>
      <c r="O36" s="68"/>
      <c r="P36" s="68"/>
      <c r="Q36" s="68"/>
      <c r="R36" s="68"/>
      <c r="S36" s="68"/>
      <c r="T36" s="68"/>
      <c r="U36" s="68"/>
      <c r="V36" s="68"/>
      <c r="W36" s="68"/>
      <c r="X36" s="68"/>
      <c r="Y36" s="68"/>
      <c r="Z36" s="68"/>
    </row>
    <row r="37" spans="1:26" ht="18" customHeight="1">
      <c r="B37" s="5" t="s">
        <v>13</v>
      </c>
      <c r="C37" s="66"/>
      <c r="D37" s="5"/>
      <c r="E37" s="5"/>
      <c r="F37" s="5"/>
      <c r="G37" s="9"/>
      <c r="H37" s="9"/>
      <c r="I37" s="69"/>
      <c r="J37" s="69"/>
      <c r="K37" s="69"/>
      <c r="L37" s="69"/>
      <c r="M37" s="69"/>
      <c r="N37" s="69"/>
      <c r="O37" s="69"/>
      <c r="P37" s="69"/>
      <c r="Q37" s="69"/>
      <c r="R37" s="69"/>
      <c r="S37" s="69"/>
      <c r="T37" s="9"/>
      <c r="U37" s="9"/>
      <c r="Y37" s="18"/>
    </row>
    <row r="38" spans="1:26" ht="18" customHeight="1">
      <c r="B38" s="5"/>
      <c r="C38" s="86" t="s">
        <v>10</v>
      </c>
      <c r="D38" s="87"/>
      <c r="E38" s="87"/>
      <c r="F38" s="87"/>
      <c r="G38" s="87"/>
      <c r="H38" s="87"/>
      <c r="I38" s="87"/>
      <c r="J38" s="87"/>
      <c r="K38" s="87"/>
      <c r="L38" s="87"/>
      <c r="M38" s="87"/>
      <c r="N38" s="87"/>
      <c r="O38" s="87"/>
      <c r="P38" s="87"/>
      <c r="Q38" s="87"/>
      <c r="R38" s="87"/>
      <c r="S38" s="72"/>
      <c r="T38" s="31"/>
      <c r="U38" s="65"/>
      <c r="V38" s="96" t="s">
        <v>163</v>
      </c>
      <c r="W38" s="86"/>
      <c r="X38" s="56" t="s">
        <v>11</v>
      </c>
      <c r="Y38" s="87"/>
      <c r="Z38" s="88"/>
    </row>
    <row r="39" spans="1:26" ht="20.25" customHeight="1">
      <c r="B39" s="66"/>
      <c r="C39" s="586" t="s">
        <v>14</v>
      </c>
      <c r="D39" s="732"/>
      <c r="E39" s="97" t="s">
        <v>42</v>
      </c>
      <c r="F39" s="98"/>
      <c r="G39" s="98"/>
      <c r="H39" s="98"/>
      <c r="I39" s="98"/>
      <c r="J39" s="98"/>
      <c r="K39" s="98"/>
      <c r="L39" s="98"/>
      <c r="M39" s="98"/>
      <c r="N39" s="98"/>
      <c r="O39" s="98"/>
      <c r="P39" s="74" t="s">
        <v>116</v>
      </c>
      <c r="Q39" s="653">
        <f>ROUNDUP(I19/M19,0)</f>
        <v>0</v>
      </c>
      <c r="R39" s="653"/>
      <c r="S39" s="71" t="s">
        <v>117</v>
      </c>
      <c r="T39" s="99"/>
      <c r="U39" s="65"/>
      <c r="V39" s="71"/>
      <c r="W39" s="86"/>
      <c r="X39" s="87"/>
      <c r="Y39" s="87"/>
      <c r="Z39" s="88"/>
    </row>
    <row r="40" spans="1:26" ht="20.25" customHeight="1">
      <c r="B40" s="66"/>
      <c r="C40" s="587"/>
      <c r="D40" s="733"/>
      <c r="E40" s="40" t="s">
        <v>43</v>
      </c>
      <c r="F40" s="59"/>
      <c r="G40" s="59"/>
      <c r="H40" s="59"/>
      <c r="I40" s="59"/>
      <c r="J40" s="59"/>
      <c r="K40" s="59"/>
      <c r="L40" s="59"/>
      <c r="M40" s="59"/>
      <c r="N40" s="59"/>
      <c r="O40" s="59"/>
      <c r="P40" s="74" t="s">
        <v>118</v>
      </c>
      <c r="Q40" s="653">
        <f>ROUNDUP((I10+I20)/M19,0)</f>
        <v>0</v>
      </c>
      <c r="R40" s="653"/>
      <c r="S40" s="71" t="s">
        <v>119</v>
      </c>
      <c r="T40" s="99"/>
      <c r="U40" s="65"/>
      <c r="V40" s="71"/>
      <c r="W40" s="16"/>
      <c r="X40" s="12"/>
      <c r="Y40" s="12"/>
      <c r="Z40" s="19"/>
    </row>
    <row r="41" spans="1:26" ht="20.25" customHeight="1">
      <c r="B41" s="66"/>
      <c r="C41" s="587"/>
      <c r="D41" s="733"/>
      <c r="E41" s="40" t="s">
        <v>44</v>
      </c>
      <c r="F41" s="59"/>
      <c r="G41" s="59"/>
      <c r="H41" s="59"/>
      <c r="I41" s="59"/>
      <c r="J41" s="59"/>
      <c r="K41" s="59"/>
      <c r="L41" s="59"/>
      <c r="M41" s="59"/>
      <c r="N41" s="59"/>
      <c r="O41" s="59"/>
      <c r="P41" s="100" t="s">
        <v>118</v>
      </c>
      <c r="Q41" s="653">
        <f>ROUNDUP((I11+I21)/M20,0)</f>
        <v>0</v>
      </c>
      <c r="R41" s="653"/>
      <c r="S41" s="101" t="s">
        <v>119</v>
      </c>
      <c r="T41" s="99"/>
      <c r="U41" s="65"/>
      <c r="V41" s="71"/>
      <c r="W41" s="16"/>
      <c r="X41" s="12"/>
      <c r="Y41" s="12"/>
      <c r="Z41" s="19"/>
    </row>
    <row r="42" spans="1:26" ht="20.25" customHeight="1">
      <c r="B42" s="66"/>
      <c r="C42" s="587"/>
      <c r="D42" s="733"/>
      <c r="E42" s="40" t="s">
        <v>45</v>
      </c>
      <c r="F42" s="59"/>
      <c r="G42" s="59"/>
      <c r="H42" s="59"/>
      <c r="I42" s="59"/>
      <c r="J42" s="59"/>
      <c r="K42" s="59"/>
      <c r="L42" s="59"/>
      <c r="M42" s="59"/>
      <c r="N42" s="59"/>
      <c r="O42" s="59"/>
      <c r="P42" s="100" t="s">
        <v>118</v>
      </c>
      <c r="Q42" s="653">
        <f>ROUNDUP((I12+I22)/M21,0)</f>
        <v>0</v>
      </c>
      <c r="R42" s="653"/>
      <c r="S42" s="101" t="s">
        <v>119</v>
      </c>
      <c r="T42" s="99"/>
      <c r="U42" s="65"/>
      <c r="V42" s="71"/>
      <c r="W42" s="16"/>
      <c r="X42" s="12"/>
      <c r="Y42" s="12"/>
      <c r="Z42" s="19"/>
    </row>
    <row r="43" spans="1:26" ht="20.25" customHeight="1">
      <c r="B43" s="66"/>
      <c r="C43" s="636"/>
      <c r="D43" s="734"/>
      <c r="E43" s="76"/>
      <c r="F43" s="76"/>
      <c r="G43" s="76"/>
      <c r="H43" s="76"/>
      <c r="I43" s="76"/>
      <c r="J43" s="76"/>
      <c r="K43" s="76"/>
      <c r="L43" s="662" t="s">
        <v>215</v>
      </c>
      <c r="M43" s="662"/>
      <c r="N43" s="662"/>
      <c r="O43" s="662"/>
      <c r="P43" s="102" t="s">
        <v>112</v>
      </c>
      <c r="Q43" s="653">
        <f>SUM(Q39:R42)</f>
        <v>0</v>
      </c>
      <c r="R43" s="653"/>
      <c r="S43" s="103" t="s">
        <v>120</v>
      </c>
      <c r="T43" s="41"/>
      <c r="U43" s="25"/>
      <c r="V43" s="70"/>
      <c r="W43" s="104" t="s">
        <v>192</v>
      </c>
      <c r="X43" s="603" t="s">
        <v>193</v>
      </c>
      <c r="Y43" s="603"/>
      <c r="Z43" s="111" t="s">
        <v>194</v>
      </c>
    </row>
    <row r="44" spans="1:26" ht="18" customHeight="1">
      <c r="B44" s="35" t="s">
        <v>210</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ht="12" customHeight="1">
      <c r="B45" s="68"/>
      <c r="C45" s="78"/>
      <c r="D45" s="78"/>
      <c r="E45" s="78"/>
      <c r="F45" s="78"/>
      <c r="G45" s="78"/>
      <c r="H45" s="78"/>
      <c r="I45" s="78"/>
      <c r="J45" s="78"/>
      <c r="K45" s="78"/>
      <c r="L45" s="78"/>
      <c r="M45" s="78"/>
      <c r="N45" s="78"/>
      <c r="O45" s="78"/>
      <c r="P45" s="78"/>
      <c r="Q45" s="78"/>
      <c r="R45" s="78"/>
      <c r="S45" s="78"/>
      <c r="T45" s="78"/>
      <c r="U45" s="78"/>
      <c r="V45" s="78"/>
      <c r="W45" s="78"/>
      <c r="X45" s="78"/>
      <c r="Y45" s="78"/>
      <c r="Z45" s="78"/>
    </row>
    <row r="46" spans="1:26" ht="12" customHeight="1">
      <c r="B46" s="68"/>
      <c r="C46" s="78"/>
      <c r="D46" s="78"/>
      <c r="E46" s="78"/>
      <c r="F46" s="78"/>
      <c r="G46" s="78"/>
      <c r="H46" s="78"/>
      <c r="I46" s="78"/>
      <c r="J46" s="78"/>
      <c r="K46" s="78"/>
      <c r="L46" s="78"/>
      <c r="M46" s="78"/>
      <c r="N46" s="78"/>
      <c r="O46" s="78"/>
      <c r="P46" s="78"/>
      <c r="Q46" s="78"/>
      <c r="R46" s="78"/>
      <c r="S46" s="78"/>
      <c r="T46" s="78"/>
      <c r="U46" s="78"/>
      <c r="V46" s="78"/>
      <c r="W46" s="78"/>
      <c r="X46" s="78"/>
      <c r="Y46" s="78"/>
      <c r="Z46" s="78"/>
    </row>
    <row r="47" spans="1:26" ht="12" customHeight="1">
      <c r="B47" s="68"/>
      <c r="C47" s="78"/>
      <c r="D47" s="78"/>
      <c r="E47" s="78"/>
      <c r="F47" s="78"/>
      <c r="G47" s="78"/>
      <c r="H47" s="78"/>
      <c r="I47" s="78"/>
      <c r="J47" s="78"/>
      <c r="K47" s="78"/>
      <c r="L47" s="78"/>
      <c r="M47" s="78"/>
      <c r="N47" s="78"/>
      <c r="O47" s="78"/>
      <c r="P47" s="78"/>
      <c r="Q47" s="78"/>
      <c r="R47" s="78"/>
      <c r="S47" s="78"/>
      <c r="T47" s="78"/>
      <c r="U47" s="78"/>
      <c r="V47" s="78"/>
      <c r="W47" s="78"/>
      <c r="X47" s="78"/>
      <c r="Y47" s="78"/>
      <c r="Z47" s="78"/>
    </row>
    <row r="48" spans="1:26" ht="12" customHeight="1">
      <c r="B48" s="68"/>
      <c r="C48" s="78"/>
      <c r="D48" s="78"/>
      <c r="E48" s="78"/>
      <c r="F48" s="78"/>
      <c r="G48" s="78"/>
      <c r="H48" s="78"/>
      <c r="I48" s="78"/>
      <c r="J48" s="78"/>
      <c r="K48" s="78"/>
      <c r="L48" s="78"/>
      <c r="M48" s="78"/>
      <c r="N48" s="78"/>
      <c r="O48" s="78"/>
      <c r="P48" s="78"/>
      <c r="Q48" s="78"/>
      <c r="R48" s="78"/>
      <c r="S48" s="78"/>
      <c r="T48" s="78"/>
      <c r="U48" s="78"/>
      <c r="V48" s="78"/>
      <c r="W48" s="78"/>
      <c r="X48" s="78"/>
      <c r="Y48" s="78"/>
      <c r="Z48" s="78"/>
    </row>
    <row r="49" spans="2:26" ht="12" customHeight="1">
      <c r="B49" s="68"/>
      <c r="C49" s="78"/>
      <c r="D49" s="78"/>
      <c r="E49" s="78"/>
      <c r="F49" s="78"/>
      <c r="G49" s="78"/>
      <c r="H49" s="78"/>
      <c r="I49" s="78"/>
      <c r="J49" s="78"/>
      <c r="K49" s="78"/>
      <c r="L49" s="78"/>
      <c r="M49" s="78"/>
      <c r="N49" s="78"/>
      <c r="O49" s="78"/>
      <c r="P49" s="78"/>
      <c r="Q49" s="78"/>
      <c r="R49" s="78"/>
      <c r="S49" s="78"/>
      <c r="T49" s="78"/>
      <c r="U49" s="78"/>
      <c r="V49" s="78"/>
      <c r="W49" s="78"/>
      <c r="X49" s="78"/>
      <c r="Y49" s="78"/>
      <c r="Z49" s="78"/>
    </row>
    <row r="50" spans="2:26" ht="12" customHeight="1">
      <c r="B50" s="68"/>
      <c r="C50" s="78"/>
      <c r="D50" s="78"/>
      <c r="E50" s="78"/>
      <c r="F50" s="78"/>
      <c r="G50" s="78"/>
      <c r="H50" s="78"/>
      <c r="I50" s="78"/>
      <c r="J50" s="78"/>
      <c r="K50" s="78"/>
      <c r="L50" s="78"/>
      <c r="M50" s="78"/>
      <c r="N50" s="78"/>
      <c r="O50" s="78"/>
      <c r="P50" s="78"/>
      <c r="Q50" s="78"/>
      <c r="R50" s="78"/>
      <c r="S50" s="78"/>
      <c r="T50" s="78"/>
      <c r="U50" s="78"/>
      <c r="V50" s="78"/>
      <c r="W50" s="78"/>
      <c r="X50" s="78"/>
      <c r="Y50" s="78"/>
      <c r="Z50" s="78"/>
    </row>
    <row r="51" spans="2:26" ht="12" customHeight="1">
      <c r="B51" s="68"/>
      <c r="C51" s="78"/>
      <c r="D51" s="78"/>
      <c r="E51" s="78"/>
      <c r="F51" s="78"/>
      <c r="G51" s="78"/>
      <c r="H51" s="78"/>
      <c r="I51" s="78"/>
      <c r="J51" s="78"/>
      <c r="K51" s="78"/>
      <c r="L51" s="78"/>
      <c r="M51" s="78"/>
      <c r="N51" s="78"/>
      <c r="O51" s="78"/>
      <c r="P51" s="78"/>
      <c r="Q51" s="78"/>
      <c r="R51" s="78"/>
      <c r="S51" s="78"/>
      <c r="T51" s="78"/>
      <c r="U51" s="78"/>
      <c r="V51" s="78"/>
      <c r="W51" s="78"/>
      <c r="X51" s="78"/>
      <c r="Y51" s="78"/>
      <c r="Z51" s="78"/>
    </row>
    <row r="52" spans="2:26" ht="12" customHeight="1">
      <c r="B52" s="68"/>
      <c r="C52" s="78"/>
      <c r="D52" s="78"/>
      <c r="E52" s="78"/>
      <c r="F52" s="78"/>
      <c r="G52" s="78"/>
      <c r="H52" s="78"/>
      <c r="I52" s="78"/>
      <c r="J52" s="78"/>
      <c r="K52" s="78"/>
      <c r="L52" s="78"/>
      <c r="M52" s="78"/>
      <c r="N52" s="78"/>
      <c r="O52" s="78"/>
      <c r="P52" s="78"/>
      <c r="Q52" s="78"/>
      <c r="R52" s="78"/>
      <c r="S52" s="78"/>
      <c r="T52" s="78"/>
      <c r="U52" s="78"/>
      <c r="V52" s="78"/>
      <c r="W52" s="78"/>
      <c r="X52" s="78"/>
      <c r="Y52" s="78"/>
      <c r="Z52" s="78"/>
    </row>
    <row r="53" spans="2:26" ht="12" customHeight="1">
      <c r="B53" s="68"/>
      <c r="C53" s="78"/>
      <c r="D53" s="78"/>
      <c r="E53" s="78"/>
      <c r="F53" s="78"/>
      <c r="G53" s="78"/>
      <c r="H53" s="78"/>
      <c r="I53" s="78"/>
      <c r="J53" s="78"/>
      <c r="K53" s="78"/>
      <c r="L53" s="78"/>
      <c r="M53" s="78"/>
      <c r="N53" s="78"/>
      <c r="O53" s="78"/>
      <c r="P53" s="78"/>
      <c r="Q53" s="78"/>
      <c r="R53" s="78"/>
      <c r="S53" s="78"/>
      <c r="T53" s="78"/>
      <c r="U53" s="78"/>
      <c r="V53" s="78"/>
      <c r="W53" s="78"/>
      <c r="X53" s="78"/>
      <c r="Y53" s="78"/>
      <c r="Z53" s="78"/>
    </row>
    <row r="54" spans="2:26" ht="12" customHeight="1">
      <c r="B54" s="68"/>
      <c r="C54" s="78"/>
      <c r="D54" s="78"/>
      <c r="E54" s="78"/>
      <c r="F54" s="78"/>
      <c r="G54" s="78"/>
      <c r="H54" s="78"/>
      <c r="I54" s="78"/>
      <c r="J54" s="78"/>
      <c r="K54" s="78"/>
      <c r="L54" s="78"/>
      <c r="M54" s="78"/>
      <c r="N54" s="78"/>
      <c r="O54" s="78"/>
      <c r="P54" s="78"/>
      <c r="Q54" s="78"/>
      <c r="R54" s="78"/>
      <c r="S54" s="78"/>
      <c r="T54" s="78"/>
      <c r="U54" s="78"/>
      <c r="V54" s="78"/>
      <c r="W54" s="78"/>
      <c r="X54" s="78"/>
      <c r="Y54" s="78"/>
      <c r="Z54" s="78"/>
    </row>
    <row r="55" spans="2:26" ht="15" customHeight="1"/>
  </sheetData>
  <sheetProtection sheet="1" scenarios="1"/>
  <mergeCells count="65">
    <mergeCell ref="R7:R8"/>
    <mergeCell ref="G18:R18"/>
    <mergeCell ref="G17:I17"/>
    <mergeCell ref="B35:Z35"/>
    <mergeCell ref="C24:F24"/>
    <mergeCell ref="B30:Z30"/>
    <mergeCell ref="B32:Z32"/>
    <mergeCell ref="P11:P12"/>
    <mergeCell ref="T7:Y7"/>
    <mergeCell ref="S10:Z10"/>
    <mergeCell ref="G25:O27"/>
    <mergeCell ref="S27:W27"/>
    <mergeCell ref="B25:F27"/>
    <mergeCell ref="B33:Z33"/>
    <mergeCell ref="B19:B24"/>
    <mergeCell ref="B34:Z34"/>
    <mergeCell ref="X43:Y43"/>
    <mergeCell ref="C39:D43"/>
    <mergeCell ref="Q42:R42"/>
    <mergeCell ref="Q43:R43"/>
    <mergeCell ref="Q41:R41"/>
    <mergeCell ref="Q39:R39"/>
    <mergeCell ref="Q40:R40"/>
    <mergeCell ref="L43:O43"/>
    <mergeCell ref="B4:F4"/>
    <mergeCell ref="B5:F5"/>
    <mergeCell ref="K7:K8"/>
    <mergeCell ref="K11:K12"/>
    <mergeCell ref="F9:O9"/>
    <mergeCell ref="O11:O12"/>
    <mergeCell ref="N7:N8"/>
    <mergeCell ref="L11:L12"/>
    <mergeCell ref="M7:M8"/>
    <mergeCell ref="N11:N12"/>
    <mergeCell ref="C6:D16"/>
    <mergeCell ref="A1:Z1"/>
    <mergeCell ref="R11:R12"/>
    <mergeCell ref="X4:Z4"/>
    <mergeCell ref="S4:W4"/>
    <mergeCell ref="G4:R4"/>
    <mergeCell ref="H5:R5"/>
    <mergeCell ref="P7:P8"/>
    <mergeCell ref="E6:E13"/>
    <mergeCell ref="B6:B18"/>
    <mergeCell ref="F13:O13"/>
    <mergeCell ref="T8:U8"/>
    <mergeCell ref="O7:O8"/>
    <mergeCell ref="M11:M12"/>
    <mergeCell ref="L7:L8"/>
    <mergeCell ref="Q11:Q12"/>
    <mergeCell ref="Q7:Q8"/>
    <mergeCell ref="T11:V11"/>
    <mergeCell ref="I15:O15"/>
    <mergeCell ref="E15:F15"/>
    <mergeCell ref="C19:D23"/>
    <mergeCell ref="G19:G22"/>
    <mergeCell ref="J17:R17"/>
    <mergeCell ref="E14:O14"/>
    <mergeCell ref="E16:O16"/>
    <mergeCell ref="C17:F18"/>
    <mergeCell ref="E19:E23"/>
    <mergeCell ref="F23:O23"/>
    <mergeCell ref="U19:Z19"/>
    <mergeCell ref="T20:W20"/>
    <mergeCell ref="S15:Z15"/>
  </mergeCells>
  <phoneticPr fontId="2"/>
  <pageMargins left="0.46" right="0.59055118110236227" top="0.59055118110236227" bottom="0.39370078740157483" header="0.39370078740157483" footer="0.31496062992125984"/>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第１片</vt:lpstr>
      <vt:lpstr>第２片</vt:lpstr>
      <vt:lpstr>第３片（単独型・年齢区分型用）</vt:lpstr>
      <vt:lpstr>第３片（並列型用）</vt:lpstr>
      <vt:lpstr>１号様式（3片） (並列型用) (共用あり)</vt:lpstr>
      <vt:lpstr>'１号様式（3片） (並列型用) (共用あり)'!Print_Area</vt:lpstr>
      <vt:lpstr>第１片!Print_Area</vt:lpstr>
      <vt:lpstr>第２片!Print_Area</vt:lpstr>
      <vt:lpstr>'第３片（単独型・年齢区分型用）'!Print_Area</vt:lpstr>
      <vt:lpstr>'第３片（並列型用）'!Print_Area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2022-10-19T00:50:21Z</cp:lastPrinted>
  <dcterms:created xsi:type="dcterms:W3CDTF">2006-11-22T04:04:41Z</dcterms:created>
  <dcterms:modified xsi:type="dcterms:W3CDTF">2022-12-09T05:59:08Z</dcterms:modified>
</cp:coreProperties>
</file>