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6.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13.54\zaitaku\①在宅支援係\★高齢者住宅担当\005 担当事業\05 特定施設\16 HP\掲載依頼書（&amp;R6～掲載データも格納）\2024(R06)\202408_変更届、体制届（R6.4.1～国様式に）\（２）指定申請\"/>
    </mc:Choice>
  </mc:AlternateContent>
  <bookViews>
    <workbookView xWindow="-108" yWindow="-108" windowWidth="23256" windowHeight="12576" tabRatio="906"/>
  </bookViews>
  <sheets>
    <sheet name="特定施設(添付説明）" sheetId="55" r:id="rId1"/>
    <sheet name="特定施設(添付説明）※合併・分割時" sheetId="52" r:id="rId2"/>
    <sheet name="申請書（別紙様式第一号（一））" sheetId="56" r:id="rId3"/>
    <sheet name="申請書記載例" sheetId="57" r:id="rId4"/>
    <sheet name="申請書裏面別紙様式第一号（一）" sheetId="58" r:id="rId5"/>
    <sheet name="付表第一号（十二）" sheetId="59" r:id="rId6"/>
    <sheet name="付表10特定施設　例" sheetId="60" r:id="rId7"/>
    <sheet name="【記載例】勤務形態一覧表" sheetId="61" r:id="rId8"/>
    <sheet name="【記載例】シフト記号表（勤務時間帯）" sheetId="62" r:id="rId9"/>
    <sheet name="勤務形態一覧表（標準様式１）" sheetId="63" r:id="rId10"/>
    <sheet name="シフト記号表" sheetId="64" r:id="rId11"/>
    <sheet name="記入方法" sheetId="65" r:id="rId12"/>
    <sheet name="プルダウン・リスト" sheetId="66" state="hidden" r:id="rId13"/>
    <sheet name="（標準様式３）平面図" sheetId="35" r:id="rId14"/>
    <sheet name="苦情処理" sheetId="39" r:id="rId15"/>
    <sheet name="誓約書（標準様式６）" sheetId="68" r:id="rId16"/>
    <sheet name="別紙①" sheetId="69" r:id="rId17"/>
    <sheet name="別紙⑤" sheetId="70" r:id="rId18"/>
    <sheet name="介護支援専門員一覧（標準様式７）" sheetId="67" r:id="rId19"/>
  </sheets>
  <externalReferences>
    <externalReference r:id="rId20"/>
  </externalReferences>
  <definedNames>
    <definedName name="【記載例】シフト記号" localSheetId="10">シフト記号表!$C$6:$C$47</definedName>
    <definedName name="【記載例】シフト記号">'【記載例】シフト記号表（勤務時間帯）'!$C$6:$C$47</definedName>
    <definedName name="【記載例】シフト記号表" localSheetId="10">シフト記号表!$C$6:$C$47</definedName>
    <definedName name="【記載例】シフト記号表">'【記載例】シフト記号表（勤務時間帯）'!$C$6:$C$47</definedName>
    <definedName name="_xlnm.Print_Area" localSheetId="13">'（標準様式３）平面図'!$A$1:$O$20</definedName>
    <definedName name="_xlnm.Print_Area" localSheetId="8">'【記載例】シフト記号表（勤務時間帯）'!$B$1:$N$52</definedName>
    <definedName name="_xlnm.Print_Area" localSheetId="7">【記載例】勤務形態一覧表!$A$1:$BJ$97</definedName>
    <definedName name="_xlnm.Print_Area" localSheetId="10">シフト記号表!$B$1:$N$52</definedName>
    <definedName name="_xlnm.Print_Area" localSheetId="11">記入方法!$A$1:$Q$80</definedName>
    <definedName name="_xlnm.Print_Area" localSheetId="9">'勤務形態一覧表（標準様式１）'!$A$1:$BJ$237</definedName>
    <definedName name="_xlnm.Print_Area" localSheetId="14">苦情処理!$A$1:$B$18</definedName>
    <definedName name="_xlnm.Print_Area" localSheetId="2">'申請書（別紙様式第一号（一））'!$A$1:$AK$68</definedName>
    <definedName name="_xlnm.Print_Area" localSheetId="3">申請書記載例!$A$1:$AK$68</definedName>
    <definedName name="_xlnm.Print_Area" localSheetId="4">'申請書裏面別紙様式第一号（一）'!$A$1:$L$34</definedName>
    <definedName name="_xlnm.Print_Area" localSheetId="15">'誓約書（標準様式６）'!$A$1:$L$25</definedName>
    <definedName name="_xlnm.Print_Area" localSheetId="0">'特定施設(添付説明）'!$B$1:$G$51</definedName>
    <definedName name="_xlnm.Print_Area" localSheetId="1">'特定施設(添付説明）※合併・分割時'!$B$1:$H$51</definedName>
    <definedName name="_xlnm.Print_Area" localSheetId="6">'付表10特定施設　例'!$A$1:$AC$44</definedName>
    <definedName name="_xlnm.Print_Area" localSheetId="5">'付表第一号（十二）'!#REF!</definedName>
    <definedName name="_xlnm.Print_Area" localSheetId="16">別紙①!$A$1:$D$22</definedName>
    <definedName name="_xlnm.Print_Titles" localSheetId="7">【記載例】勤務形態一覧表!$1:$16</definedName>
    <definedName name="_xlnm.Print_Titles" localSheetId="9">'勤務形態一覧表（標準様式１）'!$1:$16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6" i="63" l="1"/>
  <c r="AF231" i="63"/>
  <c r="P231" i="63"/>
  <c r="AA230" i="63"/>
  <c r="P230" i="63"/>
  <c r="K230" i="63"/>
  <c r="AH228" i="63"/>
  <c r="AA231" i="63" s="1"/>
  <c r="AM226" i="63"/>
  <c r="AA236" i="63" s="1"/>
  <c r="AJ226" i="63"/>
  <c r="AH226" i="63"/>
  <c r="W226" i="63"/>
  <c r="T226" i="63"/>
  <c r="K231" i="63" s="1"/>
  <c r="U231" i="63" s="1"/>
  <c r="P236" i="63" s="1"/>
  <c r="U236" i="63" s="1"/>
  <c r="AQ222" i="63" s="1"/>
  <c r="R226" i="63"/>
  <c r="BB216" i="63"/>
  <c r="BD216" i="63" s="1"/>
  <c r="H216" i="63"/>
  <c r="F216" i="63"/>
  <c r="BD214" i="63"/>
  <c r="BB214" i="63"/>
  <c r="H214" i="63"/>
  <c r="F214" i="63"/>
  <c r="BB212" i="63"/>
  <c r="BD212" i="63" s="1"/>
  <c r="H212" i="63"/>
  <c r="F212" i="63"/>
  <c r="BD210" i="63"/>
  <c r="BB210" i="63"/>
  <c r="H210" i="63"/>
  <c r="F210" i="63"/>
  <c r="BB208" i="63"/>
  <c r="BD208" i="63" s="1"/>
  <c r="H208" i="63"/>
  <c r="F208" i="63"/>
  <c r="BD206" i="63"/>
  <c r="BB206" i="63"/>
  <c r="H206" i="63"/>
  <c r="F206" i="63"/>
  <c r="BB204" i="63"/>
  <c r="BD204" i="63" s="1"/>
  <c r="H204" i="63"/>
  <c r="F204" i="63"/>
  <c r="BD202" i="63"/>
  <c r="BB202" i="63"/>
  <c r="H202" i="63"/>
  <c r="F202" i="63"/>
  <c r="BB200" i="63"/>
  <c r="BD200" i="63" s="1"/>
  <c r="H200" i="63"/>
  <c r="F200" i="63"/>
  <c r="BD198" i="63"/>
  <c r="BB198" i="63"/>
  <c r="H198" i="63"/>
  <c r="F198" i="63"/>
  <c r="BB196" i="63"/>
  <c r="BD196" i="63" s="1"/>
  <c r="H196" i="63"/>
  <c r="F196" i="63"/>
  <c r="BD194" i="63"/>
  <c r="BB194" i="63"/>
  <c r="H194" i="63"/>
  <c r="F194" i="63"/>
  <c r="BB192" i="63"/>
  <c r="BD192" i="63" s="1"/>
  <c r="H192" i="63"/>
  <c r="F192" i="63"/>
  <c r="BD190" i="63"/>
  <c r="BB190" i="63"/>
  <c r="H190" i="63"/>
  <c r="F190" i="63"/>
  <c r="BB188" i="63"/>
  <c r="BD188" i="63" s="1"/>
  <c r="H188" i="63"/>
  <c r="F188" i="63"/>
  <c r="BD186" i="63"/>
  <c r="BB186" i="63"/>
  <c r="H186" i="63"/>
  <c r="F186" i="63"/>
  <c r="BB184" i="63"/>
  <c r="BD184" i="63" s="1"/>
  <c r="H184" i="63"/>
  <c r="F184" i="63"/>
  <c r="BD182" i="63"/>
  <c r="BB182" i="63"/>
  <c r="H182" i="63"/>
  <c r="F182" i="63"/>
  <c r="BB180" i="63"/>
  <c r="BD180" i="63" s="1"/>
  <c r="H180" i="63"/>
  <c r="F180" i="63"/>
  <c r="BD178" i="63"/>
  <c r="BB178" i="63"/>
  <c r="H178" i="63"/>
  <c r="F178" i="63"/>
  <c r="BB176" i="63"/>
  <c r="BD176" i="63" s="1"/>
  <c r="H176" i="63"/>
  <c r="F176" i="63"/>
  <c r="BD174" i="63"/>
  <c r="BB174" i="63"/>
  <c r="H174" i="63"/>
  <c r="F174" i="63"/>
  <c r="BB172" i="63"/>
  <c r="BD172" i="63" s="1"/>
  <c r="H172" i="63"/>
  <c r="F172" i="63"/>
  <c r="BD170" i="63"/>
  <c r="BB170" i="63"/>
  <c r="H170" i="63"/>
  <c r="F170" i="63"/>
  <c r="BB168" i="63"/>
  <c r="BD168" i="63" s="1"/>
  <c r="H168" i="63"/>
  <c r="F168" i="63"/>
  <c r="BD166" i="63"/>
  <c r="BB166" i="63"/>
  <c r="H166" i="63"/>
  <c r="F166" i="63"/>
  <c r="BB164" i="63"/>
  <c r="BD164" i="63" s="1"/>
  <c r="H164" i="63"/>
  <c r="F164" i="63"/>
  <c r="BD162" i="63"/>
  <c r="BB162" i="63"/>
  <c r="H162" i="63"/>
  <c r="F162" i="63"/>
  <c r="BB160" i="63"/>
  <c r="BD160" i="63" s="1"/>
  <c r="H160" i="63"/>
  <c r="F160" i="63"/>
  <c r="BD158" i="63"/>
  <c r="BB158" i="63"/>
  <c r="H158" i="63"/>
  <c r="F158" i="63"/>
  <c r="BB156" i="63"/>
  <c r="BD156" i="63" s="1"/>
  <c r="H156" i="63"/>
  <c r="F156" i="63"/>
  <c r="BD154" i="63"/>
  <c r="BB154" i="63"/>
  <c r="H154" i="63"/>
  <c r="F154" i="63"/>
  <c r="BB152" i="63"/>
  <c r="BD152" i="63" s="1"/>
  <c r="H152" i="63"/>
  <c r="F152" i="63"/>
  <c r="BD150" i="63"/>
  <c r="BB150" i="63"/>
  <c r="H150" i="63"/>
  <c r="F150" i="63"/>
  <c r="BB148" i="63"/>
  <c r="BD148" i="63" s="1"/>
  <c r="H148" i="63"/>
  <c r="F148" i="63"/>
  <c r="BD146" i="63"/>
  <c r="BB146" i="63"/>
  <c r="H146" i="63"/>
  <c r="F146" i="63"/>
  <c r="BB144" i="63"/>
  <c r="BD144" i="63" s="1"/>
  <c r="H144" i="63"/>
  <c r="F144" i="63"/>
  <c r="BD142" i="63"/>
  <c r="BB142" i="63"/>
  <c r="H142" i="63"/>
  <c r="F142" i="63"/>
  <c r="BB140" i="63"/>
  <c r="BD140" i="63" s="1"/>
  <c r="H140" i="63"/>
  <c r="F140" i="63"/>
  <c r="BD138" i="63"/>
  <c r="BB138" i="63"/>
  <c r="H138" i="63"/>
  <c r="F138" i="63"/>
  <c r="BB136" i="63"/>
  <c r="BD136" i="63" s="1"/>
  <c r="H136" i="63"/>
  <c r="F136" i="63"/>
  <c r="BD134" i="63"/>
  <c r="BB134" i="63"/>
  <c r="H134" i="63"/>
  <c r="F134" i="63"/>
  <c r="BB132" i="63"/>
  <c r="BD132" i="63" s="1"/>
  <c r="H132" i="63"/>
  <c r="F132" i="63"/>
  <c r="BD130" i="63"/>
  <c r="BB130" i="63"/>
  <c r="H130" i="63"/>
  <c r="F130" i="63"/>
  <c r="BB128" i="63"/>
  <c r="BD128" i="63" s="1"/>
  <c r="H128" i="63"/>
  <c r="F128" i="63"/>
  <c r="BD126" i="63"/>
  <c r="BB126" i="63"/>
  <c r="H126" i="63"/>
  <c r="F126" i="63"/>
  <c r="BB124" i="63"/>
  <c r="BD124" i="63" s="1"/>
  <c r="H124" i="63"/>
  <c r="F124" i="63"/>
  <c r="BD122" i="63"/>
  <c r="BB122" i="63"/>
  <c r="H122" i="63"/>
  <c r="F122" i="63"/>
  <c r="BB120" i="63"/>
  <c r="BD120" i="63" s="1"/>
  <c r="H120" i="63"/>
  <c r="F120" i="63"/>
  <c r="BD118" i="63"/>
  <c r="BB118" i="63"/>
  <c r="H118" i="63"/>
  <c r="F118" i="63"/>
  <c r="BB116" i="63"/>
  <c r="BD116" i="63" s="1"/>
  <c r="H116" i="63"/>
  <c r="F116" i="63"/>
  <c r="BD114" i="63"/>
  <c r="BB114" i="63"/>
  <c r="H114" i="63"/>
  <c r="F114" i="63"/>
  <c r="BB112" i="63"/>
  <c r="BD112" i="63" s="1"/>
  <c r="H112" i="63"/>
  <c r="F112" i="63"/>
  <c r="BD110" i="63"/>
  <c r="BB110" i="63"/>
  <c r="H110" i="63"/>
  <c r="F110" i="63"/>
  <c r="BB108" i="63"/>
  <c r="BD108" i="63" s="1"/>
  <c r="H108" i="63"/>
  <c r="F108" i="63"/>
  <c r="BD106" i="63"/>
  <c r="BB106" i="63"/>
  <c r="H106" i="63"/>
  <c r="F106" i="63"/>
  <c r="BB104" i="63"/>
  <c r="BD104" i="63" s="1"/>
  <c r="H104" i="63"/>
  <c r="F104" i="63"/>
  <c r="BD102" i="63"/>
  <c r="BB102" i="63"/>
  <c r="H102" i="63"/>
  <c r="F102" i="63"/>
  <c r="BB100" i="63"/>
  <c r="BD100" i="63" s="1"/>
  <c r="H100" i="63"/>
  <c r="F100" i="63"/>
  <c r="BD98" i="63"/>
  <c r="BB98" i="63"/>
  <c r="H98" i="63"/>
  <c r="F98" i="63"/>
  <c r="BB96" i="63"/>
  <c r="BD96" i="63" s="1"/>
  <c r="H96" i="63"/>
  <c r="F96" i="63"/>
  <c r="BD94" i="63"/>
  <c r="BB94" i="63"/>
  <c r="H94" i="63"/>
  <c r="F94" i="63"/>
  <c r="BB92" i="63"/>
  <c r="BD92" i="63" s="1"/>
  <c r="H92" i="63"/>
  <c r="F92" i="63"/>
  <c r="BD90" i="63"/>
  <c r="BB90" i="63"/>
  <c r="H90" i="63"/>
  <c r="F90" i="63"/>
  <c r="BB88" i="63"/>
  <c r="BD88" i="63" s="1"/>
  <c r="H88" i="63"/>
  <c r="F88" i="63"/>
  <c r="BD86" i="63"/>
  <c r="BB86" i="63"/>
  <c r="H86" i="63"/>
  <c r="F86" i="63"/>
  <c r="BB84" i="63"/>
  <c r="BD84" i="63" s="1"/>
  <c r="H84" i="63"/>
  <c r="F84" i="63"/>
  <c r="BB82" i="63"/>
  <c r="BD82" i="63" s="1"/>
  <c r="H82" i="63"/>
  <c r="F82" i="63"/>
  <c r="BD80" i="63"/>
  <c r="BB80" i="63"/>
  <c r="H80" i="63"/>
  <c r="F80" i="63"/>
  <c r="BB78" i="63"/>
  <c r="BD78" i="63" s="1"/>
  <c r="H78" i="63"/>
  <c r="F78" i="63"/>
  <c r="BD76" i="63"/>
  <c r="BB76" i="63"/>
  <c r="H76" i="63"/>
  <c r="F76" i="63"/>
  <c r="BB74" i="63"/>
  <c r="BD74" i="63" s="1"/>
  <c r="H74" i="63"/>
  <c r="F74" i="63"/>
  <c r="BD72" i="63"/>
  <c r="BB72" i="63"/>
  <c r="H72" i="63"/>
  <c r="F72" i="63"/>
  <c r="BB70" i="63"/>
  <c r="BD70" i="63" s="1"/>
  <c r="H70" i="63"/>
  <c r="F70" i="63"/>
  <c r="BD68" i="63"/>
  <c r="BB68" i="63"/>
  <c r="H68" i="63"/>
  <c r="F68" i="63"/>
  <c r="BB66" i="63"/>
  <c r="BD66" i="63" s="1"/>
  <c r="H66" i="63"/>
  <c r="F66" i="63"/>
  <c r="BD64" i="63"/>
  <c r="BB64" i="63"/>
  <c r="H64" i="63"/>
  <c r="F64" i="63"/>
  <c r="BB62" i="63"/>
  <c r="BD62" i="63" s="1"/>
  <c r="H62" i="63"/>
  <c r="F62" i="63"/>
  <c r="BD60" i="63"/>
  <c r="BB60" i="63"/>
  <c r="H60" i="63"/>
  <c r="F60" i="63"/>
  <c r="BB58" i="63"/>
  <c r="BD58" i="63" s="1"/>
  <c r="H58" i="63"/>
  <c r="F58" i="63"/>
  <c r="BD56" i="63"/>
  <c r="BB56" i="63"/>
  <c r="H56" i="63"/>
  <c r="F56" i="63"/>
  <c r="BB54" i="63"/>
  <c r="BD54" i="63" s="1"/>
  <c r="H54" i="63"/>
  <c r="F54" i="63"/>
  <c r="BD52" i="63"/>
  <c r="BB52" i="63"/>
  <c r="H52" i="63"/>
  <c r="F52" i="63"/>
  <c r="BB50" i="63"/>
  <c r="BD50" i="63" s="1"/>
  <c r="H50" i="63"/>
  <c r="F50" i="63"/>
  <c r="BD48" i="63"/>
  <c r="BB48" i="63"/>
  <c r="H48" i="63"/>
  <c r="F48" i="63"/>
  <c r="BB46" i="63"/>
  <c r="BD46" i="63" s="1"/>
  <c r="H46" i="63"/>
  <c r="F46" i="63"/>
  <c r="BD44" i="63"/>
  <c r="BB44" i="63"/>
  <c r="H44" i="63"/>
  <c r="F44" i="63"/>
  <c r="BB42" i="63"/>
  <c r="BD42" i="63" s="1"/>
  <c r="H42" i="63"/>
  <c r="F42" i="63"/>
  <c r="BD40" i="63"/>
  <c r="BB40" i="63"/>
  <c r="H40" i="63"/>
  <c r="F40" i="63"/>
  <c r="BB38" i="63"/>
  <c r="BD38" i="63" s="1"/>
  <c r="H38" i="63"/>
  <c r="F38" i="63"/>
  <c r="BD36" i="63"/>
  <c r="BB36" i="63"/>
  <c r="H36" i="63"/>
  <c r="F36" i="63"/>
  <c r="BB34" i="63"/>
  <c r="BD34" i="63" s="1"/>
  <c r="H34" i="63"/>
  <c r="F34" i="63"/>
  <c r="BD32" i="63"/>
  <c r="BB32" i="63"/>
  <c r="H32" i="63"/>
  <c r="F32" i="63"/>
  <c r="BB30" i="63"/>
  <c r="BD30" i="63" s="1"/>
  <c r="H30" i="63"/>
  <c r="F30" i="63"/>
  <c r="BD28" i="63"/>
  <c r="BB28" i="63"/>
  <c r="H28" i="63"/>
  <c r="F28" i="63"/>
  <c r="BB26" i="63"/>
  <c r="BD26" i="63" s="1"/>
  <c r="H26" i="63"/>
  <c r="F26" i="63"/>
  <c r="BD24" i="63"/>
  <c r="BB24" i="63"/>
  <c r="H24" i="63"/>
  <c r="F24" i="63"/>
  <c r="BB22" i="63"/>
  <c r="BD22" i="63" s="1"/>
  <c r="H22" i="63"/>
  <c r="F22" i="63"/>
  <c r="BD20" i="63"/>
  <c r="BB20" i="63"/>
  <c r="H20" i="63"/>
  <c r="F20" i="63"/>
  <c r="B19" i="63"/>
  <c r="B21" i="63" s="1"/>
  <c r="B23" i="63" s="1"/>
  <c r="B25" i="63" s="1"/>
  <c r="B27" i="63" s="1"/>
  <c r="B29" i="63" s="1"/>
  <c r="B31" i="63" s="1"/>
  <c r="B33" i="63" s="1"/>
  <c r="B35" i="63" s="1"/>
  <c r="B37" i="63" s="1"/>
  <c r="B39" i="63" s="1"/>
  <c r="B41" i="63" s="1"/>
  <c r="B43" i="63" s="1"/>
  <c r="B45" i="63" s="1"/>
  <c r="B47" i="63" s="1"/>
  <c r="B49" i="63" s="1"/>
  <c r="B51" i="63" s="1"/>
  <c r="B53" i="63" s="1"/>
  <c r="B55" i="63" s="1"/>
  <c r="B57" i="63" s="1"/>
  <c r="B59" i="63" s="1"/>
  <c r="B61" i="63" s="1"/>
  <c r="B63" i="63" s="1"/>
  <c r="B65" i="63" s="1"/>
  <c r="B67" i="63" s="1"/>
  <c r="B69" i="63" s="1"/>
  <c r="B71" i="63" s="1"/>
  <c r="B73" i="63" s="1"/>
  <c r="B75" i="63" s="1"/>
  <c r="B77" i="63" s="1"/>
  <c r="B79" i="63" s="1"/>
  <c r="B81" i="63" s="1"/>
  <c r="B83" i="63" s="1"/>
  <c r="B85" i="63" s="1"/>
  <c r="B87" i="63" s="1"/>
  <c r="B89" i="63" s="1"/>
  <c r="B91" i="63" s="1"/>
  <c r="B93" i="63" s="1"/>
  <c r="B95" i="63" s="1"/>
  <c r="B97" i="63" s="1"/>
  <c r="B99" i="63" s="1"/>
  <c r="B101" i="63" s="1"/>
  <c r="B103" i="63" s="1"/>
  <c r="B105" i="63" s="1"/>
  <c r="B107" i="63" s="1"/>
  <c r="B109" i="63" s="1"/>
  <c r="B111" i="63" s="1"/>
  <c r="B113" i="63" s="1"/>
  <c r="B115" i="63" s="1"/>
  <c r="B117" i="63" s="1"/>
  <c r="B119" i="63" s="1"/>
  <c r="B121" i="63" s="1"/>
  <c r="B123" i="63" s="1"/>
  <c r="B125" i="63" s="1"/>
  <c r="B127" i="63" s="1"/>
  <c r="B129" i="63" s="1"/>
  <c r="B131" i="63" s="1"/>
  <c r="B133" i="63" s="1"/>
  <c r="B135" i="63" s="1"/>
  <c r="B137" i="63" s="1"/>
  <c r="B139" i="63" s="1"/>
  <c r="B141" i="63" s="1"/>
  <c r="B143" i="63" s="1"/>
  <c r="B145" i="63" s="1"/>
  <c r="B147" i="63" s="1"/>
  <c r="B149" i="63" s="1"/>
  <c r="B151" i="63" s="1"/>
  <c r="B153" i="63" s="1"/>
  <c r="B155" i="63" s="1"/>
  <c r="B157" i="63" s="1"/>
  <c r="B159" i="63" s="1"/>
  <c r="B161" i="63" s="1"/>
  <c r="B163" i="63" s="1"/>
  <c r="B165" i="63" s="1"/>
  <c r="B167" i="63" s="1"/>
  <c r="B169" i="63" s="1"/>
  <c r="B171" i="63" s="1"/>
  <c r="B173" i="63" s="1"/>
  <c r="B175" i="63" s="1"/>
  <c r="B177" i="63" s="1"/>
  <c r="B179" i="63" s="1"/>
  <c r="B181" i="63" s="1"/>
  <c r="B183" i="63" s="1"/>
  <c r="B185" i="63" s="1"/>
  <c r="B187" i="63" s="1"/>
  <c r="B189" i="63" s="1"/>
  <c r="B191" i="63" s="1"/>
  <c r="B193" i="63" s="1"/>
  <c r="B195" i="63" s="1"/>
  <c r="B197" i="63" s="1"/>
  <c r="B199" i="63" s="1"/>
  <c r="B201" i="63" s="1"/>
  <c r="B203" i="63" s="1"/>
  <c r="B205" i="63" s="1"/>
  <c r="B207" i="63" s="1"/>
  <c r="B209" i="63" s="1"/>
  <c r="B211" i="63" s="1"/>
  <c r="B213" i="63" s="1"/>
  <c r="B215" i="63" s="1"/>
  <c r="BB18" i="63"/>
  <c r="BD18" i="63" s="1"/>
  <c r="H18" i="63"/>
  <c r="F18" i="63"/>
  <c r="AE225" i="63" s="1"/>
  <c r="B17" i="63"/>
  <c r="AZ15" i="63"/>
  <c r="AZ16" i="63" s="1"/>
  <c r="AX15" i="63"/>
  <c r="AX16" i="63" s="1"/>
  <c r="AV15" i="63"/>
  <c r="AV16" i="63" s="1"/>
  <c r="AT15" i="63"/>
  <c r="AT16" i="63" s="1"/>
  <c r="AR15" i="63"/>
  <c r="AR16" i="63" s="1"/>
  <c r="AP15" i="63"/>
  <c r="AP16" i="63" s="1"/>
  <c r="AN15" i="63"/>
  <c r="AN16" i="63" s="1"/>
  <c r="AL15" i="63"/>
  <c r="AL16" i="63" s="1"/>
  <c r="AJ15" i="63"/>
  <c r="AJ16" i="63" s="1"/>
  <c r="AH15" i="63"/>
  <c r="AH16" i="63" s="1"/>
  <c r="AF15" i="63"/>
  <c r="AF16" i="63" s="1"/>
  <c r="AD15" i="63"/>
  <c r="AD16" i="63" s="1"/>
  <c r="AB15" i="63"/>
  <c r="AB16" i="63" s="1"/>
  <c r="Z15" i="63"/>
  <c r="Z16" i="63" s="1"/>
  <c r="X15" i="63"/>
  <c r="X16" i="63" s="1"/>
  <c r="BA14" i="63"/>
  <c r="BA15" i="63" s="1"/>
  <c r="BA16" i="63" s="1"/>
  <c r="AZ14" i="63"/>
  <c r="AY14" i="63"/>
  <c r="AY15" i="63" s="1"/>
  <c r="AY16" i="63" s="1"/>
  <c r="BB12" i="63"/>
  <c r="BE8" i="63"/>
  <c r="AF2" i="63"/>
  <c r="AW15" i="63" s="1"/>
  <c r="AW16" i="63" s="1"/>
  <c r="K96" i="61"/>
  <c r="U96" i="61" s="1"/>
  <c r="AF91" i="61"/>
  <c r="P91" i="61"/>
  <c r="AA90" i="61"/>
  <c r="P90" i="61"/>
  <c r="K90" i="61"/>
  <c r="AH88" i="61"/>
  <c r="AA91" i="61" s="1"/>
  <c r="AK91" i="61" s="1"/>
  <c r="AF96" i="61" s="1"/>
  <c r="AM86" i="61"/>
  <c r="AA96" i="61" s="1"/>
  <c r="AJ86" i="61"/>
  <c r="AH86" i="61"/>
  <c r="W86" i="61"/>
  <c r="T86" i="61"/>
  <c r="K91" i="61" s="1"/>
  <c r="U91" i="61" s="1"/>
  <c r="P96" i="61" s="1"/>
  <c r="R86" i="61"/>
  <c r="AQ82" i="61"/>
  <c r="BB76" i="61"/>
  <c r="BD76" i="61" s="1"/>
  <c r="H76" i="61"/>
  <c r="F76" i="61"/>
  <c r="BD74" i="61"/>
  <c r="BB74" i="61"/>
  <c r="H74" i="61"/>
  <c r="F74" i="61"/>
  <c r="BB72" i="61"/>
  <c r="BD72" i="61" s="1"/>
  <c r="H72" i="61"/>
  <c r="F72" i="61"/>
  <c r="BD70" i="61"/>
  <c r="BB70" i="61"/>
  <c r="H70" i="61"/>
  <c r="F70" i="61"/>
  <c r="BB68" i="61"/>
  <c r="BD68" i="61" s="1"/>
  <c r="H68" i="61"/>
  <c r="F68" i="61"/>
  <c r="BD66" i="61"/>
  <c r="BB66" i="61"/>
  <c r="H66" i="61"/>
  <c r="F66" i="61"/>
  <c r="BB64" i="61"/>
  <c r="BD64" i="61" s="1"/>
  <c r="H64" i="61"/>
  <c r="F64" i="61"/>
  <c r="BD62" i="61"/>
  <c r="BB62" i="61"/>
  <c r="H62" i="61"/>
  <c r="F62" i="61"/>
  <c r="BB60" i="61"/>
  <c r="BD60" i="61" s="1"/>
  <c r="H60" i="61"/>
  <c r="F60" i="61"/>
  <c r="BD58" i="61"/>
  <c r="BB58" i="61"/>
  <c r="H58" i="61"/>
  <c r="F58" i="61"/>
  <c r="BB56" i="61"/>
  <c r="BD56" i="61" s="1"/>
  <c r="H56" i="61"/>
  <c r="F56" i="61"/>
  <c r="BD54" i="61"/>
  <c r="BB54" i="61"/>
  <c r="H54" i="61"/>
  <c r="F54" i="61"/>
  <c r="BB52" i="61"/>
  <c r="BD52" i="61" s="1"/>
  <c r="H52" i="61"/>
  <c r="F52" i="61"/>
  <c r="BD50" i="61"/>
  <c r="BB50" i="61"/>
  <c r="H50" i="61"/>
  <c r="F50" i="61"/>
  <c r="BB48" i="61"/>
  <c r="BD48" i="61" s="1"/>
  <c r="H48" i="61"/>
  <c r="F48" i="61"/>
  <c r="BD46" i="61"/>
  <c r="BB46" i="61"/>
  <c r="H46" i="61"/>
  <c r="F46" i="61"/>
  <c r="BB44" i="61"/>
  <c r="BD44" i="61" s="1"/>
  <c r="H44" i="61"/>
  <c r="F44" i="61"/>
  <c r="BD42" i="61"/>
  <c r="BB42" i="61"/>
  <c r="H42" i="61"/>
  <c r="F42" i="61"/>
  <c r="BB40" i="61"/>
  <c r="BD40" i="61" s="1"/>
  <c r="H40" i="61"/>
  <c r="F40" i="61"/>
  <c r="BD38" i="61"/>
  <c r="BB38" i="61"/>
  <c r="H38" i="61"/>
  <c r="F38" i="61"/>
  <c r="BB36" i="61"/>
  <c r="BD36" i="61" s="1"/>
  <c r="H36" i="61"/>
  <c r="F36" i="61"/>
  <c r="BD34" i="61"/>
  <c r="BB34" i="61"/>
  <c r="H34" i="61"/>
  <c r="F34" i="61"/>
  <c r="BB32" i="61"/>
  <c r="BD32" i="61" s="1"/>
  <c r="H32" i="61"/>
  <c r="F32" i="61"/>
  <c r="BD30" i="61"/>
  <c r="BB30" i="61"/>
  <c r="H30" i="61"/>
  <c r="F30" i="61"/>
  <c r="BB28" i="61"/>
  <c r="BD28" i="61" s="1"/>
  <c r="H28" i="61"/>
  <c r="F28" i="61"/>
  <c r="BD26" i="61"/>
  <c r="BB26" i="61"/>
  <c r="H26" i="61"/>
  <c r="O85" i="61" s="1"/>
  <c r="F26" i="61"/>
  <c r="BB24" i="61"/>
  <c r="BD24" i="61" s="1"/>
  <c r="H24" i="61"/>
  <c r="F24" i="61"/>
  <c r="BD22" i="61"/>
  <c r="BB22" i="61"/>
  <c r="H22" i="61"/>
  <c r="F22" i="61"/>
  <c r="BB20" i="61"/>
  <c r="BD20" i="61" s="1"/>
  <c r="H20" i="61"/>
  <c r="F20" i="61"/>
  <c r="AE85" i="61" s="1"/>
  <c r="BD18" i="61"/>
  <c r="BB18" i="61"/>
  <c r="H18" i="61"/>
  <c r="F18" i="61"/>
  <c r="B17" i="61"/>
  <c r="B19" i="61" s="1"/>
  <c r="B21" i="61" s="1"/>
  <c r="B23" i="61" s="1"/>
  <c r="B25" i="61" s="1"/>
  <c r="B27" i="61" s="1"/>
  <c r="B29" i="61" s="1"/>
  <c r="B31" i="61" s="1"/>
  <c r="B33" i="61" s="1"/>
  <c r="B35" i="61" s="1"/>
  <c r="B37" i="61" s="1"/>
  <c r="B39" i="61" s="1"/>
  <c r="B41" i="61" s="1"/>
  <c r="B43" i="61" s="1"/>
  <c r="B45" i="61" s="1"/>
  <c r="B47" i="61" s="1"/>
  <c r="B49" i="61" s="1"/>
  <c r="B51" i="61" s="1"/>
  <c r="B53" i="61" s="1"/>
  <c r="B55" i="61" s="1"/>
  <c r="B57" i="61" s="1"/>
  <c r="B59" i="61" s="1"/>
  <c r="B61" i="61" s="1"/>
  <c r="B63" i="61" s="1"/>
  <c r="B65" i="61" s="1"/>
  <c r="B67" i="61" s="1"/>
  <c r="B69" i="61" s="1"/>
  <c r="B71" i="61" s="1"/>
  <c r="B73" i="61" s="1"/>
  <c r="B75" i="61" s="1"/>
  <c r="BA15" i="61"/>
  <c r="BA16" i="61" s="1"/>
  <c r="AY15" i="61"/>
  <c r="AY16" i="61" s="1"/>
  <c r="BA14" i="61"/>
  <c r="AZ14" i="61"/>
  <c r="AZ15" i="61" s="1"/>
  <c r="AZ16" i="61" s="1"/>
  <c r="AY14" i="61"/>
  <c r="BB12" i="61"/>
  <c r="AF2" i="61"/>
  <c r="AE223" i="63" l="1"/>
  <c r="AC225" i="63"/>
  <c r="M225" i="63"/>
  <c r="AC224" i="63"/>
  <c r="M224" i="63"/>
  <c r="AC223" i="63"/>
  <c r="M223" i="63"/>
  <c r="AE222" i="63"/>
  <c r="AE226" i="63" s="1"/>
  <c r="O222" i="63"/>
  <c r="AC222" i="63"/>
  <c r="AC226" i="63" s="1"/>
  <c r="AE224" i="63"/>
  <c r="W15" i="63"/>
  <c r="W16" i="63" s="1"/>
  <c r="Y15" i="63"/>
  <c r="Y16" i="63" s="1"/>
  <c r="AA15" i="63"/>
  <c r="AA16" i="63" s="1"/>
  <c r="AC15" i="63"/>
  <c r="AC16" i="63" s="1"/>
  <c r="AE15" i="63"/>
  <c r="AE16" i="63" s="1"/>
  <c r="AG15" i="63"/>
  <c r="AG16" i="63" s="1"/>
  <c r="AI15" i="63"/>
  <c r="AI16" i="63" s="1"/>
  <c r="AK15" i="63"/>
  <c r="AK16" i="63" s="1"/>
  <c r="AM15" i="63"/>
  <c r="AM16" i="63" s="1"/>
  <c r="AO15" i="63"/>
  <c r="AO16" i="63" s="1"/>
  <c r="AQ15" i="63"/>
  <c r="AQ16" i="63" s="1"/>
  <c r="AS15" i="63"/>
  <c r="AS16" i="63" s="1"/>
  <c r="AU15" i="63"/>
  <c r="AU16" i="63" s="1"/>
  <c r="M222" i="63"/>
  <c r="M226" i="63" s="1"/>
  <c r="O223" i="63"/>
  <c r="O224" i="63"/>
  <c r="O225" i="63"/>
  <c r="AK231" i="63"/>
  <c r="AF236" i="63" s="1"/>
  <c r="AK236" i="63" s="1"/>
  <c r="AV222" i="63" s="1"/>
  <c r="BA222" i="63" s="1"/>
  <c r="AF230" i="63"/>
  <c r="AX15" i="61"/>
  <c r="AX16" i="61" s="1"/>
  <c r="AV15" i="61"/>
  <c r="AV16" i="61" s="1"/>
  <c r="AT15" i="61"/>
  <c r="AT16" i="61" s="1"/>
  <c r="AR15" i="61"/>
  <c r="AR16" i="61" s="1"/>
  <c r="AP15" i="61"/>
  <c r="AP16" i="61" s="1"/>
  <c r="AN15" i="61"/>
  <c r="AN16" i="61" s="1"/>
  <c r="AL15" i="61"/>
  <c r="AL16" i="61" s="1"/>
  <c r="AJ15" i="61"/>
  <c r="AJ16" i="61" s="1"/>
  <c r="AH15" i="61"/>
  <c r="AH16" i="61" s="1"/>
  <c r="AF15" i="61"/>
  <c r="AF16" i="61" s="1"/>
  <c r="AD15" i="61"/>
  <c r="AD16" i="61" s="1"/>
  <c r="AB15" i="61"/>
  <c r="AB16" i="61" s="1"/>
  <c r="Z15" i="61"/>
  <c r="Z16" i="61" s="1"/>
  <c r="X15" i="61"/>
  <c r="X16" i="61" s="1"/>
  <c r="BE8" i="61"/>
  <c r="Y15" i="61"/>
  <c r="Y16" i="61" s="1"/>
  <c r="AC15" i="61"/>
  <c r="AC16" i="61" s="1"/>
  <c r="AG15" i="61"/>
  <c r="AG16" i="61" s="1"/>
  <c r="AK15" i="61"/>
  <c r="AK16" i="61" s="1"/>
  <c r="AO15" i="61"/>
  <c r="AO16" i="61" s="1"/>
  <c r="AS15" i="61"/>
  <c r="AS16" i="61" s="1"/>
  <c r="AW15" i="61"/>
  <c r="AW16" i="61" s="1"/>
  <c r="M82" i="61"/>
  <c r="M86" i="61" s="1"/>
  <c r="O83" i="61"/>
  <c r="O84" i="61"/>
  <c r="W15" i="61"/>
  <c r="W16" i="61" s="1"/>
  <c r="AA15" i="61"/>
  <c r="AA16" i="61" s="1"/>
  <c r="AE15" i="61"/>
  <c r="AE16" i="61" s="1"/>
  <c r="AI15" i="61"/>
  <c r="AI16" i="61" s="1"/>
  <c r="AM15" i="61"/>
  <c r="AM16" i="61" s="1"/>
  <c r="AQ15" i="61"/>
  <c r="AQ16" i="61" s="1"/>
  <c r="AU15" i="61"/>
  <c r="AU16" i="61" s="1"/>
  <c r="AC85" i="61"/>
  <c r="AC82" i="61"/>
  <c r="AE83" i="61"/>
  <c r="AE84" i="61"/>
  <c r="AK96" i="61"/>
  <c r="AV82" i="61" s="1"/>
  <c r="BA82" i="61" s="1"/>
  <c r="O82" i="61"/>
  <c r="AE82" i="61"/>
  <c r="AE86" i="61" s="1"/>
  <c r="M83" i="61"/>
  <c r="AC83" i="61"/>
  <c r="M84" i="61"/>
  <c r="AC84" i="61"/>
  <c r="M85" i="61"/>
  <c r="AF90" i="61"/>
  <c r="O226" i="63" l="1"/>
  <c r="O86" i="61"/>
  <c r="AC86" i="61"/>
  <c r="D47" i="64" l="1"/>
  <c r="L46" i="64"/>
  <c r="L45" i="64"/>
  <c r="L47" i="64" s="1"/>
  <c r="D44" i="64"/>
  <c r="L43" i="64"/>
  <c r="L42" i="64"/>
  <c r="L44" i="64" s="1"/>
  <c r="D41" i="64"/>
  <c r="L40" i="64"/>
  <c r="L39" i="64"/>
  <c r="D38" i="64"/>
  <c r="D37" i="64"/>
  <c r="D36" i="64"/>
  <c r="D35" i="64"/>
  <c r="D34" i="64"/>
  <c r="D33" i="64"/>
  <c r="D32" i="64"/>
  <c r="D31" i="64"/>
  <c r="D30" i="64"/>
  <c r="D29" i="64"/>
  <c r="D28" i="64"/>
  <c r="D27" i="64"/>
  <c r="D26" i="64"/>
  <c r="D25" i="64"/>
  <c r="D24" i="64"/>
  <c r="D23" i="64"/>
  <c r="L22" i="64"/>
  <c r="D22" i="64"/>
  <c r="L21" i="64"/>
  <c r="D21" i="64"/>
  <c r="L20" i="64"/>
  <c r="D20" i="64"/>
  <c r="L19" i="64"/>
  <c r="D19" i="64"/>
  <c r="L18" i="64"/>
  <c r="D18" i="64"/>
  <c r="L17" i="64"/>
  <c r="D17" i="64"/>
  <c r="L16" i="64"/>
  <c r="D16" i="64"/>
  <c r="L15" i="64"/>
  <c r="D15" i="64"/>
  <c r="L14" i="64"/>
  <c r="D14" i="64"/>
  <c r="L13" i="64"/>
  <c r="D13" i="64"/>
  <c r="L12" i="64"/>
  <c r="D12" i="64"/>
  <c r="L11" i="64"/>
  <c r="D11" i="64"/>
  <c r="L10" i="64"/>
  <c r="D10" i="64"/>
  <c r="L9" i="64"/>
  <c r="D9" i="64"/>
  <c r="L8" i="64"/>
  <c r="D8" i="64"/>
  <c r="L7" i="64"/>
  <c r="D7" i="64"/>
  <c r="L6" i="64"/>
  <c r="D6" i="64"/>
  <c r="D47" i="62"/>
  <c r="L46" i="62"/>
  <c r="L45" i="62"/>
  <c r="D44" i="62"/>
  <c r="L43" i="62"/>
  <c r="L42" i="62"/>
  <c r="L44" i="62" s="1"/>
  <c r="D41" i="62"/>
  <c r="L40" i="62"/>
  <c r="L39" i="62"/>
  <c r="D38" i="62"/>
  <c r="D37" i="62"/>
  <c r="D36" i="62"/>
  <c r="D35" i="62"/>
  <c r="D34" i="62"/>
  <c r="D33" i="62"/>
  <c r="D32" i="62"/>
  <c r="D31" i="62"/>
  <c r="D30" i="62"/>
  <c r="D29" i="62"/>
  <c r="D28" i="62"/>
  <c r="D27" i="62"/>
  <c r="D26" i="62"/>
  <c r="D25" i="62"/>
  <c r="D24" i="62"/>
  <c r="D23" i="62"/>
  <c r="L22" i="62"/>
  <c r="D22" i="62"/>
  <c r="L21" i="62"/>
  <c r="D21" i="62"/>
  <c r="L20" i="62"/>
  <c r="D20" i="62"/>
  <c r="L19" i="62"/>
  <c r="D19" i="62"/>
  <c r="L18" i="62"/>
  <c r="D18" i="62"/>
  <c r="L17" i="62"/>
  <c r="D17" i="62"/>
  <c r="L16" i="62"/>
  <c r="D16" i="62"/>
  <c r="L15" i="62"/>
  <c r="D15" i="62"/>
  <c r="L14" i="62"/>
  <c r="D14" i="62"/>
  <c r="L13" i="62"/>
  <c r="D13" i="62"/>
  <c r="L12" i="62"/>
  <c r="D12" i="62"/>
  <c r="L11" i="62"/>
  <c r="D11" i="62"/>
  <c r="L10" i="62"/>
  <c r="D10" i="62"/>
  <c r="L9" i="62"/>
  <c r="D9" i="62"/>
  <c r="L8" i="62"/>
  <c r="D8" i="62"/>
  <c r="L7" i="62"/>
  <c r="D7" i="62"/>
  <c r="L6" i="62"/>
  <c r="D6" i="62"/>
  <c r="L47" i="62" l="1"/>
  <c r="L41" i="64"/>
  <c r="L41" i="62"/>
</calcChain>
</file>

<file path=xl/comments1.xml><?xml version="1.0" encoding="utf-8"?>
<comments xmlns="http://schemas.openxmlformats.org/spreadsheetml/2006/main">
  <authors>
    <author>東京都</author>
  </authors>
  <commentList>
    <comment ref="E14" authorId="0" shapeId="0">
      <text>
        <r>
          <rPr>
            <b/>
            <sz val="9"/>
            <color indexed="81"/>
            <rFont val="MS P ゴシック"/>
            <family val="3"/>
            <charset val="128"/>
          </rPr>
          <t>指定を受けようとする事業所のサービスに応じて、誓約書別紙①又は別紙⑤もしくはその両方を添付してください。</t>
        </r>
      </text>
    </comment>
  </commentList>
</comments>
</file>

<file path=xl/sharedStrings.xml><?xml version="1.0" encoding="utf-8"?>
<sst xmlns="http://schemas.openxmlformats.org/spreadsheetml/2006/main" count="6066" uniqueCount="637">
  <si>
    <t>平面図</t>
    <rPh sb="0" eb="3">
      <t>ヘイメンズ</t>
    </rPh>
    <phoneticPr fontId="6"/>
  </si>
  <si>
    <t>事業所・施設の名称</t>
    <rPh sb="0" eb="3">
      <t>ジギョウショ</t>
    </rPh>
    <rPh sb="4" eb="6">
      <t>シセツ</t>
    </rPh>
    <rPh sb="7" eb="9">
      <t>メイショウ</t>
    </rPh>
    <phoneticPr fontId="6"/>
  </si>
  <si>
    <t>備考　1</t>
    <rPh sb="0" eb="2">
      <t>ビコウ</t>
    </rPh>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</si>
  <si>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</si>
  <si>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備考　１　「申請者確認欄」の該当欄に「〇」を付し、添付書類等に漏れがないよう確認してください。</t>
    <phoneticPr fontId="6"/>
  </si>
  <si>
    <t>フリガナ</t>
    <phoneticPr fontId="6"/>
  </si>
  <si>
    <t>東京</t>
    <rPh sb="0" eb="2">
      <t>トウキョウ</t>
    </rPh>
    <phoneticPr fontId="6"/>
  </si>
  <si>
    <t>社会福祉法による事業開始の届出（又は許可）は済んでいますか。</t>
    <rPh sb="13" eb="15">
      <t>トドケデ</t>
    </rPh>
    <rPh sb="16" eb="17">
      <t>マタ</t>
    </rPh>
    <rPh sb="22" eb="23">
      <t>ス</t>
    </rPh>
    <phoneticPr fontId="6"/>
  </si>
  <si>
    <t>特定施設入居者生活介護事業者の指定申請に係る添付書類一覧</t>
    <rPh sb="5" eb="6">
      <t>キョ</t>
    </rPh>
    <phoneticPr fontId="6"/>
  </si>
  <si>
    <t>(e-mail)</t>
    <phoneticPr fontId="6"/>
  </si>
  <si>
    <t>委託契約書の写し＜業務の全部又は一部を他へ委託する場合＞</t>
    <rPh sb="0" eb="2">
      <t>イタク</t>
    </rPh>
    <rPh sb="2" eb="5">
      <t>ケイヤクショ</t>
    </rPh>
    <rPh sb="6" eb="7">
      <t>ウツ</t>
    </rPh>
    <rPh sb="9" eb="11">
      <t>ギョウム</t>
    </rPh>
    <rPh sb="12" eb="14">
      <t>ゼンブ</t>
    </rPh>
    <rPh sb="14" eb="15">
      <t>マタ</t>
    </rPh>
    <rPh sb="16" eb="18">
      <t>イチブ</t>
    </rPh>
    <rPh sb="19" eb="20">
      <t>タ</t>
    </rPh>
    <rPh sb="21" eb="23">
      <t>イタク</t>
    </rPh>
    <rPh sb="25" eb="27">
      <t>バアイ</t>
    </rPh>
    <phoneticPr fontId="6"/>
  </si>
  <si>
    <t>申請者 確認欄</t>
  </si>
  <si>
    <t>申　請　書　及　び　添　付　書　類</t>
  </si>
  <si>
    <t>備　　　考</t>
  </si>
  <si>
    <t>担　当　者　連　絡　先</t>
  </si>
  <si>
    <t>提出いただいた申請書類に記載された内容等について問い合わせをする際の担当者名と連絡先を記入して下さい。</t>
  </si>
  <si>
    <t>事業所名</t>
  </si>
  <si>
    <t>担当者名</t>
  </si>
  <si>
    <t>連絡先</t>
  </si>
  <si>
    <t>（電話）</t>
  </si>
  <si>
    <t>（ＦＡＸ）</t>
  </si>
  <si>
    <t>－</t>
  </si>
  <si>
    <t>）</t>
  </si>
  <si>
    <t>ＦＡＸ番号</t>
  </si>
  <si>
    <t>有料老人ホーム</t>
  </si>
  <si>
    <t>フリガナ</t>
  </si>
  <si>
    <t>利用者数</t>
  </si>
  <si>
    <t>人</t>
  </si>
  <si>
    <t>要介護者</t>
  </si>
  <si>
    <t>要支援者</t>
  </si>
  <si>
    <t>機能訓練指導員</t>
  </si>
  <si>
    <t>常勤換算後の人数（人）</t>
  </si>
  <si>
    <t>添付書類</t>
  </si>
  <si>
    <t>別添のとおり</t>
  </si>
  <si>
    <t>年</t>
  </si>
  <si>
    <t>月</t>
  </si>
  <si>
    <t>日</t>
  </si>
  <si>
    <t>電話番号</t>
  </si>
  <si>
    <t>所在地</t>
  </si>
  <si>
    <t>申請者</t>
  </si>
  <si>
    <t>関係書類を添えて申請します。</t>
  </si>
  <si>
    <t>同一所在地において行う事業等の種類</t>
  </si>
  <si>
    <t>訪問介護</t>
  </si>
  <si>
    <t>訪問入浴介護</t>
  </si>
  <si>
    <t>訪問看護</t>
  </si>
  <si>
    <t>通所介護</t>
  </si>
  <si>
    <t>短期入所生活介護</t>
  </si>
  <si>
    <t>短期入所療養介護</t>
  </si>
  <si>
    <t>福祉用具貸与</t>
  </si>
  <si>
    <t>（この書類も提出してください。）</t>
  </si>
  <si>
    <t>従業者の勤務体制及び勤務形態一覧表(参考様式１）</t>
  </si>
  <si>
    <t>　はい　・　いいえ</t>
  </si>
  <si>
    <t>申請する事業所の名称</t>
    <rPh sb="0" eb="2">
      <t>シンセイ</t>
    </rPh>
    <phoneticPr fontId="6"/>
  </si>
  <si>
    <t>運営規程</t>
    <phoneticPr fontId="6"/>
  </si>
  <si>
    <t>老人福祉法による設置の届出は済んでいますか。</t>
    <rPh sb="8" eb="10">
      <t>セッチ</t>
    </rPh>
    <rPh sb="12" eb="13">
      <t>デ</t>
    </rPh>
    <rPh sb="14" eb="15">
      <t>ス</t>
    </rPh>
    <phoneticPr fontId="6"/>
  </si>
  <si>
    <t>協力医療機関（協力歯科医療機関を含む。）との契約の内容</t>
    <phoneticPr fontId="6"/>
  </si>
  <si>
    <t>都</t>
    <rPh sb="0" eb="1">
      <t>ト</t>
    </rPh>
    <phoneticPr fontId="6"/>
  </si>
  <si>
    <t>市</t>
    <rPh sb="0" eb="1">
      <t>シ</t>
    </rPh>
    <phoneticPr fontId="6"/>
  </si>
  <si>
    <t>区</t>
    <rPh sb="0" eb="1">
      <t>ク</t>
    </rPh>
    <phoneticPr fontId="6"/>
  </si>
  <si>
    <t>氏　名</t>
    <rPh sb="0" eb="3">
      <t>シメイ</t>
    </rPh>
    <phoneticPr fontId="6"/>
  </si>
  <si>
    <t>様　式</t>
    <rPh sb="0" eb="3">
      <t>ヨウシキ</t>
    </rPh>
    <phoneticPr fontId="6"/>
  </si>
  <si>
    <t>訪問リハビリテーション</t>
    <phoneticPr fontId="6"/>
  </si>
  <si>
    <t>通所リハビリテーション</t>
    <phoneticPr fontId="6"/>
  </si>
  <si>
    <t>医療機関コード等</t>
    <rPh sb="7" eb="8">
      <t>トウ</t>
    </rPh>
    <phoneticPr fontId="6"/>
  </si>
  <si>
    <t>老人福祉法による届出（又は認可）は済んでいますか。</t>
    <rPh sb="0" eb="2">
      <t>ロウジン</t>
    </rPh>
    <rPh sb="2" eb="4">
      <t>フクシ</t>
    </rPh>
    <rPh sb="4" eb="5">
      <t>ホウ</t>
    </rPh>
    <rPh sb="8" eb="10">
      <t>トドケデ</t>
    </rPh>
    <rPh sb="11" eb="12">
      <t>マタ</t>
    </rPh>
    <rPh sb="13" eb="15">
      <t>ニンカ</t>
    </rPh>
    <rPh sb="17" eb="18">
      <t>ス</t>
    </rPh>
    <phoneticPr fontId="6"/>
  </si>
  <si>
    <t>有料老人ホームの場合</t>
    <phoneticPr fontId="6"/>
  </si>
  <si>
    <t>軽費老人ホームの場合</t>
    <phoneticPr fontId="6"/>
  </si>
  <si>
    <t>養護老人ホームの場合</t>
    <rPh sb="0" eb="2">
      <t>ヨウゴ</t>
    </rPh>
    <rPh sb="2" eb="4">
      <t>ロウジン</t>
    </rPh>
    <phoneticPr fontId="6"/>
  </si>
  <si>
    <t>指定居宅サービス事業所</t>
    <rPh sb="10" eb="11">
      <t>ショ</t>
    </rPh>
    <phoneticPr fontId="6"/>
  </si>
  <si>
    <t>　  介護保険法に規定する事業所（施設）に係る指定（許可）を受けたいので、下記のとおり、</t>
    <rPh sb="15" eb="16">
      <t>ショ</t>
    </rPh>
    <phoneticPr fontId="6"/>
  </si>
  <si>
    <t>特定施設入居者生活介護</t>
    <rPh sb="5" eb="6">
      <t>キョ</t>
    </rPh>
    <phoneticPr fontId="6"/>
  </si>
  <si>
    <t>特定福祉用具販売</t>
    <rPh sb="0" eb="2">
      <t>トクテイ</t>
    </rPh>
    <rPh sb="6" eb="8">
      <t>ハンバイ</t>
    </rPh>
    <phoneticPr fontId="6"/>
  </si>
  <si>
    <t>備考</t>
    <rPh sb="0" eb="2">
      <t>ビコウ</t>
    </rPh>
    <phoneticPr fontId="6"/>
  </si>
  <si>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6"/>
  </si>
  <si>
    <t>組織体制図</t>
    <phoneticPr fontId="6"/>
  </si>
  <si>
    <t>就業規則の写し</t>
    <phoneticPr fontId="6"/>
  </si>
  <si>
    <t>※付表10について、「利用者数（推定数）」が定員の90％未満である場合は、推定方法の説明書類を添付してください（様式任意）。</t>
    <phoneticPr fontId="6"/>
  </si>
  <si>
    <t>　　　　２　添付書類については、次頁以降の説明を参照して下さい。</t>
    <rPh sb="16" eb="17">
      <t>ツギ</t>
    </rPh>
    <rPh sb="17" eb="18">
      <t>ページ</t>
    </rPh>
    <rPh sb="18" eb="20">
      <t>イコウ</t>
    </rPh>
    <rPh sb="21" eb="23">
      <t>セツメイ</t>
    </rPh>
    <phoneticPr fontId="6"/>
  </si>
  <si>
    <t>町</t>
    <rPh sb="0" eb="1">
      <t>マチ</t>
    </rPh>
    <phoneticPr fontId="6"/>
  </si>
  <si>
    <t>居宅療養管理指導</t>
    <rPh sb="6" eb="8">
      <t>シドウ</t>
    </rPh>
    <phoneticPr fontId="6"/>
  </si>
  <si>
    <t>村</t>
    <rPh sb="0" eb="1">
      <t>ムラ</t>
    </rPh>
    <phoneticPr fontId="6"/>
  </si>
  <si>
    <t>（サービス付き高齢者向け住宅用）</t>
    <rPh sb="5" eb="6">
      <t>ツ</t>
    </rPh>
    <rPh sb="7" eb="10">
      <t>コウレイシャ</t>
    </rPh>
    <rPh sb="10" eb="11">
      <t>ム</t>
    </rPh>
    <rPh sb="12" eb="14">
      <t>ジュウタク</t>
    </rPh>
    <rPh sb="14" eb="15">
      <t>ヨウ</t>
    </rPh>
    <phoneticPr fontId="6"/>
  </si>
  <si>
    <t>サービス付き高齢者向け住宅の場合</t>
    <phoneticPr fontId="6"/>
  </si>
  <si>
    <t>高齢者の居住の安定確保に関する法律による登録は済んでいますか。</t>
    <phoneticPr fontId="6"/>
  </si>
  <si>
    <t>入居者と締結する契約書及び重要事項説明書　（①入居契約書、②入居契約重要事項説明書、③生活支援サービス契約書、④生活支援サービス契約重要事項説明書、⑤（介護予防）特定施設入居者生活介護利用契約書、⑥入居契約・（介護予防）特定施設入居者生活介護利用契約重要事項説明書）　
※②・④・⑥は都指針様式</t>
    <rPh sb="0" eb="2">
      <t>ニュウキョ</t>
    </rPh>
    <rPh sb="4" eb="6">
      <t>テイケツ</t>
    </rPh>
    <rPh sb="8" eb="10">
      <t>ケイヤク</t>
    </rPh>
    <rPh sb="10" eb="11">
      <t>ショ</t>
    </rPh>
    <rPh sb="11" eb="12">
      <t>オヨ</t>
    </rPh>
    <rPh sb="13" eb="15">
      <t>ジュウヨウ</t>
    </rPh>
    <rPh sb="15" eb="17">
      <t>ジコウ</t>
    </rPh>
    <rPh sb="17" eb="20">
      <t>セツメイショ</t>
    </rPh>
    <phoneticPr fontId="6"/>
  </si>
  <si>
    <t>資格証の写し（計画作成担当者、機能訓練指導員、看護職員分）</t>
    <rPh sb="7" eb="9">
      <t>ケイカク</t>
    </rPh>
    <rPh sb="9" eb="11">
      <t>サクセイ</t>
    </rPh>
    <rPh sb="11" eb="14">
      <t>タントウシャ</t>
    </rPh>
    <rPh sb="15" eb="17">
      <t>キノウ</t>
    </rPh>
    <rPh sb="17" eb="19">
      <t>クンレン</t>
    </rPh>
    <rPh sb="19" eb="22">
      <t>シドウイン</t>
    </rPh>
    <rPh sb="23" eb="25">
      <t>カンゴ</t>
    </rPh>
    <rPh sb="25" eb="27">
      <t>ショクイン</t>
    </rPh>
    <rPh sb="27" eb="28">
      <t>ブン</t>
    </rPh>
    <rPh sb="28" eb="29">
      <t>ショクブン</t>
    </rPh>
    <phoneticPr fontId="6"/>
  </si>
  <si>
    <t>主務官庁承認書　※公益法人等の場合</t>
    <phoneticPr fontId="6"/>
  </si>
  <si>
    <t>緊急時対応マニュアル　（手順書等）　※死亡事故、感染症・食中毒発生時の手続きを含むもの</t>
    <rPh sb="19" eb="21">
      <t>シボウ</t>
    </rPh>
    <rPh sb="21" eb="23">
      <t>ジコ</t>
    </rPh>
    <rPh sb="24" eb="27">
      <t>カンセンショウ</t>
    </rPh>
    <rPh sb="28" eb="31">
      <t>ショクチュウドク</t>
    </rPh>
    <rPh sb="31" eb="33">
      <t>ハッセイ</t>
    </rPh>
    <rPh sb="33" eb="34">
      <t>ジ</t>
    </rPh>
    <rPh sb="35" eb="37">
      <t>テツヅ</t>
    </rPh>
    <rPh sb="39" eb="40">
      <t>フク</t>
    </rPh>
    <phoneticPr fontId="6"/>
  </si>
  <si>
    <t>雇用契約書の写し（管理者、生活相談員、計画作成担当者、機能訓練指導員、看護職員、介護職員分）</t>
    <rPh sb="6" eb="7">
      <t>ウツ</t>
    </rPh>
    <rPh sb="44" eb="45">
      <t>ブン</t>
    </rPh>
    <phoneticPr fontId="6"/>
  </si>
  <si>
    <r>
      <t>事前相談結果通知書の写し（事前相談取扱要領別記様式</t>
    </r>
    <r>
      <rPr>
        <sz val="11"/>
        <rFont val="ＭＳ Ｐゴシック"/>
        <family val="3"/>
        <charset val="128"/>
      </rPr>
      <t>３）</t>
    </r>
    <rPh sb="0" eb="2">
      <t>ジゼン</t>
    </rPh>
    <rPh sb="2" eb="4">
      <t>ソウダン</t>
    </rPh>
    <rPh sb="4" eb="6">
      <t>ケッカ</t>
    </rPh>
    <rPh sb="6" eb="9">
      <t>ツウチショ</t>
    </rPh>
    <rPh sb="10" eb="11">
      <t>ウツ</t>
    </rPh>
    <rPh sb="13" eb="15">
      <t>ジゼン</t>
    </rPh>
    <rPh sb="15" eb="17">
      <t>ソウダン</t>
    </rPh>
    <rPh sb="17" eb="19">
      <t>トリアツカ</t>
    </rPh>
    <rPh sb="19" eb="21">
      <t>ヨウリョウ</t>
    </rPh>
    <rPh sb="21" eb="23">
      <t>ベッキ</t>
    </rPh>
    <rPh sb="23" eb="25">
      <t>ヨウシキ</t>
    </rPh>
    <phoneticPr fontId="6"/>
  </si>
  <si>
    <t>提出</t>
    <rPh sb="0" eb="2">
      <t>テイシュツ</t>
    </rPh>
    <phoneticPr fontId="6"/>
  </si>
  <si>
    <t>必</t>
    <phoneticPr fontId="6"/>
  </si>
  <si>
    <t>申請書</t>
    <phoneticPr fontId="6"/>
  </si>
  <si>
    <t>△</t>
    <phoneticPr fontId="6"/>
  </si>
  <si>
    <t>申請書</t>
  </si>
  <si>
    <t>必：必ず添付する書類
△：前回指定時・事前相談時から内容に変更があった場合添付する書類</t>
    <rPh sb="19" eb="21">
      <t>ジゼン</t>
    </rPh>
    <rPh sb="21" eb="23">
      <t>ソウダン</t>
    </rPh>
    <rPh sb="23" eb="24">
      <t>ジ</t>
    </rPh>
    <phoneticPr fontId="6"/>
  </si>
  <si>
    <t>※運営事業者の吸収合併・新設合併・吸収分割・新設分割に伴い改めて指定の手続きを行う場合、本様式を使用</t>
    <phoneticPr fontId="6"/>
  </si>
  <si>
    <t>○</t>
  </si>
  <si>
    <t>必</t>
    <rPh sb="0" eb="1">
      <t>ヒツ</t>
    </rPh>
    <phoneticPr fontId="6"/>
  </si>
  <si>
    <t>分割・合併にあたっての事業者間での権利関係の変動について定めた契約書等文書の写し</t>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</si>
  <si>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</si>
  <si>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</si>
  <si>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（代表者の職名・氏名）</t>
    <rPh sb="1" eb="4">
      <t>ダイヒョウシャ</t>
    </rPh>
    <rPh sb="5" eb="7">
      <t>ショクメイ</t>
    </rPh>
    <rPh sb="8" eb="10">
      <t>シメイ</t>
    </rPh>
    <phoneticPr fontId="6"/>
  </si>
  <si>
    <t>申　請　者</t>
    <rPh sb="0" eb="1">
      <t>サル</t>
    </rPh>
    <rPh sb="2" eb="3">
      <t>ショウ</t>
    </rPh>
    <rPh sb="4" eb="5">
      <t>モノ</t>
    </rPh>
    <phoneticPr fontId="9"/>
  </si>
  <si>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</si>
  <si>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</si>
  <si>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</si>
  <si>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</si>
  <si>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</si>
  <si>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連絡先</t>
    <rPh sb="0" eb="3">
      <t>レンラクサキ</t>
    </rPh>
    <phoneticPr fontId="6"/>
  </si>
  <si>
    <t>Email</t>
    <phoneticPr fontId="6"/>
  </si>
  <si>
    <t>職名</t>
    <rPh sb="0" eb="2">
      <t>ショクメイ</t>
    </rPh>
    <phoneticPr fontId="6"/>
  </si>
  <si>
    <t>生年
月日</t>
    <rPh sb="0" eb="2">
      <t>セイネン</t>
    </rPh>
    <rPh sb="3" eb="5">
      <t>ガッピ</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</si>
  <si>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</si>
  <si>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指定（許可）申請をする事業等の開始予定年月日</t>
    <rPh sb="15" eb="17">
      <t>カイシ</t>
    </rPh>
    <rPh sb="17" eb="19">
      <t>ヨテイ</t>
    </rPh>
    <rPh sb="19" eb="22">
      <t>ネンガッピ</t>
    </rPh>
    <phoneticPr fontId="6"/>
  </si>
  <si>
    <t>指定居宅サービス</t>
    <rPh sb="0" eb="2">
      <t>シテイ</t>
    </rPh>
    <rPh sb="2" eb="4">
      <t>キョタク</t>
    </rPh>
    <phoneticPr fontId="6"/>
  </si>
  <si>
    <t>施設</t>
    <rPh sb="0" eb="2">
      <t>シセツ</t>
    </rPh>
    <phoneticPr fontId="36"/>
  </si>
  <si>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</si>
  <si>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</si>
  <si>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</si>
  <si>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</si>
  <si>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</si>
  <si>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</si>
  <si>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</si>
  <si>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</si>
  <si>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</si>
  <si>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</si>
  <si>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</si>
  <si>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</si>
  <si>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</si>
  <si>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</si>
  <si>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</si>
  <si>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</si>
  <si>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（保険医療機関として指定を受けている場合）</t>
    <rPh sb="1" eb="3">
      <t>ホケン</t>
    </rPh>
    <rPh sb="3" eb="5">
      <t>イリョウ</t>
    </rPh>
    <rPh sb="5" eb="7">
      <t>キカン</t>
    </rPh>
    <rPh sb="10" eb="12">
      <t>シテイ</t>
    </rPh>
    <phoneticPr fontId="6"/>
  </si>
  <si>
    <t>（日本産業規格A列４番）</t>
    <rPh sb="1" eb="3">
      <t>ニホン</t>
    </rPh>
    <rPh sb="3" eb="5">
      <t>サンギョウ</t>
    </rPh>
    <rPh sb="5" eb="7">
      <t>キカク</t>
    </rPh>
    <rPh sb="8" eb="9">
      <t>レツ</t>
    </rPh>
    <rPh sb="10" eb="11">
      <t>バン</t>
    </rPh>
    <phoneticPr fontId="36"/>
  </si>
  <si>
    <t>事　業　所</t>
    <phoneticPr fontId="6"/>
  </si>
  <si>
    <t>名    称</t>
  </si>
  <si>
    <t>（郵便番号　　　　</t>
    <rPh sb="1" eb="5">
      <t>ユウビンバンゴウケングンシ</t>
    </rPh>
    <phoneticPr fontId="6"/>
  </si>
  <si>
    <t>－</t>
    <phoneticPr fontId="6"/>
  </si>
  <si>
    <t>FAX番号</t>
    <phoneticPr fontId="6"/>
  </si>
  <si>
    <t>施設区分
（該当に○）</t>
    <phoneticPr fontId="6"/>
  </si>
  <si>
    <t>施設開設
年月日</t>
    <phoneticPr fontId="6"/>
  </si>
  <si>
    <t>軽費老人ホーム</t>
  </si>
  <si>
    <t>サービス付き高齢者向け住宅</t>
    <phoneticPr fontId="6"/>
  </si>
  <si>
    <t>養護老人ホーム</t>
  </si>
  <si>
    <t>年　　　　　</t>
    <phoneticPr fontId="6"/>
  </si>
  <si>
    <t>月　　　　</t>
    <phoneticPr fontId="6"/>
  </si>
  <si>
    <t>日</t>
    <phoneticPr fontId="6"/>
  </si>
  <si>
    <t>入居者の要件
（該当に○）</t>
    <phoneticPr fontId="6"/>
  </si>
  <si>
    <t>介護専用型</t>
  </si>
  <si>
    <t>介護専用型以外</t>
  </si>
  <si>
    <t>サービスの提供形態
（該当に○）</t>
    <phoneticPr fontId="6"/>
  </si>
  <si>
    <t>一般型</t>
  </si>
  <si>
    <t>外部サービス利用型</t>
  </si>
  <si>
    <t>管　理　者</t>
    <phoneticPr fontId="6"/>
  </si>
  <si>
    <t>住所</t>
  </si>
  <si>
    <t>（郵便番号　</t>
    <phoneticPr fontId="6"/>
  </si>
  <si>
    <t>氏　　名</t>
    <phoneticPr fontId="6"/>
  </si>
  <si>
    <t>生年月日</t>
  </si>
  <si>
    <t>名称</t>
    <phoneticPr fontId="6"/>
  </si>
  <si>
    <t>兼務する職種 
及び勤務時間等</t>
    <phoneticPr fontId="6"/>
  </si>
  <si>
    <t>協力医療機関</t>
    <rPh sb="0" eb="2">
      <t>キョウリョク</t>
    </rPh>
    <rPh sb="2" eb="4">
      <t>イリョウ</t>
    </rPh>
    <rPh sb="4" eb="6">
      <t>キカン</t>
    </rPh>
    <phoneticPr fontId="6"/>
  </si>
  <si>
    <t>名称</t>
  </si>
  <si>
    <t>主な診療科名</t>
    <phoneticPr fontId="6"/>
  </si>
  <si>
    <t>○人員に関する基準の確認に必要な事項</t>
    <rPh sb="1" eb="18">
      <t>ジ</t>
    </rPh>
    <phoneticPr fontId="6"/>
  </si>
  <si>
    <t>従業者の職種・員数</t>
  </si>
  <si>
    <t>生活相談員</t>
  </si>
  <si>
    <t>看護職員</t>
  </si>
  <si>
    <t>介護職員</t>
  </si>
  <si>
    <t>計画作成担当者</t>
  </si>
  <si>
    <t>専従</t>
  </si>
  <si>
    <t>兼務</t>
  </si>
  <si>
    <t>常　 勤（人）</t>
    <phoneticPr fontId="6"/>
  </si>
  <si>
    <t>非常勤（人）</t>
  </si>
  <si>
    <t>○設備に関する基準の確認に必要な事項</t>
    <rPh sb="1" eb="18">
      <t>セ</t>
    </rPh>
    <phoneticPr fontId="6"/>
  </si>
  <si>
    <t>建物の構造</t>
    <rPh sb="0" eb="2">
      <t>タテモノ</t>
    </rPh>
    <rPh sb="3" eb="5">
      <t>コウゾウ</t>
    </rPh>
    <phoneticPr fontId="6"/>
  </si>
  <si>
    <t>入居定員</t>
    <rPh sb="0" eb="2">
      <t>ニュウキョ</t>
    </rPh>
    <rPh sb="2" eb="4">
      <t>テイイン</t>
    </rPh>
    <phoneticPr fontId="6"/>
  </si>
  <si>
    <t>人（前年の平均値、新規の場合は推定数を記入）</t>
    <phoneticPr fontId="6"/>
  </si>
  <si>
    <t>新宿</t>
    <rPh sb="0" eb="2">
      <t>シンジュク</t>
    </rPh>
    <phoneticPr fontId="6"/>
  </si>
  <si>
    <t>株式会社　●●サービス</t>
    <phoneticPr fontId="6"/>
  </si>
  <si>
    <t>カブシキカイシャ　●●サービス</t>
    <phoneticPr fontId="6"/>
  </si>
  <si>
    <t>トウキョウ　カズミ</t>
    <phoneticPr fontId="6"/>
  </si>
  <si>
    <t>xxx</t>
    <phoneticPr fontId="6"/>
  </si>
  <si>
    <t>xxxx</t>
    <phoneticPr fontId="6"/>
  </si>
  <si>
    <t>xx-xxxx-xxxx</t>
    <phoneticPr fontId="6"/>
  </si>
  <si>
    <t>西新宿〇丁目〇番〇号〇〇総合ビル〇階</t>
    <phoneticPr fontId="6"/>
  </si>
  <si>
    <t>xxxx@xxx.com</t>
    <phoneticPr fontId="6"/>
  </si>
  <si>
    <t>■■の里</t>
    <rPh sb="3" eb="4">
      <t>サト</t>
    </rPh>
    <phoneticPr fontId="6"/>
  </si>
  <si>
    <t>豊島　次郎</t>
    <rPh sb="0" eb="2">
      <t>トシマ</t>
    </rPh>
    <rPh sb="3" eb="5">
      <t>ジロウ</t>
    </rPh>
    <phoneticPr fontId="6"/>
  </si>
  <si>
    <t>☆☆病院</t>
    <rPh sb="2" eb="4">
      <t>ビョウイン</t>
    </rPh>
    <phoneticPr fontId="6"/>
  </si>
  <si>
    <t>内科、外科、整形外科、胃腸科</t>
    <rPh sb="0" eb="2">
      <t>ナイカ</t>
    </rPh>
    <rPh sb="3" eb="5">
      <t>ゲカ</t>
    </rPh>
    <rPh sb="6" eb="8">
      <t>セイケイ</t>
    </rPh>
    <rPh sb="8" eb="10">
      <t>ゲカ</t>
    </rPh>
    <rPh sb="11" eb="14">
      <t>イチョウカ</t>
    </rPh>
    <phoneticPr fontId="6"/>
  </si>
  <si>
    <t>歯科</t>
    <rPh sb="0" eb="2">
      <t>シカ</t>
    </rPh>
    <phoneticPr fontId="6"/>
  </si>
  <si>
    <t>従業者の勤務の体制及び勤務形態一覧表　</t>
  </si>
  <si>
    <t>サービス種別（</t>
    <rPh sb="4" eb="6">
      <t>シュベツ</t>
    </rPh>
    <phoneticPr fontId="36"/>
  </si>
  <si>
    <t>特定施設入居者生活介護</t>
    <rPh sb="0" eb="2">
      <t>トクテイ</t>
    </rPh>
    <rPh sb="2" eb="4">
      <t>シセツ</t>
    </rPh>
    <rPh sb="4" eb="7">
      <t>ニュウキョシャ</t>
    </rPh>
    <rPh sb="7" eb="9">
      <t>セイカツ</t>
    </rPh>
    <rPh sb="9" eb="11">
      <t>カイゴ</t>
    </rPh>
    <phoneticPr fontId="36"/>
  </si>
  <si>
    <t>）</t>
    <phoneticPr fontId="36"/>
  </si>
  <si>
    <t>令和</t>
    <rPh sb="0" eb="2">
      <t>レイワ</t>
    </rPh>
    <phoneticPr fontId="36"/>
  </si>
  <si>
    <t>(</t>
    <phoneticPr fontId="36"/>
  </si>
  <si>
    <t>)</t>
    <phoneticPr fontId="36"/>
  </si>
  <si>
    <t>年</t>
    <rPh sb="0" eb="1">
      <t>ネン</t>
    </rPh>
    <phoneticPr fontId="36"/>
  </si>
  <si>
    <t>月</t>
    <rPh sb="0" eb="1">
      <t>ゲツ</t>
    </rPh>
    <phoneticPr fontId="36"/>
  </si>
  <si>
    <t>事業所名（</t>
    <rPh sb="0" eb="3">
      <t>ジギョウショ</t>
    </rPh>
    <rPh sb="3" eb="4">
      <t>メイ</t>
    </rPh>
    <phoneticPr fontId="36"/>
  </si>
  <si>
    <t>○○○○</t>
    <phoneticPr fontId="36"/>
  </si>
  <si>
    <t>(1)</t>
    <phoneticPr fontId="36"/>
  </si>
  <si>
    <t>４週</t>
  </si>
  <si>
    <t>(2)</t>
    <phoneticPr fontId="36"/>
  </si>
  <si>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</si>
  <si>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6"/>
  </si>
  <si>
    <t>時間/週</t>
    <rPh sb="0" eb="2">
      <t>ジカン</t>
    </rPh>
    <rPh sb="3" eb="4">
      <t>シュウ</t>
    </rPh>
    <phoneticPr fontId="36"/>
  </si>
  <si>
    <t>時間/月</t>
    <rPh sb="0" eb="2">
      <t>ジカン</t>
    </rPh>
    <rPh sb="3" eb="4">
      <t>ツキ</t>
    </rPh>
    <phoneticPr fontId="36"/>
  </si>
  <si>
    <t>当月の日数</t>
    <rPh sb="0" eb="2">
      <t>トウゲツ</t>
    </rPh>
    <rPh sb="3" eb="5">
      <t>ニッスウ</t>
    </rPh>
    <phoneticPr fontId="36"/>
  </si>
  <si>
    <t>日</t>
    <rPh sb="0" eb="1">
      <t>ニチ</t>
    </rPh>
    <phoneticPr fontId="36"/>
  </si>
  <si>
    <t>(4) 利用者数</t>
    <rPh sb="4" eb="7">
      <t>リヨウシャ</t>
    </rPh>
    <rPh sb="7" eb="8">
      <t>スウ</t>
    </rPh>
    <phoneticPr fontId="36"/>
  </si>
  <si>
    <t>（前年度の平均値または推定数）</t>
    <rPh sb="1" eb="4">
      <t>ゼンネンド</t>
    </rPh>
    <rPh sb="5" eb="8">
      <t>ヘイキンチ</t>
    </rPh>
    <rPh sb="11" eb="14">
      <t>スイテイスウ</t>
    </rPh>
    <phoneticPr fontId="36"/>
  </si>
  <si>
    <t>人</t>
    <rPh sb="0" eb="1">
      <t>ニン</t>
    </rPh>
    <phoneticPr fontId="36"/>
  </si>
  <si>
    <t>No</t>
    <phoneticPr fontId="36"/>
  </si>
  <si>
    <t>(4) 
職種</t>
    <phoneticPr fontId="6"/>
  </si>
  <si>
    <t>(5)
勤務
形態</t>
    <phoneticPr fontId="6"/>
  </si>
  <si>
    <t>(6) 資格</t>
    <rPh sb="4" eb="6">
      <t>シカク</t>
    </rPh>
    <phoneticPr fontId="36"/>
  </si>
  <si>
    <t>(7) 氏　名</t>
    <phoneticPr fontId="6"/>
  </si>
  <si>
    <t>(8)</t>
    <phoneticPr fontId="36"/>
  </si>
  <si>
    <r>
      <t xml:space="preserve">(10)
</t>
    </r>
    <r>
      <rPr>
        <sz val="11"/>
        <rFont val="HGSｺﾞｼｯｸM"/>
        <family val="3"/>
        <charset val="128"/>
      </rPr>
      <t>週平均
勤務時間数</t>
    </r>
    <rPh sb="6" eb="8">
      <t>ヘイキン</t>
    </rPh>
    <rPh sb="9" eb="11">
      <t>キンム</t>
    </rPh>
    <rPh sb="11" eb="13">
      <t>ジカン</t>
    </rPh>
    <rPh sb="13" eb="14">
      <t>スウ</t>
    </rPh>
    <phoneticPr fontId="6"/>
  </si>
  <si>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</si>
  <si>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36"/>
  </si>
  <si>
    <t>2週目</t>
    <rPh sb="1" eb="2">
      <t>シュウ</t>
    </rPh>
    <rPh sb="2" eb="3">
      <t>メ</t>
    </rPh>
    <phoneticPr fontId="36"/>
  </si>
  <si>
    <t>3週目</t>
    <rPh sb="1" eb="2">
      <t>シュウ</t>
    </rPh>
    <rPh sb="2" eb="3">
      <t>メ</t>
    </rPh>
    <phoneticPr fontId="36"/>
  </si>
  <si>
    <t>4週目</t>
    <rPh sb="1" eb="2">
      <t>シュウ</t>
    </rPh>
    <rPh sb="2" eb="3">
      <t>メ</t>
    </rPh>
    <phoneticPr fontId="36"/>
  </si>
  <si>
    <t>5週目</t>
    <rPh sb="1" eb="2">
      <t>シュウ</t>
    </rPh>
    <rPh sb="2" eb="3">
      <t>メ</t>
    </rPh>
    <phoneticPr fontId="36"/>
  </si>
  <si>
    <t>管理者</t>
    <rPh sb="0" eb="3">
      <t>カンリシャ</t>
    </rPh>
    <phoneticPr fontId="36"/>
  </si>
  <si>
    <t>A</t>
  </si>
  <si>
    <t>ー</t>
  </si>
  <si>
    <t>厚労　太郎</t>
    <rPh sb="0" eb="2">
      <t>コウロウ</t>
    </rPh>
    <rPh sb="3" eb="5">
      <t>タロウ</t>
    </rPh>
    <phoneticPr fontId="36"/>
  </si>
  <si>
    <t>シフト記号</t>
    <rPh sb="3" eb="5">
      <t>キゴウ</t>
    </rPh>
    <phoneticPr fontId="5"/>
  </si>
  <si>
    <t>b</t>
    <phoneticPr fontId="36"/>
  </si>
  <si>
    <t>b</t>
  </si>
  <si>
    <t>勤務時間数</t>
    <rPh sb="0" eb="2">
      <t>キンム</t>
    </rPh>
    <rPh sb="2" eb="5">
      <t>ジカンスウ</t>
    </rPh>
    <phoneticPr fontId="36"/>
  </si>
  <si>
    <t>生活相談員</t>
    <rPh sb="0" eb="2">
      <t>セイカツ</t>
    </rPh>
    <rPh sb="2" eb="5">
      <t>ソウダンイン</t>
    </rPh>
    <phoneticPr fontId="36"/>
  </si>
  <si>
    <t>社会福祉主事任用資格</t>
    <rPh sb="0" eb="2">
      <t>シャカイ</t>
    </rPh>
    <rPh sb="2" eb="4">
      <t>フクシ</t>
    </rPh>
    <rPh sb="4" eb="6">
      <t>シュジ</t>
    </rPh>
    <rPh sb="6" eb="8">
      <t>ニンヨウ</t>
    </rPh>
    <rPh sb="8" eb="10">
      <t>シカク</t>
    </rPh>
    <phoneticPr fontId="36"/>
  </si>
  <si>
    <t>○○　A男</t>
    <rPh sb="4" eb="5">
      <t>オトコ</t>
    </rPh>
    <phoneticPr fontId="36"/>
  </si>
  <si>
    <t>計画作成担当者</t>
    <rPh sb="0" eb="2">
      <t>ケイカク</t>
    </rPh>
    <rPh sb="2" eb="4">
      <t>サクセイ</t>
    </rPh>
    <rPh sb="4" eb="7">
      <t>タントウシャ</t>
    </rPh>
    <phoneticPr fontId="36"/>
  </si>
  <si>
    <t>介護支援専門員</t>
    <rPh sb="0" eb="2">
      <t>カイゴ</t>
    </rPh>
    <rPh sb="2" eb="4">
      <t>シエン</t>
    </rPh>
    <rPh sb="4" eb="7">
      <t>センモンイン</t>
    </rPh>
    <phoneticPr fontId="36"/>
  </si>
  <si>
    <t>○○　B子</t>
    <rPh sb="4" eb="5">
      <t>コ</t>
    </rPh>
    <phoneticPr fontId="36"/>
  </si>
  <si>
    <t>機能訓練指導員</t>
    <rPh sb="0" eb="2">
      <t>キノウ</t>
    </rPh>
    <rPh sb="2" eb="4">
      <t>クンレン</t>
    </rPh>
    <rPh sb="4" eb="7">
      <t>シドウイン</t>
    </rPh>
    <phoneticPr fontId="36"/>
  </si>
  <si>
    <t>B</t>
  </si>
  <si>
    <t>看護師</t>
    <rPh sb="0" eb="3">
      <t>カンゴシ</t>
    </rPh>
    <phoneticPr fontId="36"/>
  </si>
  <si>
    <t>○○　C太</t>
    <rPh sb="4" eb="5">
      <t>タ</t>
    </rPh>
    <phoneticPr fontId="36"/>
  </si>
  <si>
    <t>f</t>
    <phoneticPr fontId="36"/>
  </si>
  <si>
    <t>f</t>
  </si>
  <si>
    <t>看護職員</t>
    <rPh sb="0" eb="2">
      <t>カンゴ</t>
    </rPh>
    <rPh sb="2" eb="4">
      <t>ショクイン</t>
    </rPh>
    <phoneticPr fontId="36"/>
  </si>
  <si>
    <t>看護師</t>
    <rPh sb="0" eb="3">
      <t>カンゴシ</t>
    </rPh>
    <phoneticPr fontId="43"/>
  </si>
  <si>
    <t>○○　D美</t>
    <rPh sb="4" eb="5">
      <t>ウツク</t>
    </rPh>
    <phoneticPr fontId="36"/>
  </si>
  <si>
    <t>○○　E太</t>
    <phoneticPr fontId="36"/>
  </si>
  <si>
    <t>h</t>
    <phoneticPr fontId="36"/>
  </si>
  <si>
    <t>i</t>
    <phoneticPr fontId="36"/>
  </si>
  <si>
    <t>a</t>
    <phoneticPr fontId="36"/>
  </si>
  <si>
    <t>d</t>
    <phoneticPr fontId="36"/>
  </si>
  <si>
    <t>e</t>
    <phoneticPr fontId="36"/>
  </si>
  <si>
    <t>○○　E子</t>
    <rPh sb="4" eb="5">
      <t>コ</t>
    </rPh>
    <phoneticPr fontId="36"/>
  </si>
  <si>
    <t>介護職員</t>
    <rPh sb="0" eb="2">
      <t>カイゴ</t>
    </rPh>
    <rPh sb="2" eb="4">
      <t>ショクイン</t>
    </rPh>
    <phoneticPr fontId="36"/>
  </si>
  <si>
    <t>介護福祉士</t>
    <rPh sb="0" eb="2">
      <t>カイゴ</t>
    </rPh>
    <rPh sb="2" eb="5">
      <t>フクシシ</t>
    </rPh>
    <phoneticPr fontId="36"/>
  </si>
  <si>
    <t>○○　F子</t>
    <rPh sb="4" eb="5">
      <t>コ</t>
    </rPh>
    <phoneticPr fontId="36"/>
  </si>
  <si>
    <t>○○　G太</t>
    <rPh sb="4" eb="5">
      <t>タ</t>
    </rPh>
    <phoneticPr fontId="36"/>
  </si>
  <si>
    <t>○○　H美</t>
    <rPh sb="4" eb="5">
      <t>ミ</t>
    </rPh>
    <phoneticPr fontId="36"/>
  </si>
  <si>
    <t>○○　J太郎</t>
    <rPh sb="4" eb="6">
      <t>タロウ</t>
    </rPh>
    <phoneticPr fontId="36"/>
  </si>
  <si>
    <t>○○　K子</t>
    <rPh sb="4" eb="5">
      <t>コ</t>
    </rPh>
    <phoneticPr fontId="36"/>
  </si>
  <si>
    <t>d</t>
  </si>
  <si>
    <t>C</t>
  </si>
  <si>
    <t>○○　L太</t>
    <rPh sb="4" eb="5">
      <t>タ</t>
    </rPh>
    <phoneticPr fontId="36"/>
  </si>
  <si>
    <t>○○　M子</t>
    <rPh sb="4" eb="5">
      <t>コ</t>
    </rPh>
    <phoneticPr fontId="36"/>
  </si>
  <si>
    <t>○○　N男</t>
    <rPh sb="4" eb="5">
      <t>オトコ</t>
    </rPh>
    <phoneticPr fontId="36"/>
  </si>
  <si>
    <t>○○　P子</t>
    <rPh sb="4" eb="5">
      <t>コ</t>
    </rPh>
    <phoneticPr fontId="36"/>
  </si>
  <si>
    <t>○○　R次郎</t>
    <rPh sb="4" eb="6">
      <t>ジロウ</t>
    </rPh>
    <phoneticPr fontId="36"/>
  </si>
  <si>
    <t>i</t>
  </si>
  <si>
    <t>○○　S子</t>
    <rPh sb="4" eb="5">
      <t>コ</t>
    </rPh>
    <phoneticPr fontId="36"/>
  </si>
  <si>
    <t>○○　T太</t>
    <rPh sb="4" eb="5">
      <t>タ</t>
    </rPh>
    <phoneticPr fontId="36"/>
  </si>
  <si>
    <t>○○　U子</t>
    <rPh sb="4" eb="5">
      <t>コ</t>
    </rPh>
    <phoneticPr fontId="36"/>
  </si>
  <si>
    <t>○○　V男</t>
    <rPh sb="4" eb="5">
      <t>オトコ</t>
    </rPh>
    <phoneticPr fontId="36"/>
  </si>
  <si>
    <t>○○　W子</t>
    <rPh sb="4" eb="5">
      <t>コ</t>
    </rPh>
    <phoneticPr fontId="36"/>
  </si>
  <si>
    <t>○○　X太郎</t>
    <rPh sb="4" eb="6">
      <t>タロウ</t>
    </rPh>
    <phoneticPr fontId="36"/>
  </si>
  <si>
    <t>○○　Y子</t>
    <rPh sb="4" eb="5">
      <t>コ</t>
    </rPh>
    <phoneticPr fontId="36"/>
  </si>
  <si>
    <t>○○　Z男</t>
    <rPh sb="4" eb="5">
      <t>オトコ</t>
    </rPh>
    <phoneticPr fontId="36"/>
  </si>
  <si>
    <t>○○　AA三郎</t>
    <rPh sb="5" eb="7">
      <t>サブロウ</t>
    </rPh>
    <phoneticPr fontId="36"/>
  </si>
  <si>
    <t>○○　BB子</t>
    <rPh sb="5" eb="6">
      <t>コ</t>
    </rPh>
    <phoneticPr fontId="36"/>
  </si>
  <si>
    <t>○○　CC次郎</t>
    <rPh sb="5" eb="7">
      <t>ジロウ</t>
    </rPh>
    <phoneticPr fontId="36"/>
  </si>
  <si>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6"/>
  </si>
  <si>
    <t>①看護職員</t>
    <rPh sb="1" eb="3">
      <t>カンゴ</t>
    </rPh>
    <rPh sb="3" eb="5">
      <t>ショクイン</t>
    </rPh>
    <phoneticPr fontId="36"/>
  </si>
  <si>
    <t>②介護職員</t>
    <rPh sb="1" eb="3">
      <t>カイゴ</t>
    </rPh>
    <rPh sb="3" eb="5">
      <t>ショクイン</t>
    </rPh>
    <phoneticPr fontId="36"/>
  </si>
  <si>
    <t>③看護職員と介護職員の合計</t>
    <rPh sb="1" eb="3">
      <t>カンゴ</t>
    </rPh>
    <rPh sb="3" eb="5">
      <t>ショクイン</t>
    </rPh>
    <rPh sb="6" eb="8">
      <t>カイゴ</t>
    </rPh>
    <rPh sb="8" eb="10">
      <t>ショクイン</t>
    </rPh>
    <rPh sb="11" eb="13">
      <t>ゴウケイ</t>
    </rPh>
    <phoneticPr fontId="36"/>
  </si>
  <si>
    <t>勤務形態</t>
    <rPh sb="0" eb="2">
      <t>キンム</t>
    </rPh>
    <rPh sb="2" eb="4">
      <t>ケイタイ</t>
    </rPh>
    <phoneticPr fontId="36"/>
  </si>
  <si>
    <t>勤務時間数合計</t>
    <rPh sb="0" eb="2">
      <t>キンム</t>
    </rPh>
    <rPh sb="2" eb="5">
      <t>ジカンスウ</t>
    </rPh>
    <rPh sb="5" eb="7">
      <t>ゴウケイ</t>
    </rPh>
    <phoneticPr fontId="36"/>
  </si>
  <si>
    <t>常勤換算の対象時間数</t>
    <rPh sb="0" eb="2">
      <t>ジョウキン</t>
    </rPh>
    <rPh sb="2" eb="4">
      <t>カンサン</t>
    </rPh>
    <rPh sb="5" eb="7">
      <t>タイショウ</t>
    </rPh>
    <rPh sb="7" eb="9">
      <t>ジカン</t>
    </rPh>
    <rPh sb="9" eb="10">
      <t>スウ</t>
    </rPh>
    <phoneticPr fontId="36"/>
  </si>
  <si>
    <t>常勤換算方法対象外の</t>
    <rPh sb="0" eb="2">
      <t>ジョウキン</t>
    </rPh>
    <rPh sb="2" eb="4">
      <t>カンサン</t>
    </rPh>
    <rPh sb="4" eb="6">
      <t>ホウホウ</t>
    </rPh>
    <rPh sb="6" eb="9">
      <t>タイショウガイ</t>
    </rPh>
    <phoneticPr fontId="36"/>
  </si>
  <si>
    <t>当月合計</t>
    <rPh sb="0" eb="2">
      <t>トウゲツ</t>
    </rPh>
    <rPh sb="2" eb="4">
      <t>ゴウケイ</t>
    </rPh>
    <phoneticPr fontId="36"/>
  </si>
  <si>
    <t>週平均</t>
    <rPh sb="0" eb="3">
      <t>シュウヘイキン</t>
    </rPh>
    <phoneticPr fontId="36"/>
  </si>
  <si>
    <t>常勤の従業者の人数</t>
    <rPh sb="0" eb="2">
      <t>ジョウキン</t>
    </rPh>
    <rPh sb="3" eb="6">
      <t>ジュウギョウシャ</t>
    </rPh>
    <rPh sb="7" eb="9">
      <t>ニンズウ</t>
    </rPh>
    <phoneticPr fontId="36"/>
  </si>
  <si>
    <t>合計</t>
    <rPh sb="0" eb="2">
      <t>ゴウケイ</t>
    </rPh>
    <phoneticPr fontId="36"/>
  </si>
  <si>
    <t>A</t>
    <phoneticPr fontId="36"/>
  </si>
  <si>
    <t>＋</t>
    <phoneticPr fontId="36"/>
  </si>
  <si>
    <t>＝</t>
    <phoneticPr fontId="36"/>
  </si>
  <si>
    <t>B</t>
    <phoneticPr fontId="36"/>
  </si>
  <si>
    <t>C</t>
    <phoneticPr fontId="36"/>
  </si>
  <si>
    <t>-</t>
    <phoneticPr fontId="36"/>
  </si>
  <si>
    <t>D</t>
    <phoneticPr fontId="36"/>
  </si>
  <si>
    <t>（勤務形態の記号）</t>
    <rPh sb="1" eb="3">
      <t>キンム</t>
    </rPh>
    <rPh sb="3" eb="5">
      <t>ケイタイ</t>
    </rPh>
    <rPh sb="6" eb="8">
      <t>キゴウ</t>
    </rPh>
    <phoneticPr fontId="36"/>
  </si>
  <si>
    <t>記号</t>
    <rPh sb="0" eb="2">
      <t>キゴウ</t>
    </rPh>
    <phoneticPr fontId="36"/>
  </si>
  <si>
    <t>区分</t>
    <rPh sb="0" eb="2">
      <t>クブン</t>
    </rPh>
    <phoneticPr fontId="36"/>
  </si>
  <si>
    <t>常勤で専従</t>
    <rPh sb="0" eb="2">
      <t>ジョウキン</t>
    </rPh>
    <rPh sb="3" eb="5">
      <t>センジュウ</t>
    </rPh>
    <phoneticPr fontId="36"/>
  </si>
  <si>
    <t>■ 常勤換算方法による人数</t>
    <rPh sb="2" eb="4">
      <t>ジョウキン</t>
    </rPh>
    <rPh sb="4" eb="6">
      <t>カンサン</t>
    </rPh>
    <rPh sb="6" eb="8">
      <t>ホウホウ</t>
    </rPh>
    <rPh sb="11" eb="13">
      <t>ニンズウ</t>
    </rPh>
    <phoneticPr fontId="36"/>
  </si>
  <si>
    <t>基準：</t>
    <rPh sb="0" eb="2">
      <t>キジュン</t>
    </rPh>
    <phoneticPr fontId="36"/>
  </si>
  <si>
    <t>週</t>
  </si>
  <si>
    <t>常勤で兼務</t>
    <rPh sb="0" eb="2">
      <t>ジョウキン</t>
    </rPh>
    <rPh sb="3" eb="5">
      <t>ケンム</t>
    </rPh>
    <phoneticPr fontId="36"/>
  </si>
  <si>
    <t>常勤換算の</t>
    <rPh sb="0" eb="2">
      <t>ジョウキン</t>
    </rPh>
    <rPh sb="2" eb="4">
      <t>カンサン</t>
    </rPh>
    <phoneticPr fontId="36"/>
  </si>
  <si>
    <t>常勤の従業者が</t>
    <rPh sb="0" eb="2">
      <t>ジョウキン</t>
    </rPh>
    <rPh sb="3" eb="6">
      <t>ジュウギョウシャ</t>
    </rPh>
    <phoneticPr fontId="36"/>
  </si>
  <si>
    <t>非常勤で専従</t>
    <rPh sb="0" eb="3">
      <t>ヒジョウキン</t>
    </rPh>
    <rPh sb="4" eb="6">
      <t>センジュウ</t>
    </rPh>
    <phoneticPr fontId="36"/>
  </si>
  <si>
    <t>常勤換算後の人数</t>
    <rPh sb="0" eb="2">
      <t>ジョウキン</t>
    </rPh>
    <rPh sb="2" eb="4">
      <t>カンサン</t>
    </rPh>
    <rPh sb="4" eb="5">
      <t>ゴ</t>
    </rPh>
    <rPh sb="6" eb="8">
      <t>ニンズウ</t>
    </rPh>
    <phoneticPr fontId="36"/>
  </si>
  <si>
    <t>非常勤で兼務</t>
    <rPh sb="0" eb="3">
      <t>ヒジョウキン</t>
    </rPh>
    <rPh sb="4" eb="6">
      <t>ケンム</t>
    </rPh>
    <phoneticPr fontId="36"/>
  </si>
  <si>
    <t>÷</t>
    <phoneticPr fontId="36"/>
  </si>
  <si>
    <t>（小数点第2位以下切り捨て）</t>
    <rPh sb="1" eb="4">
      <t>ショウスウテン</t>
    </rPh>
    <rPh sb="4" eb="5">
      <t>ダイ</t>
    </rPh>
    <rPh sb="6" eb="7">
      <t>イ</t>
    </rPh>
    <rPh sb="7" eb="9">
      <t>イカ</t>
    </rPh>
    <rPh sb="9" eb="10">
      <t>キ</t>
    </rPh>
    <rPh sb="11" eb="12">
      <t>ス</t>
    </rPh>
    <phoneticPr fontId="36"/>
  </si>
  <si>
    <t>■ 看護職員の常勤換算方法による人数</t>
    <rPh sb="2" eb="4">
      <t>カンゴ</t>
    </rPh>
    <rPh sb="4" eb="6">
      <t>ショクイン</t>
    </rPh>
    <rPh sb="7" eb="9">
      <t>ジョウキン</t>
    </rPh>
    <rPh sb="9" eb="11">
      <t>カンサン</t>
    </rPh>
    <rPh sb="11" eb="13">
      <t>ホウホウ</t>
    </rPh>
    <rPh sb="16" eb="18">
      <t>ニンズウ</t>
    </rPh>
    <phoneticPr fontId="36"/>
  </si>
  <si>
    <t>■ 介護職員の常勤換算方法による人数</t>
    <rPh sb="2" eb="4">
      <t>カイゴ</t>
    </rPh>
    <rPh sb="4" eb="6">
      <t>ショクイン</t>
    </rPh>
    <rPh sb="7" eb="9">
      <t>ジョウキン</t>
    </rPh>
    <rPh sb="9" eb="11">
      <t>カンサン</t>
    </rPh>
    <rPh sb="11" eb="13">
      <t>ホウホウ</t>
    </rPh>
    <rPh sb="16" eb="18">
      <t>ニンズウ</t>
    </rPh>
    <phoneticPr fontId="36"/>
  </si>
  <si>
    <t>常勤の従業者の人数</t>
  </si>
  <si>
    <t>常勤換算方法による人数</t>
    <rPh sb="0" eb="2">
      <t>ジョウキン</t>
    </rPh>
    <rPh sb="2" eb="4">
      <t>カンサン</t>
    </rPh>
    <rPh sb="4" eb="6">
      <t>ホウホウ</t>
    </rPh>
    <rPh sb="9" eb="11">
      <t>ニンズウ</t>
    </rPh>
    <phoneticPr fontId="36"/>
  </si>
  <si>
    <t>≪要 提出≫</t>
    <rPh sb="1" eb="2">
      <t>ヨウ</t>
    </rPh>
    <rPh sb="3" eb="5">
      <t>テイシュツ</t>
    </rPh>
    <phoneticPr fontId="36"/>
  </si>
  <si>
    <t>■シフト記号表（勤務時間帯）</t>
    <rPh sb="4" eb="6">
      <t>キゴウ</t>
    </rPh>
    <rPh sb="6" eb="7">
      <t>ヒョウ</t>
    </rPh>
    <rPh sb="8" eb="10">
      <t>キンム</t>
    </rPh>
    <rPh sb="10" eb="13">
      <t>ジカンタイ</t>
    </rPh>
    <phoneticPr fontId="36"/>
  </si>
  <si>
    <t>※24時間表記</t>
    <rPh sb="3" eb="5">
      <t>ジカン</t>
    </rPh>
    <rPh sb="5" eb="7">
      <t>ヒョウキ</t>
    </rPh>
    <phoneticPr fontId="36"/>
  </si>
  <si>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6"/>
  </si>
  <si>
    <t>勤務時間</t>
    <rPh sb="0" eb="2">
      <t>キンム</t>
    </rPh>
    <rPh sb="2" eb="4">
      <t>ジカン</t>
    </rPh>
    <phoneticPr fontId="36"/>
  </si>
  <si>
    <t>自由記載欄</t>
    <rPh sb="0" eb="2">
      <t>ジユウ</t>
    </rPh>
    <rPh sb="2" eb="4">
      <t>キサイ</t>
    </rPh>
    <rPh sb="4" eb="5">
      <t>ラン</t>
    </rPh>
    <phoneticPr fontId="36"/>
  </si>
  <si>
    <t>始業時刻</t>
    <rPh sb="0" eb="2">
      <t>シギョウ</t>
    </rPh>
    <rPh sb="2" eb="4">
      <t>ジコク</t>
    </rPh>
    <phoneticPr fontId="36"/>
  </si>
  <si>
    <t>終業時刻</t>
    <rPh sb="0" eb="2">
      <t>シュウギョウ</t>
    </rPh>
    <rPh sb="2" eb="4">
      <t>ジコク</t>
    </rPh>
    <phoneticPr fontId="36"/>
  </si>
  <si>
    <t>うち、休憩時間</t>
    <rPh sb="3" eb="5">
      <t>キュウケイ</t>
    </rPh>
    <rPh sb="5" eb="7">
      <t>ジカン</t>
    </rPh>
    <phoneticPr fontId="36"/>
  </si>
  <si>
    <t>：</t>
    <phoneticPr fontId="36"/>
  </si>
  <si>
    <t>～</t>
    <phoneticPr fontId="36"/>
  </si>
  <si>
    <t>（</t>
    <phoneticPr fontId="36"/>
  </si>
  <si>
    <t>c</t>
    <phoneticPr fontId="36"/>
  </si>
  <si>
    <t>g</t>
    <phoneticPr fontId="36"/>
  </si>
  <si>
    <t>（夜勤）16:00～翌9:00勤務</t>
    <rPh sb="1" eb="3">
      <t>ヤキン</t>
    </rPh>
    <rPh sb="10" eb="11">
      <t>ヨク</t>
    </rPh>
    <rPh sb="15" eb="17">
      <t>キンム</t>
    </rPh>
    <phoneticPr fontId="36"/>
  </si>
  <si>
    <t>（夜勤）16:00～翌9:00勤務</t>
    <phoneticPr fontId="36"/>
  </si>
  <si>
    <t>j</t>
    <phoneticPr fontId="36"/>
  </si>
  <si>
    <t>k</t>
    <phoneticPr fontId="36"/>
  </si>
  <si>
    <t>l</t>
    <phoneticPr fontId="36"/>
  </si>
  <si>
    <t>m</t>
    <phoneticPr fontId="36"/>
  </si>
  <si>
    <t>n</t>
    <phoneticPr fontId="36"/>
  </si>
  <si>
    <t>o</t>
    <phoneticPr fontId="36"/>
  </si>
  <si>
    <t>p</t>
    <phoneticPr fontId="36"/>
  </si>
  <si>
    <t>q</t>
    <phoneticPr fontId="36"/>
  </si>
  <si>
    <t>r</t>
    <phoneticPr fontId="36"/>
  </si>
  <si>
    <t>s</t>
    <phoneticPr fontId="36"/>
  </si>
  <si>
    <t>t</t>
    <phoneticPr fontId="36"/>
  </si>
  <si>
    <t>u</t>
    <phoneticPr fontId="36"/>
  </si>
  <si>
    <t>v</t>
    <phoneticPr fontId="36"/>
  </si>
  <si>
    <t>w</t>
    <phoneticPr fontId="36"/>
  </si>
  <si>
    <t>x</t>
    <phoneticPr fontId="36"/>
  </si>
  <si>
    <t>y</t>
    <phoneticPr fontId="36"/>
  </si>
  <si>
    <t>z</t>
    <phoneticPr fontId="36"/>
  </si>
  <si>
    <t>aa</t>
    <phoneticPr fontId="36"/>
  </si>
  <si>
    <t>ab</t>
    <phoneticPr fontId="36"/>
  </si>
  <si>
    <t>ac</t>
    <phoneticPr fontId="36"/>
  </si>
  <si>
    <t>ad</t>
    <phoneticPr fontId="36"/>
  </si>
  <si>
    <t>ae</t>
    <phoneticPr fontId="36"/>
  </si>
  <si>
    <t>af</t>
    <phoneticPr fontId="36"/>
  </si>
  <si>
    <t>ag</t>
    <phoneticPr fontId="36"/>
  </si>
  <si>
    <t>1日に2回勤務する場合</t>
    <rPh sb="1" eb="2">
      <t>ニチ</t>
    </rPh>
    <rPh sb="4" eb="5">
      <t>カイ</t>
    </rPh>
    <rPh sb="5" eb="7">
      <t>キンム</t>
    </rPh>
    <rPh sb="9" eb="11">
      <t>バアイ</t>
    </rPh>
    <phoneticPr fontId="36"/>
  </si>
  <si>
    <t>ah</t>
    <phoneticPr fontId="36"/>
  </si>
  <si>
    <t>1日に2回勤務する場合</t>
    <phoneticPr fontId="36"/>
  </si>
  <si>
    <t>ai</t>
    <phoneticPr fontId="36"/>
  </si>
  <si>
    <t>・職種ごとの勤務時間を「○：○○～○：○○」と表記することが困難な場合は、No18～33を活用し、勤務時間数のみを入力してください。</t>
    <rPh sb="45" eb="47">
      <t>カツヨウ</t>
    </rPh>
    <phoneticPr fontId="36"/>
  </si>
  <si>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6"/>
  </si>
  <si>
    <t>・シフト記号が足りない場合は、適宜、行を追加してください。</t>
    <rPh sb="4" eb="6">
      <t>キゴウ</t>
    </rPh>
    <rPh sb="7" eb="8">
      <t>タ</t>
    </rPh>
    <rPh sb="11" eb="13">
      <t>バアイ</t>
    </rPh>
    <rPh sb="15" eb="17">
      <t>テキギ</t>
    </rPh>
    <rPh sb="18" eb="19">
      <t>ギョウ</t>
    </rPh>
    <rPh sb="20" eb="22">
      <t>ツイカ</t>
    </rPh>
    <phoneticPr fontId="36"/>
  </si>
  <si>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6"/>
  </si>
  <si>
    <t>(5) 
職種</t>
    <phoneticPr fontId="6"/>
  </si>
  <si>
    <t>(6)
勤務
形態</t>
    <phoneticPr fontId="6"/>
  </si>
  <si>
    <t>(7) 資格</t>
    <rPh sb="4" eb="6">
      <t>シカク</t>
    </rPh>
    <phoneticPr fontId="36"/>
  </si>
  <si>
    <t>(8) 氏　名</t>
    <phoneticPr fontId="6"/>
  </si>
  <si>
    <t>(9)</t>
    <phoneticPr fontId="36"/>
  </si>
  <si>
    <r>
      <t xml:space="preserve">(11)
</t>
    </r>
    <r>
      <rPr>
        <sz val="11"/>
        <rFont val="HGSｺﾞｼｯｸM"/>
        <family val="3"/>
        <charset val="128"/>
      </rPr>
      <t>週平均
勤務時間数</t>
    </r>
    <rPh sb="6" eb="8">
      <t>ヘイキン</t>
    </rPh>
    <rPh sb="9" eb="11">
      <t>キンム</t>
    </rPh>
    <rPh sb="11" eb="13">
      <t>ジカン</t>
    </rPh>
    <rPh sb="13" eb="14">
      <t>スウ</t>
    </rPh>
    <phoneticPr fontId="6"/>
  </si>
  <si>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</si>
  <si>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6"/>
  </si>
  <si>
    <t>≪提出不要≫</t>
    <rPh sb="1" eb="3">
      <t>テイシュツ</t>
    </rPh>
    <rPh sb="3" eb="5">
      <t>フヨウ</t>
    </rPh>
    <phoneticPr fontId="36"/>
  </si>
  <si>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6"/>
  </si>
  <si>
    <t>・・・直接入力する必要がある箇所です。</t>
    <rPh sb="3" eb="5">
      <t>チョクセツ</t>
    </rPh>
    <rPh sb="5" eb="7">
      <t>ニュウリョク</t>
    </rPh>
    <rPh sb="9" eb="11">
      <t>ヒツヨウ</t>
    </rPh>
    <rPh sb="14" eb="16">
      <t>カショ</t>
    </rPh>
    <phoneticPr fontId="36"/>
  </si>
  <si>
    <t>下記の記入方法に従って、入力してください。</t>
    <phoneticPr fontId="36"/>
  </si>
  <si>
    <t>・・・プルダウンから選択して入力する必要がある箇所です。</t>
    <rPh sb="10" eb="12">
      <t>センタク</t>
    </rPh>
    <rPh sb="14" eb="16">
      <t>ニュウリョク</t>
    </rPh>
    <rPh sb="18" eb="20">
      <t>ヒツヨウ</t>
    </rPh>
    <rPh sb="23" eb="25">
      <t>カショ</t>
    </rPh>
    <phoneticPr fontId="3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</si>
  <si>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</si>
  <si>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6"/>
  </si>
  <si>
    <t>　(1) 「４週」・「暦月」のいずれかを選択してください。</t>
    <rPh sb="7" eb="8">
      <t>シュウ</t>
    </rPh>
    <rPh sb="11" eb="12">
      <t>レキ</t>
    </rPh>
    <rPh sb="12" eb="13">
      <t>ツキ</t>
    </rPh>
    <rPh sb="20" eb="22">
      <t>センタク</t>
    </rPh>
    <phoneticPr fontId="3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</si>
  <si>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</si>
  <si>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6"/>
  </si>
  <si>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36"/>
  </si>
  <si>
    <t>　　  新規又は再開の場合は、推定数を入力してください。</t>
    <phoneticPr fontId="36"/>
  </si>
  <si>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6"/>
  </si>
  <si>
    <t xml:space="preserve"> 　　 記入の順序は、職種ごとにまとめてください。</t>
    <rPh sb="4" eb="6">
      <t>キニュウ</t>
    </rPh>
    <rPh sb="7" eb="9">
      <t>ジュンジョ</t>
    </rPh>
    <rPh sb="11" eb="13">
      <t>ショクシュ</t>
    </rPh>
    <phoneticPr fontId="36"/>
  </si>
  <si>
    <t>職種名</t>
    <rPh sb="0" eb="2">
      <t>ショクシュ</t>
    </rPh>
    <rPh sb="2" eb="3">
      <t>メイ</t>
    </rPh>
    <phoneticPr fontId="36"/>
  </si>
  <si>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</si>
  <si>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6"/>
  </si>
  <si>
    <t>非常勤で兼務</t>
    <rPh sb="0" eb="1">
      <t>ヒ</t>
    </rPh>
    <rPh sb="1" eb="3">
      <t>ジョウキン</t>
    </rPh>
    <rPh sb="4" eb="6">
      <t>ケンム</t>
    </rPh>
    <phoneticPr fontId="36"/>
  </si>
  <si>
    <t>（注）常勤・非常勤の区分について</t>
    <rPh sb="1" eb="2">
      <t>チュウ</t>
    </rPh>
    <rPh sb="3" eb="5">
      <t>ジョウキン</t>
    </rPh>
    <rPh sb="6" eb="9">
      <t>ヒジョウキン</t>
    </rPh>
    <rPh sb="10" eb="12">
      <t>クブン</t>
    </rPh>
    <phoneticPr fontId="3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</si>
  <si>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</si>
  <si>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</si>
  <si>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6"/>
  </si>
  <si>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6"/>
  </si>
  <si>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6"/>
  </si>
  <si>
    <t>　(8) 従業者の氏名を記入してください。</t>
    <rPh sb="5" eb="8">
      <t>ジュウギョウシャ</t>
    </rPh>
    <rPh sb="9" eb="11">
      <t>シメイ</t>
    </rPh>
    <rPh sb="12" eb="14">
      <t>キニュウ</t>
    </rPh>
    <phoneticPr fontId="36"/>
  </si>
  <si>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6"/>
  </si>
  <si>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</si>
  <si>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6"/>
  </si>
  <si>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6"/>
  </si>
  <si>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6"/>
  </si>
  <si>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</si>
  <si>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6"/>
  </si>
  <si>
    <t>　　　 その他、特記事項欄としてもご活用ください。</t>
    <rPh sb="6" eb="7">
      <t>タ</t>
    </rPh>
    <rPh sb="8" eb="10">
      <t>トッキ</t>
    </rPh>
    <rPh sb="10" eb="12">
      <t>ジコウ</t>
    </rPh>
    <rPh sb="12" eb="13">
      <t>ラン</t>
    </rPh>
    <rPh sb="18" eb="20">
      <t>カツヨウ</t>
    </rPh>
    <phoneticPr fontId="36"/>
  </si>
  <si>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6"/>
  </si>
  <si>
    <t>　　　　○ 常勤換算方法とは、非常勤の従業者について「事業所の従業者の勤務延時間数を当該事業所において常勤の従業者が勤務すべき時間数で除することにより、</t>
    <phoneticPr fontId="36"/>
  </si>
  <si>
    <t>　　　　　常勤の従業者の員数に換算する方法」であるため、常勤の従業者については常勤換算方法によらず、実人数で計算する。</t>
    <phoneticPr fontId="36"/>
  </si>
  <si>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6"/>
  </si>
  <si>
    <t>　　　　　手入力すること。</t>
    <phoneticPr fontId="36"/>
  </si>
  <si>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6"/>
  </si>
  <si>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6"/>
  </si>
  <si>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6"/>
  </si>
  <si>
    <t>１．サービス種別</t>
    <rPh sb="6" eb="8">
      <t>シュベツ</t>
    </rPh>
    <phoneticPr fontId="36"/>
  </si>
  <si>
    <t>サービス種別</t>
    <rPh sb="4" eb="6">
      <t>シュベツ</t>
    </rPh>
    <phoneticPr fontId="3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</si>
  <si>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6"/>
  </si>
  <si>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36"/>
  </si>
  <si>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3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</si>
  <si>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6"/>
  </si>
  <si>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36"/>
  </si>
  <si>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36"/>
  </si>
  <si>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36"/>
  </si>
  <si>
    <t>ー</t>
    <phoneticPr fontId="36"/>
  </si>
  <si>
    <t>２．職種名・資格名称</t>
    <rPh sb="2" eb="4">
      <t>ショクシュ</t>
    </rPh>
    <rPh sb="4" eb="5">
      <t>メイ</t>
    </rPh>
    <rPh sb="6" eb="8">
      <t>シカク</t>
    </rPh>
    <rPh sb="8" eb="10">
      <t>メイショウ</t>
    </rPh>
    <phoneticPr fontId="36"/>
  </si>
  <si>
    <t>資格</t>
    <rPh sb="0" eb="2">
      <t>シカク</t>
    </rPh>
    <phoneticPr fontId="36"/>
  </si>
  <si>
    <t>理学療法士</t>
    <rPh sb="0" eb="2">
      <t>リガク</t>
    </rPh>
    <rPh sb="2" eb="5">
      <t>リョウホウシ</t>
    </rPh>
    <phoneticPr fontId="36"/>
  </si>
  <si>
    <t>准看護師</t>
    <rPh sb="0" eb="4">
      <t>ジュンカンゴシ</t>
    </rPh>
    <phoneticPr fontId="36"/>
  </si>
  <si>
    <t>作業療法士</t>
    <rPh sb="0" eb="2">
      <t>サギョウ</t>
    </rPh>
    <rPh sb="2" eb="5">
      <t>リョウホウシ</t>
    </rPh>
    <phoneticPr fontId="36"/>
  </si>
  <si>
    <t>言語聴覚士</t>
    <rPh sb="0" eb="2">
      <t>ゲンゴ</t>
    </rPh>
    <rPh sb="2" eb="5">
      <t>チョウカクシ</t>
    </rPh>
    <phoneticPr fontId="36"/>
  </si>
  <si>
    <t>柔道整復師</t>
    <rPh sb="0" eb="2">
      <t>ジュウドウ</t>
    </rPh>
    <rPh sb="2" eb="5">
      <t>セイフクシ</t>
    </rPh>
    <phoneticPr fontId="36"/>
  </si>
  <si>
    <t>あん摩マッサージ指圧師</t>
    <rPh sb="2" eb="3">
      <t>マ</t>
    </rPh>
    <rPh sb="8" eb="11">
      <t>シアツシ</t>
    </rPh>
    <phoneticPr fontId="36"/>
  </si>
  <si>
    <t>はり師</t>
    <rPh sb="2" eb="3">
      <t>シ</t>
    </rPh>
    <phoneticPr fontId="36"/>
  </si>
  <si>
    <t>きゅう師</t>
    <rPh sb="3" eb="4">
      <t>シ</t>
    </rPh>
    <phoneticPr fontId="36"/>
  </si>
  <si>
    <t>【自治体の皆様へ】</t>
    <rPh sb="1" eb="4">
      <t>ジチタイ</t>
    </rPh>
    <rPh sb="5" eb="7">
      <t>ミナサマ</t>
    </rPh>
    <phoneticPr fontId="36"/>
  </si>
  <si>
    <t>※ INDIRECT関数使用のため、以下のとおりセルに「名前の定義」をしています。</t>
    <rPh sb="10" eb="12">
      <t>カンスウ</t>
    </rPh>
    <rPh sb="12" eb="14">
      <t>シヨウ</t>
    </rPh>
    <rPh sb="18" eb="20">
      <t>イカ</t>
    </rPh>
    <rPh sb="28" eb="30">
      <t>ナマエ</t>
    </rPh>
    <rPh sb="31" eb="33">
      <t>テイギ</t>
    </rPh>
    <phoneticPr fontId="36"/>
  </si>
  <si>
    <t>　21行目・・・「職種」</t>
    <rPh sb="3" eb="5">
      <t>ギョウメ</t>
    </rPh>
    <rPh sb="9" eb="11">
      <t>ショクシュ</t>
    </rPh>
    <phoneticPr fontId="36"/>
  </si>
  <si>
    <t>　C列・・・「管理者」</t>
    <rPh sb="2" eb="3">
      <t>レツ</t>
    </rPh>
    <rPh sb="7" eb="10">
      <t>カンリシャ</t>
    </rPh>
    <phoneticPr fontId="36"/>
  </si>
  <si>
    <t>　D列・・・「生活相談員」</t>
    <rPh sb="2" eb="3">
      <t>レツ</t>
    </rPh>
    <rPh sb="7" eb="9">
      <t>セイカツ</t>
    </rPh>
    <rPh sb="9" eb="12">
      <t>ソウダンイン</t>
    </rPh>
    <phoneticPr fontId="36"/>
  </si>
  <si>
    <t>　E列・・・「看護職員」</t>
    <rPh sb="2" eb="3">
      <t>レツ</t>
    </rPh>
    <rPh sb="7" eb="9">
      <t>カンゴ</t>
    </rPh>
    <rPh sb="9" eb="11">
      <t>ショクイン</t>
    </rPh>
    <phoneticPr fontId="36"/>
  </si>
  <si>
    <t>　F列・・・「介護職員」</t>
    <rPh sb="2" eb="3">
      <t>レツ</t>
    </rPh>
    <rPh sb="7" eb="9">
      <t>カイゴ</t>
    </rPh>
    <rPh sb="9" eb="11">
      <t>ショクイン</t>
    </rPh>
    <phoneticPr fontId="36"/>
  </si>
  <si>
    <t>　G列・・・「機能訓練指導員」</t>
    <rPh sb="2" eb="3">
      <t>レツ</t>
    </rPh>
    <rPh sb="7" eb="9">
      <t>キノウ</t>
    </rPh>
    <rPh sb="9" eb="11">
      <t>クンレン</t>
    </rPh>
    <rPh sb="11" eb="14">
      <t>シドウイン</t>
    </rPh>
    <phoneticPr fontId="36"/>
  </si>
  <si>
    <t>　H列・・・「計画作成担当者」</t>
    <rPh sb="2" eb="3">
      <t>レツ</t>
    </rPh>
    <rPh sb="7" eb="9">
      <t>ケイカク</t>
    </rPh>
    <rPh sb="9" eb="11">
      <t>サクセイ</t>
    </rPh>
    <rPh sb="11" eb="14">
      <t>タントウシャ</t>
    </rPh>
    <phoneticPr fontId="3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</si>
  <si>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6"/>
  </si>
  <si>
    <t>　行が足りない場合は、適宜追加してください。</t>
    <rPh sb="1" eb="2">
      <t>ギョウ</t>
    </rPh>
    <rPh sb="3" eb="4">
      <t>タ</t>
    </rPh>
    <rPh sb="7" eb="9">
      <t>バアイ</t>
    </rPh>
    <rPh sb="11" eb="13">
      <t>テキギ</t>
    </rPh>
    <rPh sb="13" eb="15">
      <t>ツイカ</t>
    </rPh>
    <phoneticPr fontId="36"/>
  </si>
  <si>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</si>
  <si>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6"/>
  </si>
  <si>
    <t>　・「数式」タブ　⇒　「名前の定義」を選択</t>
    <rPh sb="3" eb="5">
      <t>スウシキ</t>
    </rPh>
    <rPh sb="12" eb="14">
      <t>ナマエ</t>
    </rPh>
    <rPh sb="15" eb="17">
      <t>テイギ</t>
    </rPh>
    <rPh sb="19" eb="21">
      <t>センタク</t>
    </rPh>
    <phoneticPr fontId="36"/>
  </si>
  <si>
    <t>　・「名前」に職種名を入力</t>
    <rPh sb="3" eb="5">
      <t>ナマエ</t>
    </rPh>
    <rPh sb="7" eb="9">
      <t>ショクシュ</t>
    </rPh>
    <rPh sb="9" eb="10">
      <t>メイ</t>
    </rPh>
    <rPh sb="11" eb="13">
      <t>ニュウリョク</t>
    </rPh>
    <phoneticPr fontId="3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</si>
  <si>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</si>
  <si>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6"/>
  </si>
  <si>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6"/>
  </si>
  <si>
    <t>介護支援専門員番号</t>
    <rPh sb="0" eb="2">
      <t>カイゴ</t>
    </rPh>
    <rPh sb="2" eb="4">
      <t>シエン</t>
    </rPh>
    <rPh sb="4" eb="7">
      <t>センモンイン</t>
    </rPh>
    <rPh sb="7" eb="9">
      <t>バンゴウ</t>
    </rPh>
    <phoneticPr fontId="6"/>
  </si>
  <si>
    <t>氏　名</t>
    <rPh sb="0" eb="1">
      <t>シ</t>
    </rPh>
    <rPh sb="2" eb="3">
      <t>メイ</t>
    </rPh>
    <phoneticPr fontId="6"/>
  </si>
  <si>
    <t>誓　約　書</t>
    <phoneticPr fontId="6"/>
  </si>
  <si>
    <t>年</t>
    <rPh sb="0" eb="1">
      <t>ネン</t>
    </rPh>
    <phoneticPr fontId="6"/>
  </si>
  <si>
    <t>月</t>
    <rPh sb="0" eb="1">
      <t>ゲツ</t>
    </rPh>
    <phoneticPr fontId="6"/>
  </si>
  <si>
    <t>日</t>
    <rPh sb="0" eb="1">
      <t>ニチ</t>
    </rPh>
    <phoneticPr fontId="6"/>
  </si>
  <si>
    <t xml:space="preserve">申請者    </t>
    <phoneticPr fontId="6"/>
  </si>
  <si>
    <t>（名称）</t>
    <rPh sb="1" eb="3">
      <t>メイショウ</t>
    </rPh>
    <phoneticPr fontId="6"/>
  </si>
  <si>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6"/>
  </si>
  <si>
    <t>別紙①：　居宅サービス事業所向け</t>
    <rPh sb="0" eb="2">
      <t>ベッシ</t>
    </rPh>
    <rPh sb="14" eb="15">
      <t>ム</t>
    </rPh>
    <phoneticPr fontId="6"/>
  </si>
  <si>
    <t>別紙②：　介護老人福祉施設向け</t>
    <rPh sb="0" eb="2">
      <t>ベッシ</t>
    </rPh>
    <rPh sb="13" eb="14">
      <t>ム</t>
    </rPh>
    <phoneticPr fontId="6"/>
  </si>
  <si>
    <t>別紙③：　介護老人保健施設向け</t>
    <rPh sb="0" eb="2">
      <t>ベッシ</t>
    </rPh>
    <rPh sb="13" eb="14">
      <t>ム</t>
    </rPh>
    <phoneticPr fontId="6"/>
  </si>
  <si>
    <t>別紙④：　介護医療院向け</t>
    <rPh sb="0" eb="2">
      <t>ベッシ</t>
    </rPh>
    <rPh sb="10" eb="11">
      <t>ム</t>
    </rPh>
    <phoneticPr fontId="6"/>
  </si>
  <si>
    <t>別紙⑤：　介護予防サービス事業所向け</t>
    <rPh sb="0" eb="2">
      <t>ベッシ</t>
    </rPh>
    <rPh sb="16" eb="17">
      <t>ム</t>
    </rPh>
    <phoneticPr fontId="6"/>
  </si>
  <si>
    <t>（該当に○）</t>
    <rPh sb="1" eb="3">
      <t>ガイトウ</t>
    </rPh>
    <phoneticPr fontId="6"/>
  </si>
  <si>
    <t>（別紙①：居宅サービス事業所向け）</t>
    <rPh sb="1" eb="3">
      <t>ベッシ</t>
    </rPh>
    <rPh sb="14" eb="15">
      <t>ム</t>
    </rPh>
    <phoneticPr fontId="66"/>
  </si>
  <si>
    <t>介護保険法第７０条第２項</t>
    <rPh sb="0" eb="2">
      <t>カイゴ</t>
    </rPh>
    <rPh sb="2" eb="4">
      <t>ホケン</t>
    </rPh>
    <rPh sb="4" eb="5">
      <t>ホウ</t>
    </rPh>
    <rPh sb="5" eb="6">
      <t>ダイ</t>
    </rPh>
    <rPh sb="8" eb="9">
      <t>ジョウ</t>
    </rPh>
    <rPh sb="9" eb="10">
      <t>ダイ</t>
    </rPh>
    <rPh sb="11" eb="12">
      <t>コウ</t>
    </rPh>
    <phoneticPr fontId="66"/>
  </si>
  <si>
    <t>一</t>
    <rPh sb="0" eb="1">
      <t>イチ</t>
    </rPh>
    <phoneticPr fontId="6"/>
  </si>
  <si>
    <t>申請者が都道府県の条例で定める者でないとき。</t>
    <phoneticPr fontId="6"/>
  </si>
  <si>
    <t>二</t>
    <rPh sb="0" eb="1">
      <t>ニ</t>
    </rPh>
    <phoneticPr fontId="6"/>
  </si>
  <si>
    <t>当該申請に係る事業所の従業者の知識及び技能並びに人員が、第七十四条第一項の都道府県の条例で定める基準及び同項の都道府県の条例で定める員数を満たしていないとき。</t>
    <phoneticPr fontId="6"/>
  </si>
  <si>
    <t>三</t>
    <rPh sb="0" eb="1">
      <t>サン</t>
    </rPh>
    <phoneticPr fontId="6"/>
  </si>
  <si>
    <t>申請者が、第七十四条第二項に規定する指定居宅サービスの事業の設備及び運営に関する基準に従って適正な居宅サービス事業の運営をすることができないと認められるとき。</t>
    <phoneticPr fontId="6"/>
  </si>
  <si>
    <t>四</t>
    <rPh sb="0" eb="1">
      <t>ヨン</t>
    </rPh>
    <phoneticPr fontId="6"/>
  </si>
  <si>
    <t>申請者が、禁錮以上の刑に処せられ、その執行を終わり、又は執行を受けることがなくなるまでの者であるとき。</t>
    <phoneticPr fontId="6"/>
  </si>
  <si>
    <t>五</t>
    <rPh sb="0" eb="1">
      <t>ゴ</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</si>
  <si>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</si>
  <si>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五の二</t>
    <rPh sb="0" eb="1">
      <t>ゴ</t>
    </rPh>
    <rPh sb="2" eb="3">
      <t>ニ</t>
    </rPh>
    <phoneticPr fontId="6"/>
  </si>
  <si>
    <t>申請者が、労働に関する法律の規定であって政令で定めるものにより罰金の刑に処せられ、その執行を終わり、又は執行を受けることがなくなるまでの者であるとき。</t>
    <phoneticPr fontId="6"/>
  </si>
  <si>
    <t>五の三</t>
    <rPh sb="0" eb="1">
      <t>ゴ</t>
    </rPh>
    <rPh sb="2" eb="3">
      <t>サン</t>
    </rPh>
    <phoneticPr fontId="6"/>
  </si>
  <si>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6"/>
  </si>
  <si>
    <t>六</t>
    <rPh sb="0" eb="1">
      <t>ロク</t>
    </rPh>
    <phoneticPr fontId="6"/>
  </si>
  <si>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</si>
  <si>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六の二</t>
    <rPh sb="0" eb="1">
      <t>ロク</t>
    </rPh>
    <rPh sb="2" eb="3">
      <t>ニ</t>
    </rPh>
    <phoneticPr fontId="6"/>
  </si>
  <si>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</si>
  <si>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六の三</t>
    <rPh sb="0" eb="1">
      <t>ロク</t>
    </rPh>
    <rPh sb="2" eb="3">
      <t>サン</t>
    </rPh>
    <phoneticPr fontId="6"/>
  </si>
  <si>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</si>
  <si>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七</t>
    <rPh sb="0" eb="1">
      <t>ナナ</t>
    </rPh>
    <phoneticPr fontId="6"/>
  </si>
  <si>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6"/>
  </si>
  <si>
    <t>七の二</t>
    <rPh sb="0" eb="1">
      <t>ナナ</t>
    </rPh>
    <rPh sb="2" eb="3">
      <t>ニ</t>
    </rPh>
    <phoneticPr fontId="6"/>
  </si>
  <si>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6"/>
  </si>
  <si>
    <t>八</t>
    <rPh sb="0" eb="1">
      <t>ハチ</t>
    </rPh>
    <phoneticPr fontId="6"/>
  </si>
  <si>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</si>
  <si>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九</t>
    <rPh sb="0" eb="1">
      <t>キュウ</t>
    </rPh>
    <phoneticPr fontId="6"/>
  </si>
  <si>
    <t>申請者が、指定の申請前五年以内に居宅サービス等に関し不正又は著しく不当な行為をした者であるとき。</t>
    <phoneticPr fontId="6"/>
  </si>
  <si>
    <t>十</t>
    <rPh sb="0" eb="1">
      <t>ジュウ</t>
    </rPh>
    <phoneticPr fontId="6"/>
  </si>
  <si>
    <t>申請者（特定施設入居者生活介護に係る指定の申請者を除く。）が、法人で、その役員等のうちに第四号から第六号まで又は第七号から前号までのいずれかに該当する者のあるものであるとき。</t>
    <phoneticPr fontId="6"/>
  </si>
  <si>
    <t>十の二</t>
    <rPh sb="0" eb="1">
      <t>ジュウ</t>
    </rPh>
    <rPh sb="2" eb="3">
      <t>ニ</t>
    </rPh>
    <phoneticPr fontId="6"/>
  </si>
  <si>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</si>
  <si>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十一</t>
    <rPh sb="0" eb="2">
      <t>ジュウイチ</t>
    </rPh>
    <phoneticPr fontId="6"/>
  </si>
  <si>
    <t>申請者（特定施設入居者生活介護に係る指定の申請者を除く。）が、法人でない事業所で、その管理者が第四号から第六号まで又は第七号から第九号までのいずれかに該当する者であるとき。</t>
    <phoneticPr fontId="6"/>
  </si>
  <si>
    <t>十二</t>
    <rPh sb="0" eb="1">
      <t>ジュウ</t>
    </rPh>
    <rPh sb="1" eb="2">
      <t>ニ</t>
    </rPh>
    <phoneticPr fontId="6"/>
  </si>
  <si>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</si>
  <si>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（別紙⑤：介護予防サービス事業所向け）</t>
    <rPh sb="1" eb="3">
      <t>ベッシ</t>
    </rPh>
    <rPh sb="16" eb="17">
      <t>ム</t>
    </rPh>
    <phoneticPr fontId="66"/>
  </si>
  <si>
    <t>介護保険法第１１５条の２第２項</t>
    <rPh sb="0" eb="2">
      <t>カイゴ</t>
    </rPh>
    <rPh sb="2" eb="5">
      <t>ホケンホウ</t>
    </rPh>
    <rPh sb="5" eb="6">
      <t>ダイ</t>
    </rPh>
    <rPh sb="9" eb="10">
      <t>ジョウ</t>
    </rPh>
    <rPh sb="12" eb="13">
      <t>ダイ</t>
    </rPh>
    <rPh sb="14" eb="15">
      <t>コウ</t>
    </rPh>
    <phoneticPr fontId="66"/>
  </si>
  <si>
    <t>当該申請に係る事業所の従業者の知識及び技能並びに人員が、第百十五条の四第一項の都道府県の条例で定める基準及び同項の都道府県の条例で定める員数を満たしていないとき。</t>
    <phoneticPr fontId="6"/>
  </si>
  <si>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</si>
  <si>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</si>
  <si>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</si>
  <si>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</si>
  <si>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</si>
  <si>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6"/>
  </si>
  <si>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6"/>
  </si>
  <si>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</si>
  <si>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6"/>
  </si>
  <si>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</si>
  <si>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申請者（介護予防特定施設入居者生活介護に係る指定の申請者を除く。）が、法人でない事業所で、その管理者が第四号から第六号まで又は第七号から第九号までのいずれかに該当する者であるとき。</t>
    <phoneticPr fontId="6"/>
  </si>
  <si>
    <t>十二</t>
    <rPh sb="0" eb="2">
      <t>ジュウニ</t>
    </rPh>
    <phoneticPr fontId="6"/>
  </si>
  <si>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</si>
  <si>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令和5年4月1日改正</t>
    <rPh sb="0" eb="2">
      <t>レイワ</t>
    </rPh>
    <rPh sb="3" eb="4">
      <t>ネン</t>
    </rPh>
    <rPh sb="5" eb="6">
      <t>ガツ</t>
    </rPh>
    <rPh sb="7" eb="8">
      <t>ニチ</t>
    </rPh>
    <rPh sb="8" eb="10">
      <t>カイセイ</t>
    </rPh>
    <phoneticPr fontId="6"/>
  </si>
  <si>
    <t>申請者の登記簿謄本又は条例等　</t>
    <rPh sb="11" eb="13">
      <t>ジョウレイ</t>
    </rPh>
    <rPh sb="13" eb="14">
      <t>トウ</t>
    </rPh>
    <phoneticPr fontId="6"/>
  </si>
  <si>
    <t>指定居宅サービス事業所・指定介護予防サービス事業所指定申請書（別紙様式第一号（一））</t>
    <rPh sb="10" eb="11">
      <t>トコロ</t>
    </rPh>
    <rPh sb="12" eb="14">
      <t>シテイ</t>
    </rPh>
    <rPh sb="14" eb="16">
      <t>カイゴ</t>
    </rPh>
    <rPh sb="16" eb="18">
      <t>ヨボウ</t>
    </rPh>
    <rPh sb="22" eb="25">
      <t>ジギョウショ</t>
    </rPh>
    <rPh sb="25" eb="27">
      <t>シテイ</t>
    </rPh>
    <phoneticPr fontId="6"/>
  </si>
  <si>
    <t>特定施設入居者生活介護・介護予防特定施設入居者生活介護事業者の指定に係る記載事項（付表第一号（十二））※</t>
    <rPh sb="5" eb="6">
      <t>キョ</t>
    </rPh>
    <rPh sb="12" eb="14">
      <t>カイゴ</t>
    </rPh>
    <rPh sb="14" eb="16">
      <t>ヨボウ</t>
    </rPh>
    <rPh sb="16" eb="18">
      <t>トクテイ</t>
    </rPh>
    <rPh sb="18" eb="20">
      <t>シセツ</t>
    </rPh>
    <rPh sb="20" eb="23">
      <t>ニュウキョシャ</t>
    </rPh>
    <rPh sb="23" eb="25">
      <t>セイカツ</t>
    </rPh>
    <rPh sb="25" eb="27">
      <t>カイゴ</t>
    </rPh>
    <phoneticPr fontId="6"/>
  </si>
  <si>
    <t>※付表について、「利用者数（推定数）」が定員の90％未満である場合は、推定方法の説明書類を添付してください（様式任意）。</t>
    <phoneticPr fontId="6"/>
  </si>
  <si>
    <t>従業者の勤務体制及び勤務形態一覧表(標準様式１）</t>
    <rPh sb="18" eb="20">
      <t>ヒョウジュン</t>
    </rPh>
    <phoneticPr fontId="6"/>
  </si>
  <si>
    <t>事業所の平面図(標準様式３）</t>
  </si>
  <si>
    <t>利用者からの苦情を処理するために講ずる措置の概要（標準様式５）</t>
  </si>
  <si>
    <t>介護保険法第115条の2第2項各号の規定に該当しない旨の誓約書（標準様式６及び別紙⑤）</t>
    <rPh sb="0" eb="2">
      <t>カイゴ</t>
    </rPh>
    <rPh sb="2" eb="5">
      <t>ホケンホウ</t>
    </rPh>
    <rPh sb="5" eb="6">
      <t>ダイ</t>
    </rPh>
    <rPh sb="9" eb="10">
      <t>ジョウ</t>
    </rPh>
    <rPh sb="12" eb="13">
      <t>ダイ</t>
    </rPh>
    <rPh sb="14" eb="15">
      <t>コウ</t>
    </rPh>
    <rPh sb="15" eb="17">
      <t>カクゴウ</t>
    </rPh>
    <rPh sb="18" eb="20">
      <t>キテイ</t>
    </rPh>
    <rPh sb="21" eb="23">
      <t>ガイトウ</t>
    </rPh>
    <rPh sb="26" eb="27">
      <t>ムネ</t>
    </rPh>
    <rPh sb="28" eb="31">
      <t>セイヤクショ</t>
    </rPh>
    <rPh sb="37" eb="38">
      <t>オヨ</t>
    </rPh>
    <rPh sb="39" eb="41">
      <t>ベッシ</t>
    </rPh>
    <phoneticPr fontId="6"/>
  </si>
  <si>
    <t>介護支援専門員一覧（標準様式７）</t>
    <rPh sb="0" eb="2">
      <t>カイゴ</t>
    </rPh>
    <rPh sb="2" eb="4">
      <t>シエン</t>
    </rPh>
    <rPh sb="4" eb="7">
      <t>センモンイン</t>
    </rPh>
    <rPh sb="7" eb="9">
      <t>イチラン</t>
    </rPh>
    <phoneticPr fontId="7"/>
  </si>
  <si>
    <t>介護保険法第70条第2項各号の規定に該当しない旨の誓約書（標準様式６及び別紙①）</t>
    <rPh sb="0" eb="2">
      <t>カイゴ</t>
    </rPh>
    <rPh sb="2" eb="5">
      <t>ホケンホウ</t>
    </rPh>
    <rPh sb="5" eb="6">
      <t>ダイ</t>
    </rPh>
    <rPh sb="8" eb="9">
      <t>ジョウ</t>
    </rPh>
    <rPh sb="9" eb="10">
      <t>ダイ</t>
    </rPh>
    <rPh sb="11" eb="12">
      <t>コウ</t>
    </rPh>
    <rPh sb="12" eb="14">
      <t>カクゴウ</t>
    </rPh>
    <rPh sb="15" eb="17">
      <t>キテイ</t>
    </rPh>
    <rPh sb="18" eb="20">
      <t>ガイトウ</t>
    </rPh>
    <rPh sb="23" eb="24">
      <t>ムネ</t>
    </rPh>
    <rPh sb="25" eb="28">
      <t>セイヤクショ</t>
    </rPh>
    <rPh sb="34" eb="35">
      <t>オヨ</t>
    </rPh>
    <rPh sb="36" eb="38">
      <t>ベッシ</t>
    </rPh>
    <phoneticPr fontId="6"/>
  </si>
  <si>
    <t>別紙様式第一号（一）</t>
    <phoneticPr fontId="6"/>
  </si>
  <si>
    <t xml:space="preserve"> </t>
    <phoneticPr fontId="6"/>
  </si>
  <si>
    <t>指定（許可）申請書</t>
    <phoneticPr fontId="6"/>
  </si>
  <si>
    <t>知事（市長）殿</t>
    <rPh sb="0" eb="2">
      <t>チジ</t>
    </rPh>
    <rPh sb="3" eb="5">
      <t>シチョウ</t>
    </rPh>
    <rPh sb="6" eb="7">
      <t>ドノ</t>
    </rPh>
    <phoneticPr fontId="6"/>
  </si>
  <si>
    <t>所在地</t>
    <phoneticPr fontId="6"/>
  </si>
  <si>
    <t>代表者職名・氏名</t>
  </si>
  <si>
    <t>法人番号</t>
    <rPh sb="0" eb="2">
      <t>ホウジン</t>
    </rPh>
    <rPh sb="2" eb="4">
      <t>バンゴウ</t>
    </rPh>
    <phoneticPr fontId="6"/>
  </si>
  <si>
    <t>道</t>
    <rPh sb="0" eb="1">
      <t>ミチ</t>
    </rPh>
    <phoneticPr fontId="6"/>
  </si>
  <si>
    <t>府</t>
    <rPh sb="0" eb="1">
      <t>フ</t>
    </rPh>
    <phoneticPr fontId="6"/>
  </si>
  <si>
    <t>県</t>
    <rPh sb="0" eb="1">
      <t>ケン</t>
    </rPh>
    <phoneticPr fontId="6"/>
  </si>
  <si>
    <t>（内線）</t>
    <rPh sb="1" eb="3">
      <t>ナイセン</t>
    </rPh>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</si>
  <si>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</si>
  <si>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</si>
  <si>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</si>
  <si>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</si>
  <si>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</si>
  <si>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</si>
  <si>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共生型サービス申請時に☑</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</si>
  <si>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</si>
  <si>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</si>
  <si>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</si>
  <si>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</si>
  <si>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</si>
  <si>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</si>
  <si>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</si>
  <si>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</si>
  <si>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</si>
  <si>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</si>
  <si>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</si>
  <si>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</si>
  <si>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</si>
  <si>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</si>
  <si>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</si>
  <si>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</si>
  <si>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令和×</t>
    <rPh sb="0" eb="2">
      <t>レイワ</t>
    </rPh>
    <phoneticPr fontId="6"/>
  </si>
  <si>
    <t>×</t>
    <phoneticPr fontId="6"/>
  </si>
  <si>
    <t>東京都新宿区西新宿〇丁目〇番〇号〇〇総合ビル〇階</t>
    <rPh sb="0" eb="3">
      <t>トウキョウト</t>
    </rPh>
    <rPh sb="3" eb="6">
      <t>シンジュクク</t>
    </rPh>
    <phoneticPr fontId="6"/>
  </si>
  <si>
    <t>代表取締役　東京　一美</t>
    <phoneticPr fontId="6"/>
  </si>
  <si>
    <t>×</t>
  </si>
  <si>
    <t>営利法人</t>
    <rPh sb="0" eb="2">
      <t>エイリ</t>
    </rPh>
    <rPh sb="2" eb="4">
      <t>ホウジン</t>
    </rPh>
    <phoneticPr fontId="6"/>
  </si>
  <si>
    <t>代表取締役</t>
    <phoneticPr fontId="6"/>
  </si>
  <si>
    <t>昭和××年×月×日</t>
    <rPh sb="0" eb="2">
      <t>ショウワ</t>
    </rPh>
    <rPh sb="4" eb="5">
      <t>ネン</t>
    </rPh>
    <rPh sb="6" eb="7">
      <t>ガツ</t>
    </rPh>
    <rPh sb="8" eb="9">
      <t>ニチ</t>
    </rPh>
    <phoneticPr fontId="6"/>
  </si>
  <si>
    <t>東京　一美</t>
    <phoneticPr fontId="6"/>
  </si>
  <si>
    <t>xxx</t>
  </si>
  <si>
    <t>xxxx</t>
  </si>
  <si>
    <t>歌舞伎町▲丁目▲番▲号</t>
    <phoneticPr fontId="6"/>
  </si>
  <si>
    <t>〇</t>
  </si>
  <si>
    <t>令和×年×月１日</t>
    <rPh sb="0" eb="2">
      <t>レイワ</t>
    </rPh>
    <rPh sb="3" eb="4">
      <t>ネン</t>
    </rPh>
    <rPh sb="5" eb="6">
      <t>ガツ</t>
    </rPh>
    <rPh sb="7" eb="8">
      <t>ニチ</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</si>
  <si>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</si>
  <si>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</si>
  <si>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付表第一号（十二） 特定施設入居者生活介護・介護予防特定施設入居者生活介護事業所の指定等に係る記載事項</t>
    <rPh sb="43" eb="44">
      <t>トウ</t>
    </rPh>
    <phoneticPr fontId="6"/>
  </si>
  <si>
    <t>法人番号</t>
    <phoneticPr fontId="6"/>
  </si>
  <si>
    <t>当該事業所で兼務する他の職種（兼務の場合のみ記入）</t>
    <phoneticPr fontId="6"/>
  </si>
  <si>
    <t>同一敷地内の他の事業所又は施設の
従業者との兼務（兼務の場合のみ記入）</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</si>
  <si>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</si>
  <si>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t>
    <phoneticPr fontId="6"/>
  </si>
  <si>
    <t>■■ノサト</t>
  </si>
  <si>
    <t>xxx</t>
    <phoneticPr fontId="82"/>
  </si>
  <si>
    <t>東京</t>
    <rPh sb="0" eb="2">
      <t>トウキョウ</t>
    </rPh>
    <phoneticPr fontId="82"/>
  </si>
  <si>
    <t>新宿　　</t>
    <rPh sb="0" eb="2">
      <t>シンジュク</t>
    </rPh>
    <phoneticPr fontId="82"/>
  </si>
  <si>
    <t>　西新宿△丁目△番△号</t>
    <phoneticPr fontId="82"/>
  </si>
  <si>
    <t>xxxx@xxx.com</t>
  </si>
  <si>
    <t>令和×</t>
    <rPh sb="0" eb="2">
      <t>レイワ</t>
    </rPh>
    <phoneticPr fontId="82"/>
  </si>
  <si>
    <t>×</t>
    <phoneticPr fontId="82"/>
  </si>
  <si>
    <t>トシマ　ジロウ</t>
  </si>
  <si>
    <t>東京都豊島区池袋×丁目×番×号</t>
    <phoneticPr fontId="6"/>
  </si>
  <si>
    <t>昭和××年×月×日</t>
    <rPh sb="0" eb="2">
      <t>ショウワ</t>
    </rPh>
    <rPh sb="4" eb="5">
      <t>ネン</t>
    </rPh>
    <rPh sb="6" eb="7">
      <t>ガツ</t>
    </rPh>
    <rPh sb="8" eb="9">
      <t>ニチ</t>
    </rPh>
    <phoneticPr fontId="82"/>
  </si>
  <si>
    <t>◇◇クリニック</t>
  </si>
  <si>
    <t>1</t>
  </si>
  <si>
    <t>2</t>
  </si>
  <si>
    <t>6</t>
  </si>
  <si>
    <t>１</t>
    <phoneticPr fontId="82"/>
  </si>
  <si>
    <t>8</t>
  </si>
  <si>
    <t>1.5</t>
  </si>
  <si>
    <t>2.5</t>
  </si>
  <si>
    <t>10.0</t>
  </si>
  <si>
    <t>50</t>
  </si>
  <si>
    <t>35</t>
  </si>
  <si>
    <t>17</t>
  </si>
  <si>
    <t>18</t>
  </si>
  <si>
    <t>　</t>
    <phoneticPr fontId="6"/>
  </si>
  <si>
    <t>（標準様式1）</t>
    <rPh sb="1" eb="3">
      <t>ヒョウジュン</t>
    </rPh>
    <rPh sb="3" eb="5">
      <t>ヨウシキ</t>
    </rPh>
    <phoneticPr fontId="6"/>
  </si>
  <si>
    <t/>
  </si>
  <si>
    <t>（標準様式３）</t>
    <rPh sb="1" eb="3">
      <t>ヒョウジュン</t>
    </rPh>
    <rPh sb="3" eb="5">
      <t>ヨウシキ</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</si>
  <si>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</si>
  <si>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</si>
  <si>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（標準様式５）</t>
    <rPh sb="1" eb="3">
      <t>ヒョウジュン</t>
    </rPh>
    <phoneticPr fontId="6"/>
  </si>
  <si>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</si>
  <si>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</si>
  <si>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</si>
  <si>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</si>
  <si>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6"/>
  </si>
  <si>
    <t>２  円滑かつ迅速に苦情処理を行うための処理体制・手順</t>
    <phoneticPr fontId="6"/>
  </si>
  <si>
    <t>３  苦情があったサービス事業者に対する対応方針等（居宅介護支援事業者の場合記入）</t>
    <phoneticPr fontId="6"/>
  </si>
  <si>
    <t>４  その他参考事項</t>
    <phoneticPr fontId="6"/>
  </si>
  <si>
    <t>備考  上の事項は例示であり、これにかかわらず苦情処理に係る対応方針を具体的に記してください。</t>
  </si>
  <si>
    <t>（標準様式６）</t>
    <rPh sb="1" eb="3">
      <t>ヒョウジュン</t>
    </rPh>
    <rPh sb="3" eb="5">
      <t>ヨウシキ</t>
    </rPh>
    <phoneticPr fontId="6"/>
  </si>
  <si>
    <t>東京都</t>
    <rPh sb="0" eb="2">
      <t>トウキョウ</t>
    </rPh>
    <rPh sb="2" eb="3">
      <t>ト</t>
    </rPh>
    <phoneticPr fontId="6"/>
  </si>
  <si>
    <t>知事    殿</t>
    <phoneticPr fontId="6"/>
  </si>
  <si>
    <t>（標準様式７）</t>
    <rPh sb="1" eb="3">
      <t>ヒョウジュン</t>
    </rPh>
    <rPh sb="3" eb="5">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</si>
</sst>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0"/>
    <numFmt numFmtId="178" formatCode="#,##0.0#"/>
    <numFmt numFmtId="179" formatCode="#,##0.##"/>
    <numFmt numFmtId="180" formatCode="#,##0.0&quot;人&quot;"/>
    <numFmt numFmtId="181" formatCode="#,##0&quot;人&quot;"/>
    <numFmt numFmtId="182" formatCode="yyyy&quot;年&quot;m&quot;月&quot;d&quot;日&quot;;@"/>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6"/>
      <name val="ＭＳ Ｐゴシック"/>
      <family val="3"/>
      <charset val="128"/>
    </font>
    <font>
      <sz val="11"/>
      <name val="ＭＳ ゴシック"/>
      <family val="3"/>
      <charset val="128"/>
    </font>
    <font>
      <sz val="10"/>
      <name val="ＭＳ 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12"/>
      <name val="ＭＳ ゴシック"/>
      <family val="3"/>
      <charset val="128"/>
    </font>
    <font>
      <u/>
      <sz val="12"/>
      <name val="ＭＳ Ｐゴシック"/>
      <family val="3"/>
      <charset val="128"/>
    </font>
    <font>
      <sz val="10"/>
      <name val="ＭＳ Ｐゴシック"/>
      <family val="3"/>
      <charset val="128"/>
      <scheme val="minor"/>
    </font>
    <font>
      <sz val="13"/>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b/>
      <sz val="12"/>
      <name val="ＭＳ Ｐゴシック"/>
      <family val="3"/>
      <charset val="128"/>
      <scheme val="minor"/>
    </font>
    <font>
      <sz val="10.5"/>
      <name val="ＭＳ Ｐゴシック"/>
      <family val="3"/>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u/>
      <sz val="11"/>
      <color theme="10"/>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6"/>
      <name val="ＭＳ ゴシック"/>
      <family val="3"/>
      <charset val="128"/>
    </font>
    <font>
      <b/>
      <sz val="9"/>
      <color indexed="81"/>
      <name val="MS P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0.14996795556505021"/>
        <bgColor indexed="64"/>
      </patternFill>
    </fill>
  </fills>
  <borders count="1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style="double">
        <color indexed="64"/>
      </left>
      <right/>
      <top style="medium">
        <color indexed="64"/>
      </top>
      <bottom/>
      <diagonal/>
    </border>
    <border>
      <left style="double">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s>
  <cellStyleXfs count="58">
    <xf numFmtId="0" fontId="0" fillId="0" borderId="0" applyProtection="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3"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3" fillId="0" borderId="0"/>
    <xf numFmtId="0" fontId="12" fillId="0" borderId="0" applyBorder="0"/>
    <xf numFmtId="0" fontId="12" fillId="0" borderId="0" applyBorder="0"/>
    <xf numFmtId="0" fontId="30" fillId="4" borderId="0" applyNumberFormat="0" applyBorder="0" applyAlignment="0" applyProtection="0">
      <alignment vertical="center"/>
    </xf>
    <xf numFmtId="0" fontId="4" fillId="0" borderId="0" applyProtection="0"/>
    <xf numFmtId="0" fontId="4" fillId="0" borderId="0"/>
    <xf numFmtId="0" fontId="3" fillId="0" borderId="0">
      <alignment vertical="center"/>
    </xf>
    <xf numFmtId="0" fontId="38" fillId="0" borderId="0"/>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65" fillId="0" borderId="0"/>
    <xf numFmtId="38" fontId="4" fillId="0" borderId="0" applyFont="0" applyFill="0" applyBorder="0" applyAlignment="0" applyProtection="0">
      <alignment vertical="center"/>
    </xf>
    <xf numFmtId="0" fontId="1" fillId="0" borderId="0">
      <alignment vertical="center"/>
    </xf>
    <xf numFmtId="0" fontId="76" fillId="0" borderId="0" applyNumberFormat="0" applyFill="0" applyBorder="0" applyAlignment="0" applyProtection="0"/>
    <xf numFmtId="0" fontId="38" fillId="0" borderId="0"/>
    <xf numFmtId="0" fontId="4" fillId="0" borderId="0"/>
  </cellStyleXfs>
  <cellXfs count="1019">
    <xf numFmtId="0" fontId="0" fillId="0" borderId="0" xfId="0"/>
    <xf numFmtId="0" fontId="0" fillId="0" borderId="0" xfId="0" applyBorder="1"/>
    <xf numFmtId="0" fontId="5" fillId="0" borderId="0" xfId="0" applyFont="1"/>
    <xf numFmtId="0" fontId="0" fillId="0" borderId="0" xfId="0" applyFill="1" applyBorder="1"/>
    <xf numFmtId="0" fontId="7" fillId="0" borderId="0" xfId="0" applyFont="1"/>
    <xf numFmtId="0" fontId="0" fillId="0" borderId="12" xfId="0" applyBorder="1"/>
    <xf numFmtId="0" fontId="0" fillId="0" borderId="13" xfId="0" applyBorder="1" applyAlignment="1">
      <alignment horizont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horizontal="distributed" vertical="center"/>
    </xf>
    <xf numFmtId="0" fontId="8" fillId="0" borderId="0" xfId="0" applyFont="1" applyAlignment="1"/>
    <xf numFmtId="0" fontId="9" fillId="0" borderId="0" xfId="0" applyFont="1" applyAlignment="1"/>
    <xf numFmtId="0" fontId="0" fillId="0" borderId="0" xfId="0" applyAlignment="1"/>
    <xf numFmtId="0" fontId="0" fillId="0" borderId="0" xfId="0" applyAlignment="1">
      <alignment vertical="center"/>
    </xf>
    <xf numFmtId="0" fontId="0" fillId="0" borderId="20" xfId="0" applyBorder="1" applyAlignment="1">
      <alignment vertical="center"/>
    </xf>
    <xf numFmtId="0" fontId="0" fillId="0" borderId="25" xfId="0" applyBorder="1" applyAlignment="1">
      <alignment vertical="center"/>
    </xf>
    <xf numFmtId="0" fontId="0" fillId="0" borderId="0" xfId="0" applyBorder="1" applyAlignment="1">
      <alignment vertical="center"/>
    </xf>
    <xf numFmtId="0" fontId="0" fillId="24" borderId="0" xfId="0" applyFill="1" applyBorder="1"/>
    <xf numFmtId="0" fontId="0" fillId="0" borderId="0" xfId="0" applyFont="1"/>
    <xf numFmtId="0" fontId="0" fillId="25" borderId="62" xfId="0" applyFill="1" applyBorder="1" applyAlignment="1">
      <alignment vertical="center"/>
    </xf>
    <xf numFmtId="0" fontId="0" fillId="25" borderId="63" xfId="0" applyFill="1" applyBorder="1" applyAlignment="1">
      <alignment vertical="center"/>
    </xf>
    <xf numFmtId="0" fontId="0" fillId="26" borderId="63" xfId="0" applyFill="1" applyBorder="1" applyAlignment="1" applyProtection="1">
      <alignment vertical="center"/>
      <protection locked="0"/>
    </xf>
    <xf numFmtId="0" fontId="0" fillId="0" borderId="0" xfId="0" applyFont="1" applyAlignment="1"/>
    <xf numFmtId="0" fontId="0" fillId="0" borderId="0" xfId="0" applyFont="1" applyBorder="1" applyAlignment="1">
      <alignment horizontal="left"/>
    </xf>
    <xf numFmtId="0" fontId="0" fillId="0" borderId="0" xfId="0" applyFont="1" applyBorder="1" applyAlignment="1"/>
    <xf numFmtId="0" fontId="0" fillId="0" borderId="0" xfId="0" applyFont="1" applyBorder="1"/>
    <xf numFmtId="0" fontId="0" fillId="26" borderId="64" xfId="0" applyFill="1" applyBorder="1" applyAlignment="1" applyProtection="1">
      <alignment horizontal="center" vertical="center"/>
      <protection locked="0"/>
    </xf>
    <xf numFmtId="0" fontId="0" fillId="0" borderId="65" xfId="0" applyFont="1" applyBorder="1" applyAlignment="1" applyProtection="1">
      <alignment horizontal="left" vertical="center"/>
      <protection locked="0"/>
    </xf>
    <xf numFmtId="0" fontId="0" fillId="0" borderId="45" xfId="0" applyFont="1" applyBorder="1" applyAlignment="1" applyProtection="1">
      <alignment horizontal="left" vertical="center"/>
      <protection locked="0"/>
    </xf>
    <xf numFmtId="0" fontId="0" fillId="0" borderId="53" xfId="0" applyFont="1" applyBorder="1" applyAlignment="1" applyProtection="1">
      <alignment horizontal="left" vertical="center"/>
      <protection locked="0"/>
    </xf>
    <xf numFmtId="0" fontId="0" fillId="0" borderId="22" xfId="0" applyBorder="1" applyAlignment="1">
      <alignment vertical="center"/>
    </xf>
    <xf numFmtId="0" fontId="4" fillId="0" borderId="13" xfId="0" applyFont="1" applyBorder="1"/>
    <xf numFmtId="0" fontId="0" fillId="0" borderId="0" xfId="0" applyFont="1" applyBorder="1" applyAlignment="1">
      <alignment horizontal="center"/>
    </xf>
    <xf numFmtId="0" fontId="0" fillId="0" borderId="0" xfId="0" applyFont="1" applyBorder="1" applyAlignment="1">
      <alignment wrapText="1"/>
    </xf>
    <xf numFmtId="0" fontId="0" fillId="0" borderId="59" xfId="0" applyFont="1" applyBorder="1" applyAlignment="1" applyProtection="1">
      <alignment horizontal="left" vertical="center"/>
      <protection locked="0"/>
    </xf>
    <xf numFmtId="0" fontId="0" fillId="0" borderId="36" xfId="0" applyFont="1" applyBorder="1" applyAlignment="1" applyProtection="1">
      <alignment horizontal="left" vertical="center"/>
      <protection locked="0"/>
    </xf>
    <xf numFmtId="0" fontId="0" fillId="26" borderId="66" xfId="0" applyFill="1" applyBorder="1" applyAlignment="1" applyProtection="1">
      <alignment horizontal="center" vertical="center"/>
      <protection locked="0"/>
    </xf>
    <xf numFmtId="0" fontId="0" fillId="26" borderId="45" xfId="0" applyFill="1" applyBorder="1" applyAlignment="1" applyProtection="1">
      <alignment horizontal="center" vertical="center"/>
      <protection locked="0"/>
    </xf>
    <xf numFmtId="0" fontId="0" fillId="26" borderId="49" xfId="0" applyFill="1" applyBorder="1" applyAlignment="1" applyProtection="1">
      <alignment horizontal="center" vertical="center"/>
      <protection locked="0"/>
    </xf>
    <xf numFmtId="0" fontId="0" fillId="26" borderId="53" xfId="0" applyFill="1" applyBorder="1" applyAlignment="1" applyProtection="1">
      <alignment horizontal="center" vertical="center"/>
      <protection locked="0"/>
    </xf>
    <xf numFmtId="0" fontId="0" fillId="26" borderId="65" xfId="0" applyFill="1" applyBorder="1" applyAlignment="1" applyProtection="1">
      <alignment horizontal="center" vertical="center"/>
      <protection locked="0"/>
    </xf>
    <xf numFmtId="0" fontId="0" fillId="0" borderId="30" xfId="0" applyFont="1" applyBorder="1" applyAlignment="1" applyProtection="1">
      <alignment horizontal="left" vertical="center"/>
      <protection locked="0"/>
    </xf>
    <xf numFmtId="0" fontId="0" fillId="26" borderId="45" xfId="0" applyFont="1" applyFill="1" applyBorder="1" applyAlignment="1" applyProtection="1">
      <alignment horizontal="center" vertical="center"/>
      <protection locked="0"/>
    </xf>
    <xf numFmtId="0" fontId="0" fillId="26" borderId="49" xfId="0" applyFont="1" applyFill="1" applyBorder="1" applyAlignment="1" applyProtection="1">
      <alignment horizontal="center" vertical="center"/>
      <protection locked="0"/>
    </xf>
    <xf numFmtId="0" fontId="0" fillId="0" borderId="58" xfId="0" applyBorder="1" applyAlignment="1">
      <alignment vertical="center"/>
    </xf>
    <xf numFmtId="0" fontId="0" fillId="0" borderId="45" xfId="0" applyBorder="1" applyAlignment="1">
      <alignment horizontal="center" vertical="center"/>
    </xf>
    <xf numFmtId="0" fontId="0" fillId="0" borderId="25" xfId="0" applyFont="1" applyBorder="1" applyAlignment="1">
      <alignment vertical="center"/>
    </xf>
    <xf numFmtId="0" fontId="4" fillId="0" borderId="25" xfId="0" applyFont="1" applyBorder="1" applyAlignment="1">
      <alignment vertical="center"/>
    </xf>
    <xf numFmtId="0" fontId="0" fillId="0" borderId="49" xfId="0" applyFont="1" applyBorder="1" applyAlignment="1">
      <alignment horizontal="center" vertical="center"/>
    </xf>
    <xf numFmtId="0" fontId="0" fillId="0" borderId="57" xfId="0" applyFont="1" applyBorder="1" applyAlignment="1">
      <alignment vertical="center"/>
    </xf>
    <xf numFmtId="0" fontId="0" fillId="0" borderId="35" xfId="0" applyFont="1" applyBorder="1" applyAlignment="1">
      <alignment vertical="center"/>
    </xf>
    <xf numFmtId="0" fontId="0" fillId="0" borderId="35" xfId="0" applyFont="1" applyBorder="1" applyAlignment="1">
      <alignment vertical="center" wrapText="1"/>
    </xf>
    <xf numFmtId="0" fontId="0" fillId="0" borderId="27"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21" xfId="0" applyFill="1" applyBorder="1" applyAlignment="1">
      <alignment vertical="center"/>
    </xf>
    <xf numFmtId="0" fontId="0" fillId="0" borderId="27" xfId="0" applyFont="1" applyFill="1" applyBorder="1" applyAlignment="1" applyProtection="1">
      <alignment horizontal="left" vertical="center"/>
      <protection locked="0"/>
    </xf>
    <xf numFmtId="0" fontId="13" fillId="0" borderId="72" xfId="0" applyFont="1" applyBorder="1" applyAlignment="1">
      <alignment vertical="center"/>
    </xf>
    <xf numFmtId="0" fontId="4" fillId="0" borderId="67" xfId="0" applyFont="1" applyBorder="1" applyAlignment="1">
      <alignment vertical="center"/>
    </xf>
    <xf numFmtId="0" fontId="0" fillId="25" borderId="63" xfId="0" applyFill="1" applyBorder="1" applyAlignment="1" applyProtection="1">
      <alignment vertical="center"/>
      <protection locked="0"/>
    </xf>
    <xf numFmtId="0" fontId="0" fillId="0" borderId="0" xfId="0" applyAlignment="1">
      <alignment horizontal="right"/>
    </xf>
    <xf numFmtId="0" fontId="0" fillId="25" borderId="60" xfId="0" applyFill="1" applyBorder="1" applyAlignment="1">
      <alignment horizontal="left" vertical="center"/>
    </xf>
    <xf numFmtId="0" fontId="0" fillId="0" borderId="0" xfId="0" applyAlignment="1">
      <alignment horizontal="right"/>
    </xf>
    <xf numFmtId="0" fontId="0" fillId="0" borderId="25" xfId="0" applyFont="1" applyBorder="1" applyAlignment="1">
      <alignment vertical="center"/>
    </xf>
    <xf numFmtId="0" fontId="4" fillId="0" borderId="25" xfId="0" applyFont="1" applyBorder="1" applyAlignment="1">
      <alignment vertical="center"/>
    </xf>
    <xf numFmtId="0" fontId="33" fillId="0" borderId="0" xfId="0" applyFont="1" applyAlignment="1"/>
    <xf numFmtId="0" fontId="33" fillId="0" borderId="0" xfId="0" applyFont="1" applyBorder="1" applyAlignment="1"/>
    <xf numFmtId="0" fontId="0" fillId="0" borderId="25" xfId="0"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56" xfId="0" applyBorder="1" applyAlignment="1">
      <alignment horizontal="center" vertical="center"/>
    </xf>
    <xf numFmtId="0" fontId="0" fillId="0" borderId="57" xfId="0" applyFont="1" applyBorder="1" applyAlignment="1">
      <alignment horizontal="center" vertical="center"/>
    </xf>
    <xf numFmtId="0" fontId="0" fillId="25" borderId="61" xfId="0" applyFill="1" applyBorder="1" applyAlignment="1">
      <alignment vertical="center"/>
    </xf>
    <xf numFmtId="0" fontId="0" fillId="0" borderId="0" xfId="0" applyAlignment="1">
      <alignment horizontal="center"/>
    </xf>
    <xf numFmtId="0" fontId="0" fillId="0" borderId="0" xfId="0" applyFont="1" applyAlignment="1">
      <alignment horizontal="center"/>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0" xfId="0" applyFont="1" applyAlignment="1">
      <alignment horizontal="left"/>
    </xf>
    <xf numFmtId="0" fontId="8" fillId="0" borderId="0" xfId="0" applyFont="1" applyAlignment="1">
      <alignment horizontal="left"/>
    </xf>
    <xf numFmtId="0" fontId="0" fillId="0" borderId="66"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66" xfId="0" applyBorder="1" applyAlignment="1">
      <alignment horizontal="center" vertical="center"/>
    </xf>
    <xf numFmtId="0" fontId="0" fillId="0" borderId="55" xfId="0" applyBorder="1" applyAlignment="1">
      <alignment horizontal="center" vertical="center"/>
    </xf>
    <xf numFmtId="0" fontId="0" fillId="0" borderId="53" xfId="0" applyBorder="1" applyAlignment="1">
      <alignment horizontal="center" vertical="center"/>
    </xf>
    <xf numFmtId="0" fontId="0" fillId="0" borderId="12" xfId="0" applyBorder="1" applyAlignment="1"/>
    <xf numFmtId="0" fontId="0" fillId="0" borderId="10" xfId="0" applyBorder="1"/>
    <xf numFmtId="0" fontId="0" fillId="0" borderId="11" xfId="0" applyBorder="1"/>
    <xf numFmtId="0" fontId="0" fillId="0" borderId="13" xfId="0" applyBorder="1" applyAlignment="1"/>
    <xf numFmtId="0" fontId="0" fillId="0" borderId="28" xfId="0" applyBorder="1"/>
    <xf numFmtId="0" fontId="4" fillId="0" borderId="64" xfId="0" applyFont="1" applyBorder="1" applyAlignment="1">
      <alignment vertical="center"/>
    </xf>
    <xf numFmtId="0" fontId="4" fillId="0" borderId="72" xfId="0" applyFont="1" applyBorder="1" applyAlignment="1">
      <alignment vertical="center"/>
    </xf>
    <xf numFmtId="0" fontId="0" fillId="25" borderId="60" xfId="0" applyFill="1" applyBorder="1" applyAlignment="1">
      <alignment vertical="center"/>
    </xf>
    <xf numFmtId="0" fontId="35"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41" xfId="0" applyBorder="1" applyAlignment="1">
      <alignment horizontal="center" vertical="center"/>
    </xf>
    <xf numFmtId="0" fontId="0" fillId="0" borderId="27" xfId="0" applyFont="1" applyBorder="1" applyAlignment="1" applyProtection="1">
      <alignment horizontal="left" vertical="center"/>
      <protection locked="0"/>
    </xf>
    <xf numFmtId="0" fontId="0" fillId="26" borderId="66" xfId="0" applyFill="1" applyBorder="1" applyAlignment="1" applyProtection="1">
      <alignment horizontal="center" vertical="center" shrinkToFit="1"/>
      <protection locked="0"/>
    </xf>
    <xf numFmtId="0" fontId="0" fillId="26" borderId="53" xfId="0" applyFill="1" applyBorder="1" applyAlignment="1" applyProtection="1">
      <alignment horizontal="center" vertical="center" shrinkToFit="1"/>
      <protection locked="0"/>
    </xf>
    <xf numFmtId="0" fontId="0" fillId="26" borderId="65" xfId="0" applyFill="1" applyBorder="1" applyAlignment="1" applyProtection="1">
      <alignment horizontal="center" vertical="center" shrinkToFit="1"/>
      <protection locked="0"/>
    </xf>
    <xf numFmtId="0" fontId="0" fillId="26" borderId="49" xfId="0" applyFill="1" applyBorder="1" applyAlignment="1" applyProtection="1">
      <alignment horizontal="center" vertical="center" shrinkToFit="1"/>
      <protection locked="0"/>
    </xf>
    <xf numFmtId="0" fontId="0" fillId="26" borderId="45" xfId="0" applyFill="1" applyBorder="1" applyAlignment="1" applyProtection="1">
      <alignment horizontal="center" vertical="center" shrinkToFit="1"/>
      <protection locked="0"/>
    </xf>
    <xf numFmtId="0" fontId="0" fillId="26" borderId="64" xfId="0" applyFill="1" applyBorder="1" applyAlignment="1" applyProtection="1">
      <alignment horizontal="center" vertical="center" shrinkToFit="1"/>
      <protection locked="0"/>
    </xf>
    <xf numFmtId="0" fontId="0" fillId="26" borderId="45" xfId="0" applyFont="1" applyFill="1" applyBorder="1" applyAlignment="1" applyProtection="1">
      <alignment horizontal="center" vertical="center" shrinkToFit="1"/>
      <protection locked="0"/>
    </xf>
    <xf numFmtId="0" fontId="0" fillId="26" borderId="53" xfId="0" applyFont="1" applyFill="1" applyBorder="1" applyAlignment="1" applyProtection="1">
      <alignment horizontal="center" vertical="center" shrinkToFit="1"/>
      <protection locked="0"/>
    </xf>
    <xf numFmtId="0" fontId="0" fillId="26" borderId="49" xfId="0" applyFont="1" applyFill="1" applyBorder="1" applyAlignment="1" applyProtection="1">
      <alignment horizontal="center" vertical="center" shrinkToFit="1"/>
      <protection locked="0"/>
    </xf>
    <xf numFmtId="0" fontId="0" fillId="0" borderId="0" xfId="0" applyAlignment="1">
      <alignment horizontal="right"/>
    </xf>
    <xf numFmtId="0" fontId="11" fillId="27" borderId="0" xfId="43" applyFont="1" applyFill="1" applyAlignment="1">
      <alignment vertical="center"/>
    </xf>
    <xf numFmtId="0" fontId="11" fillId="27" borderId="0" xfId="43" applyFont="1" applyFill="1" applyBorder="1" applyAlignment="1">
      <alignment vertical="center"/>
    </xf>
    <xf numFmtId="0" fontId="4" fillId="27" borderId="0" xfId="43" applyFont="1" applyFill="1" applyAlignment="1">
      <alignment vertical="center"/>
    </xf>
    <xf numFmtId="0" fontId="11" fillId="27" borderId="0" xfId="42" applyFont="1" applyFill="1"/>
    <xf numFmtId="0" fontId="34" fillId="27" borderId="0" xfId="48" applyFont="1" applyFill="1" applyBorder="1" applyAlignment="1">
      <alignment horizontal="left" vertical="center"/>
    </xf>
    <xf numFmtId="0" fontId="41" fillId="0" borderId="0" xfId="49" applyFont="1">
      <alignment vertical="center"/>
    </xf>
    <xf numFmtId="0" fontId="42" fillId="0" borderId="0" xfId="49" applyFont="1" applyAlignment="1">
      <alignment horizontal="right" vertical="center"/>
    </xf>
    <xf numFmtId="0" fontId="42" fillId="0" borderId="0" xfId="49" applyFont="1">
      <alignment vertical="center"/>
    </xf>
    <xf numFmtId="0" fontId="44" fillId="0" borderId="0" xfId="49" applyFont="1">
      <alignment vertical="center"/>
    </xf>
    <xf numFmtId="0" fontId="44" fillId="0" borderId="0" xfId="49" applyFont="1" applyAlignment="1">
      <alignment horizontal="right" vertical="center"/>
    </xf>
    <xf numFmtId="0" fontId="44" fillId="27" borderId="0" xfId="49" applyFont="1" applyFill="1" applyBorder="1" applyAlignment="1">
      <alignment horizontal="center" vertical="center"/>
    </xf>
    <xf numFmtId="0" fontId="47" fillId="27" borderId="0" xfId="49" applyFont="1" applyFill="1" applyAlignment="1" applyProtection="1">
      <alignment horizontal="left" vertical="center"/>
    </xf>
    <xf numFmtId="0" fontId="48" fillId="27" borderId="0" xfId="49" applyFont="1" applyFill="1" applyAlignment="1" applyProtection="1">
      <alignment horizontal="center" vertical="center"/>
    </xf>
    <xf numFmtId="0" fontId="48" fillId="27" borderId="0" xfId="49" applyFont="1" applyFill="1" applyProtection="1">
      <alignment vertical="center"/>
    </xf>
    <xf numFmtId="0" fontId="48" fillId="27" borderId="0" xfId="49" applyFont="1" applyFill="1" applyAlignment="1" applyProtection="1">
      <alignment horizontal="left" vertical="center"/>
    </xf>
    <xf numFmtId="0" fontId="49" fillId="27" borderId="0" xfId="49" applyFont="1" applyFill="1">
      <alignment vertical="center"/>
    </xf>
    <xf numFmtId="0" fontId="48" fillId="27" borderId="0" xfId="49" applyFont="1" applyFill="1">
      <alignment vertical="center"/>
    </xf>
    <xf numFmtId="0" fontId="49" fillId="27" borderId="0" xfId="49" applyFont="1" applyFill="1" applyAlignment="1">
      <alignment horizontal="left" vertical="center"/>
    </xf>
    <xf numFmtId="0" fontId="48" fillId="27" borderId="0" xfId="49" applyFont="1" applyFill="1" applyAlignment="1" applyProtection="1">
      <alignment horizontal="center" vertical="center"/>
      <protection locked="0"/>
    </xf>
    <xf numFmtId="0" fontId="48" fillId="30" borderId="16" xfId="49" applyFont="1" applyFill="1" applyBorder="1" applyAlignment="1" applyProtection="1">
      <alignment horizontal="center" vertical="center"/>
      <protection locked="0"/>
    </xf>
    <xf numFmtId="0" fontId="48" fillId="30" borderId="0" xfId="49" applyFont="1" applyFill="1" applyBorder="1" applyAlignment="1" applyProtection="1">
      <alignment horizontal="center" vertical="center"/>
      <protection locked="0"/>
    </xf>
    <xf numFmtId="20" fontId="48" fillId="30" borderId="16" xfId="49" applyNumberFormat="1" applyFont="1" applyFill="1" applyBorder="1" applyAlignment="1" applyProtection="1">
      <alignment horizontal="center" vertical="center"/>
      <protection locked="0"/>
    </xf>
    <xf numFmtId="0" fontId="48" fillId="27" borderId="0" xfId="49" applyFont="1" applyFill="1" applyAlignment="1" applyProtection="1">
      <alignment horizontal="right" vertical="center"/>
      <protection locked="0"/>
    </xf>
    <xf numFmtId="0" fontId="48" fillId="27" borderId="0" xfId="49" applyFont="1" applyFill="1" applyProtection="1">
      <alignment vertical="center"/>
      <protection locked="0"/>
    </xf>
    <xf numFmtId="0" fontId="48" fillId="27" borderId="16" xfId="49" applyNumberFormat="1" applyFont="1" applyFill="1" applyBorder="1" applyAlignment="1" applyProtection="1">
      <alignment horizontal="center" vertical="center"/>
    </xf>
    <xf numFmtId="0" fontId="48" fillId="30" borderId="16" xfId="49" applyFont="1" applyFill="1" applyBorder="1" applyAlignment="1" applyProtection="1">
      <alignment horizontal="left" vertical="center"/>
      <protection locked="0"/>
    </xf>
    <xf numFmtId="20" fontId="48" fillId="27" borderId="16" xfId="49" applyNumberFormat="1" applyFont="1" applyFill="1" applyBorder="1" applyAlignment="1" applyProtection="1">
      <alignment horizontal="center" vertical="center"/>
      <protection locked="0"/>
    </xf>
    <xf numFmtId="0" fontId="50" fillId="30" borderId="52" xfId="49" applyFont="1" applyFill="1" applyBorder="1" applyAlignment="1" applyProtection="1">
      <alignment horizontal="center" vertical="center"/>
      <protection locked="0"/>
    </xf>
    <xf numFmtId="0" fontId="50" fillId="30" borderId="73" xfId="49" applyFont="1" applyFill="1" applyBorder="1" applyAlignment="1" applyProtection="1">
      <alignment horizontal="center" vertical="center"/>
      <protection locked="0"/>
    </xf>
    <xf numFmtId="0" fontId="50" fillId="30" borderId="54" xfId="49" applyFont="1" applyFill="1" applyBorder="1" applyAlignment="1" applyProtection="1">
      <alignment horizontal="center" vertical="center"/>
      <protection locked="0"/>
    </xf>
    <xf numFmtId="0" fontId="2" fillId="27" borderId="0" xfId="49" applyFill="1">
      <alignment vertical="center"/>
    </xf>
    <xf numFmtId="0" fontId="44" fillId="27" borderId="0" xfId="49" applyFont="1" applyFill="1" applyAlignment="1">
      <alignment horizontal="left" vertical="center"/>
    </xf>
    <xf numFmtId="0" fontId="51" fillId="27" borderId="0" xfId="49" applyFont="1" applyFill="1" applyAlignment="1">
      <alignment horizontal="left" vertical="center"/>
    </xf>
    <xf numFmtId="0" fontId="44" fillId="27" borderId="0" xfId="49" applyFont="1" applyFill="1">
      <alignment vertical="center"/>
    </xf>
    <xf numFmtId="0" fontId="44" fillId="30" borderId="16" xfId="49" applyFont="1" applyFill="1" applyBorder="1" applyAlignment="1">
      <alignment horizontal="left" vertical="center"/>
    </xf>
    <xf numFmtId="0" fontId="44" fillId="27" borderId="0" xfId="49" applyFont="1" applyFill="1" applyAlignment="1">
      <alignment vertical="center"/>
    </xf>
    <xf numFmtId="0" fontId="44" fillId="26" borderId="16" xfId="49" applyFont="1" applyFill="1" applyBorder="1" applyAlignment="1">
      <alignment horizontal="left" vertical="center"/>
    </xf>
    <xf numFmtId="0" fontId="52" fillId="27" borderId="0" xfId="49" applyFont="1" applyFill="1" applyAlignment="1">
      <alignment horizontal="left" vertical="center"/>
    </xf>
    <xf numFmtId="0" fontId="44" fillId="27" borderId="0" xfId="49" applyFont="1" applyFill="1" applyBorder="1" applyAlignment="1">
      <alignment horizontal="left" vertical="center"/>
    </xf>
    <xf numFmtId="0" fontId="44" fillId="27" borderId="16" xfId="49" applyFont="1" applyFill="1" applyBorder="1" applyAlignment="1">
      <alignment horizontal="center" vertical="center"/>
    </xf>
    <xf numFmtId="0" fontId="44" fillId="27" borderId="16" xfId="49" applyFont="1" applyFill="1" applyBorder="1" applyAlignment="1">
      <alignment horizontal="left" vertical="center"/>
    </xf>
    <xf numFmtId="0" fontId="53" fillId="27" borderId="0" xfId="49" applyFont="1" applyFill="1">
      <alignment vertical="center"/>
    </xf>
    <xf numFmtId="0" fontId="53" fillId="27" borderId="0" xfId="49" applyFont="1" applyFill="1" applyAlignment="1">
      <alignment horizontal="left" vertical="center"/>
    </xf>
    <xf numFmtId="0" fontId="44" fillId="27" borderId="0" xfId="49" applyFont="1" applyFill="1" applyBorder="1">
      <alignment vertical="center"/>
    </xf>
    <xf numFmtId="0" fontId="55" fillId="27" borderId="0" xfId="49" applyFont="1" applyFill="1" applyAlignment="1">
      <alignment vertical="center"/>
    </xf>
    <xf numFmtId="0" fontId="53" fillId="27" borderId="0" xfId="49" applyFont="1" applyFill="1" applyBorder="1">
      <alignment vertical="center"/>
    </xf>
    <xf numFmtId="0" fontId="53" fillId="27" borderId="0" xfId="49" applyFont="1" applyFill="1" applyBorder="1" applyAlignment="1">
      <alignment vertical="center"/>
    </xf>
    <xf numFmtId="0" fontId="53" fillId="27" borderId="0" xfId="49" applyFont="1" applyFill="1" applyBorder="1" applyAlignment="1">
      <alignment vertical="center" shrinkToFit="1"/>
    </xf>
    <xf numFmtId="0" fontId="44" fillId="27" borderId="0" xfId="49" applyFont="1" applyFill="1" applyAlignment="1">
      <alignment vertical="center" wrapText="1"/>
    </xf>
    <xf numFmtId="0" fontId="56" fillId="27" borderId="0" xfId="49" applyFont="1" applyFill="1" applyAlignment="1">
      <alignment horizontal="left" vertical="center"/>
    </xf>
    <xf numFmtId="0" fontId="56" fillId="0" borderId="0" xfId="49" applyFont="1" applyAlignment="1">
      <alignment horizontal="left" vertical="center"/>
    </xf>
    <xf numFmtId="0" fontId="44" fillId="27" borderId="16" xfId="49" applyFont="1" applyFill="1" applyBorder="1" applyAlignment="1">
      <alignment horizontal="right" vertical="center"/>
    </xf>
    <xf numFmtId="0" fontId="44" fillId="27" borderId="16" xfId="49" applyFont="1" applyFill="1" applyBorder="1" applyAlignment="1">
      <alignment vertical="center" shrinkToFit="1"/>
    </xf>
    <xf numFmtId="0" fontId="2" fillId="27" borderId="63" xfId="49" applyFill="1" applyBorder="1" applyAlignment="1">
      <alignment horizontal="center" vertical="center"/>
    </xf>
    <xf numFmtId="0" fontId="58" fillId="27" borderId="169" xfId="49" applyFont="1" applyFill="1" applyBorder="1" applyAlignment="1">
      <alignment horizontal="center" vertical="center"/>
    </xf>
    <xf numFmtId="0" fontId="58" fillId="27" borderId="170" xfId="49" applyFont="1" applyFill="1" applyBorder="1" applyAlignment="1">
      <alignment horizontal="center" vertical="center"/>
    </xf>
    <xf numFmtId="0" fontId="59" fillId="27" borderId="170" xfId="49" applyFont="1" applyFill="1" applyBorder="1" applyAlignment="1">
      <alignment horizontal="center" vertical="center"/>
    </xf>
    <xf numFmtId="0" fontId="60" fillId="27" borderId="171" xfId="49" applyFont="1" applyFill="1" applyBorder="1" applyAlignment="1">
      <alignment horizontal="center" vertical="center"/>
    </xf>
    <xf numFmtId="0" fontId="60" fillId="27" borderId="23" xfId="49" applyFont="1" applyFill="1" applyBorder="1" applyAlignment="1">
      <alignment vertical="center" shrinkToFit="1"/>
    </xf>
    <xf numFmtId="0" fontId="60" fillId="27" borderId="76" xfId="49" applyFont="1" applyFill="1" applyBorder="1" applyAlignment="1">
      <alignment vertical="center" shrinkToFit="1"/>
    </xf>
    <xf numFmtId="0" fontId="60" fillId="27" borderId="76" xfId="49" applyFont="1" applyFill="1" applyBorder="1">
      <alignment vertical="center"/>
    </xf>
    <xf numFmtId="0" fontId="60" fillId="27" borderId="16" xfId="49" applyFont="1" applyFill="1" applyBorder="1" applyAlignment="1">
      <alignment vertical="center" shrinkToFit="1"/>
    </xf>
    <xf numFmtId="0" fontId="60" fillId="27" borderId="77" xfId="49" applyFont="1" applyFill="1" applyBorder="1">
      <alignment vertical="center"/>
    </xf>
    <xf numFmtId="0" fontId="60" fillId="27" borderId="16" xfId="49" applyFont="1" applyFill="1" applyBorder="1">
      <alignment vertical="center"/>
    </xf>
    <xf numFmtId="0" fontId="60" fillId="27" borderId="44" xfId="49" applyFont="1" applyFill="1" applyBorder="1">
      <alignment vertical="center"/>
    </xf>
    <xf numFmtId="0" fontId="59" fillId="27" borderId="46" xfId="49" applyFont="1" applyFill="1" applyBorder="1">
      <alignment vertical="center"/>
    </xf>
    <xf numFmtId="0" fontId="60" fillId="27" borderId="47" xfId="49" applyFont="1" applyFill="1" applyBorder="1" applyAlignment="1">
      <alignment vertical="center" shrinkToFit="1"/>
    </xf>
    <xf numFmtId="0" fontId="60" fillId="27" borderId="47" xfId="49" applyFont="1" applyFill="1" applyBorder="1">
      <alignment vertical="center"/>
    </xf>
    <xf numFmtId="0" fontId="60" fillId="27" borderId="48" xfId="49" applyFont="1" applyFill="1" applyBorder="1">
      <alignment vertical="center"/>
    </xf>
    <xf numFmtId="0" fontId="8" fillId="27" borderId="0" xfId="51" applyFont="1" applyFill="1">
      <alignment vertical="center"/>
    </xf>
    <xf numFmtId="0" fontId="8" fillId="0" borderId="0" xfId="51" applyFont="1">
      <alignment vertical="center"/>
    </xf>
    <xf numFmtId="0" fontId="8" fillId="0" borderId="0" xfId="51" applyFont="1" applyAlignment="1">
      <alignment vertical="center"/>
    </xf>
    <xf numFmtId="0" fontId="8" fillId="27" borderId="78" xfId="51" applyFont="1" applyFill="1" applyBorder="1" applyAlignment="1">
      <alignment horizontal="center" vertical="center"/>
    </xf>
    <xf numFmtId="0" fontId="8" fillId="27" borderId="81" xfId="51" applyFont="1" applyFill="1" applyBorder="1" applyAlignment="1">
      <alignment horizontal="center" vertical="center"/>
    </xf>
    <xf numFmtId="0" fontId="9" fillId="27" borderId="172" xfId="51" applyFont="1" applyFill="1" applyBorder="1" applyAlignment="1">
      <alignment horizontal="left" vertical="center"/>
    </xf>
    <xf numFmtId="0" fontId="32" fillId="27" borderId="173" xfId="51" applyFont="1" applyFill="1" applyBorder="1" applyAlignment="1">
      <alignment horizontal="left" vertical="center"/>
    </xf>
    <xf numFmtId="0" fontId="8" fillId="27" borderId="0" xfId="51" applyFont="1" applyFill="1" applyBorder="1">
      <alignment vertical="center"/>
    </xf>
    <xf numFmtId="0" fontId="8" fillId="27" borderId="0" xfId="51" applyFont="1" applyFill="1" applyBorder="1" applyAlignment="1">
      <alignment vertical="center"/>
    </xf>
    <xf numFmtId="0" fontId="8" fillId="0" borderId="0" xfId="51" applyFont="1" applyBorder="1">
      <alignment vertical="center"/>
    </xf>
    <xf numFmtId="0" fontId="61" fillId="27" borderId="0" xfId="48" applyFont="1" applyFill="1" applyBorder="1" applyAlignment="1">
      <alignment horizontal="left" vertical="top"/>
    </xf>
    <xf numFmtId="0" fontId="62" fillId="27" borderId="0" xfId="48" applyFont="1" applyFill="1" applyBorder="1" applyAlignment="1">
      <alignment horizontal="center" vertical="center"/>
    </xf>
    <xf numFmtId="0" fontId="40" fillId="27" borderId="0" xfId="48" applyFont="1" applyFill="1" applyBorder="1" applyAlignment="1">
      <alignment vertical="center"/>
    </xf>
    <xf numFmtId="0" fontId="40" fillId="27" borderId="0" xfId="48" applyFont="1" applyFill="1" applyBorder="1" applyAlignment="1">
      <alignment horizontal="right" vertical="center"/>
    </xf>
    <xf numFmtId="0" fontId="40" fillId="27" borderId="0" xfId="48" applyFont="1" applyFill="1" applyBorder="1" applyAlignment="1">
      <alignment horizontal="left" vertical="center"/>
    </xf>
    <xf numFmtId="0" fontId="63" fillId="27" borderId="0" xfId="48" applyFont="1" applyFill="1" applyBorder="1" applyAlignment="1"/>
    <xf numFmtId="0" fontId="61" fillId="27" borderId="0" xfId="48" applyFont="1" applyFill="1" applyBorder="1" applyAlignment="1">
      <alignment horizontal="left"/>
    </xf>
    <xf numFmtId="0" fontId="39" fillId="27" borderId="0" xfId="48" applyFont="1" applyFill="1" applyBorder="1" applyAlignment="1">
      <alignment horizontal="right" vertical="top"/>
    </xf>
    <xf numFmtId="0" fontId="61" fillId="27" borderId="18" xfId="48" applyFont="1" applyFill="1" applyBorder="1" applyAlignment="1"/>
    <xf numFmtId="0" fontId="34" fillId="27" borderId="0" xfId="48" applyFont="1" applyFill="1" applyBorder="1" applyAlignment="1">
      <alignment vertical="top"/>
    </xf>
    <xf numFmtId="0" fontId="34" fillId="27" borderId="0" xfId="48" applyFont="1" applyFill="1" applyBorder="1" applyAlignment="1">
      <alignment vertical="top" wrapText="1"/>
    </xf>
    <xf numFmtId="0" fontId="56" fillId="27" borderId="0" xfId="48" applyFont="1" applyFill="1" applyBorder="1" applyAlignment="1">
      <alignment horizontal="left" vertical="top"/>
    </xf>
    <xf numFmtId="0" fontId="61" fillId="27" borderId="16" xfId="48" applyFont="1" applyFill="1" applyBorder="1" applyAlignment="1">
      <alignment horizontal="center" vertical="center"/>
    </xf>
    <xf numFmtId="0" fontId="65" fillId="0" borderId="0" xfId="52"/>
    <xf numFmtId="0" fontId="67" fillId="0" borderId="0" xfId="52" applyFont="1" applyAlignment="1">
      <alignment wrapText="1"/>
    </xf>
    <xf numFmtId="0" fontId="65" fillId="0" borderId="0" xfId="52" applyFont="1" applyAlignment="1">
      <alignment wrapText="1"/>
    </xf>
    <xf numFmtId="0" fontId="67" fillId="0" borderId="14" xfId="52" applyFont="1" applyBorder="1" applyAlignment="1">
      <alignment vertical="top"/>
    </xf>
    <xf numFmtId="0" fontId="68" fillId="0" borderId="17" xfId="52" applyFont="1" applyBorder="1" applyAlignment="1">
      <alignment vertical="top" wrapText="1"/>
    </xf>
    <xf numFmtId="0" fontId="68" fillId="0" borderId="20" xfId="52" applyFont="1" applyBorder="1" applyAlignment="1">
      <alignment vertical="top"/>
    </xf>
    <xf numFmtId="0" fontId="67" fillId="0" borderId="31" xfId="52" applyFont="1" applyBorder="1" applyAlignment="1">
      <alignment vertical="top" wrapText="1"/>
    </xf>
    <xf numFmtId="0" fontId="68" fillId="0" borderId="31" xfId="52" applyFont="1" applyBorder="1" applyAlignment="1">
      <alignment vertical="top" wrapText="1"/>
    </xf>
    <xf numFmtId="0" fontId="68" fillId="0" borderId="15" xfId="52" applyFont="1" applyBorder="1" applyAlignment="1">
      <alignment vertical="top"/>
    </xf>
    <xf numFmtId="0" fontId="67" fillId="0" borderId="19" xfId="52" applyFont="1" applyBorder="1" applyAlignment="1">
      <alignment vertical="top" wrapText="1"/>
    </xf>
    <xf numFmtId="0" fontId="67" fillId="0" borderId="0" xfId="52" applyFont="1"/>
    <xf numFmtId="0" fontId="0" fillId="0" borderId="25" xfId="0" applyFont="1" applyBorder="1" applyAlignment="1">
      <alignment vertical="center"/>
    </xf>
    <xf numFmtId="0" fontId="61" fillId="27" borderId="0" xfId="48" applyFont="1" applyFill="1" applyBorder="1" applyAlignment="1">
      <alignment horizontal="left" vertical="top"/>
    </xf>
    <xf numFmtId="0" fontId="40" fillId="27" borderId="0" xfId="48" applyFont="1" applyFill="1" applyBorder="1" applyAlignment="1">
      <alignment horizontal="center" vertical="center"/>
    </xf>
    <xf numFmtId="0" fontId="40" fillId="27" borderId="0" xfId="48" applyFont="1" applyFill="1" applyBorder="1" applyAlignment="1">
      <alignment horizontal="center" vertical="top"/>
    </xf>
    <xf numFmtId="0" fontId="0" fillId="0" borderId="52" xfId="0" applyBorder="1" applyAlignment="1">
      <alignment horizontal="distributed" vertical="center"/>
    </xf>
    <xf numFmtId="0" fontId="0" fillId="0" borderId="73" xfId="0" applyBorder="1" applyAlignment="1">
      <alignment horizontal="distributed" vertical="center"/>
    </xf>
    <xf numFmtId="0" fontId="0" fillId="0" borderId="54" xfId="0" applyBorder="1" applyAlignment="1">
      <alignment horizontal="distributed" vertical="center"/>
    </xf>
    <xf numFmtId="0" fontId="0" fillId="26" borderId="21"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0" xfId="0" applyFill="1" applyBorder="1" applyAlignment="1" applyProtection="1">
      <alignment horizontal="left" vertical="center"/>
      <protection locked="0"/>
    </xf>
    <xf numFmtId="0" fontId="0" fillId="26" borderId="31" xfId="0" applyFill="1" applyBorder="1" applyAlignment="1" applyProtection="1">
      <alignment horizontal="left" vertical="center"/>
      <protection locked="0"/>
    </xf>
    <xf numFmtId="0" fontId="0" fillId="26" borderId="18" xfId="0" applyFill="1" applyBorder="1" applyAlignment="1" applyProtection="1">
      <alignment horizontal="left" vertical="center"/>
      <protection locked="0"/>
    </xf>
    <xf numFmtId="0" fontId="0" fillId="26" borderId="19" xfId="0" applyFill="1" applyBorder="1" applyAlignment="1" applyProtection="1">
      <alignment horizontal="left" vertical="center"/>
      <protection locked="0"/>
    </xf>
    <xf numFmtId="0" fontId="0" fillId="0" borderId="25" xfId="0" applyBorder="1" applyAlignment="1">
      <alignment vertical="center"/>
    </xf>
    <xf numFmtId="0" fontId="0" fillId="0" borderId="56" xfId="0" applyFont="1" applyBorder="1" applyAlignment="1">
      <alignment horizontal="left" vertical="center" wrapText="1"/>
    </xf>
    <xf numFmtId="0" fontId="0" fillId="0" borderId="25" xfId="0" applyFont="1" applyBorder="1" applyAlignment="1">
      <alignment horizontal="left" vertical="center" wrapText="1"/>
    </xf>
    <xf numFmtId="0" fontId="0" fillId="0" borderId="30" xfId="0" applyFont="1" applyBorder="1" applyAlignment="1">
      <alignment horizontal="left" vertical="center" wrapText="1"/>
    </xf>
    <xf numFmtId="0" fontId="0" fillId="25" borderId="60" xfId="0" applyFill="1" applyBorder="1" applyAlignment="1">
      <alignment horizontal="left" vertical="center"/>
    </xf>
    <xf numFmtId="0" fontId="0" fillId="25" borderId="61" xfId="0" applyFill="1" applyBorder="1" applyAlignment="1">
      <alignment horizontal="left" vertical="center"/>
    </xf>
    <xf numFmtId="0" fontId="0" fillId="25" borderId="62" xfId="0" applyFill="1" applyBorder="1" applyAlignment="1">
      <alignment horizontal="left" vertical="center"/>
    </xf>
    <xf numFmtId="0" fontId="0" fillId="25" borderId="60" xfId="0" applyFill="1" applyBorder="1" applyAlignment="1">
      <alignment horizontal="left" vertical="center" shrinkToFit="1"/>
    </xf>
    <xf numFmtId="0" fontId="0" fillId="25" borderId="61" xfId="0" applyFill="1" applyBorder="1" applyAlignment="1">
      <alignment horizontal="left" vertical="center" shrinkToFit="1"/>
    </xf>
    <xf numFmtId="0" fontId="0" fillId="25" borderId="62" xfId="0" applyFill="1" applyBorder="1" applyAlignment="1">
      <alignment horizontal="left" vertical="center" shrinkToFit="1"/>
    </xf>
    <xf numFmtId="0" fontId="0" fillId="27" borderId="60" xfId="0" applyFill="1" applyBorder="1" applyAlignment="1">
      <alignment horizontal="left" vertical="center" shrinkToFit="1"/>
    </xf>
    <xf numFmtId="0" fontId="0" fillId="27" borderId="62" xfId="0" applyFill="1" applyBorder="1" applyAlignment="1">
      <alignment horizontal="left" vertical="center" shrinkToFit="1"/>
    </xf>
    <xf numFmtId="0" fontId="0" fillId="27" borderId="61" xfId="0" applyFill="1" applyBorder="1" applyAlignment="1">
      <alignment horizontal="left" vertical="center" shrinkToFit="1"/>
    </xf>
    <xf numFmtId="0" fontId="10" fillId="0" borderId="29"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0" fillId="0" borderId="14" xfId="0" applyBorder="1" applyAlignment="1">
      <alignment vertical="top" wrapText="1"/>
    </xf>
    <xf numFmtId="0" fontId="0" fillId="0" borderId="21" xfId="0" applyBorder="1" applyAlignment="1">
      <alignment vertical="top" wrapText="1"/>
    </xf>
    <xf numFmtId="0" fontId="0" fillId="0" borderId="17" xfId="0" applyBorder="1" applyAlignment="1">
      <alignment vertical="top" wrapText="1"/>
    </xf>
    <xf numFmtId="0" fontId="0" fillId="0" borderId="15"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26" borderId="29" xfId="0" applyFill="1" applyBorder="1" applyAlignment="1" applyProtection="1">
      <alignment horizontal="left" vertical="center"/>
      <protection locked="0"/>
    </xf>
    <xf numFmtId="0" fontId="0" fillId="26" borderId="25" xfId="0" applyFill="1" applyBorder="1" applyAlignment="1" applyProtection="1">
      <alignment horizontal="left" vertical="center"/>
      <protection locked="0"/>
    </xf>
    <xf numFmtId="0" fontId="0" fillId="26" borderId="26" xfId="0" applyFill="1" applyBorder="1" applyAlignment="1" applyProtection="1">
      <alignment horizontal="left" vertical="center"/>
      <protection locked="0"/>
    </xf>
    <xf numFmtId="0" fontId="0" fillId="0" borderId="0" xfId="0" applyAlignment="1">
      <alignment horizontal="right"/>
    </xf>
    <xf numFmtId="0" fontId="33" fillId="0" borderId="0" xfId="0" applyFont="1" applyAlignment="1"/>
    <xf numFmtId="0" fontId="33" fillId="0" borderId="0" xfId="0" applyFont="1" applyBorder="1" applyAlignment="1"/>
    <xf numFmtId="0" fontId="0" fillId="0" borderId="29"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39"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0" fillId="0" borderId="12"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41" xfId="0" applyFont="1" applyBorder="1" applyAlignment="1">
      <alignment vertical="center" shrinkToFit="1"/>
    </xf>
    <xf numFmtId="0" fontId="0" fillId="0" borderId="21" xfId="0" applyFont="1" applyBorder="1" applyAlignment="1">
      <alignment vertical="center" shrinkToFit="1"/>
    </xf>
    <xf numFmtId="0" fontId="0" fillId="0" borderId="64" xfId="0" applyFont="1" applyBorder="1" applyAlignment="1">
      <alignment horizontal="left" vertical="center" shrinkToFit="1"/>
    </xf>
    <xf numFmtId="0" fontId="0" fillId="0" borderId="72" xfId="0" applyFont="1" applyBorder="1" applyAlignment="1">
      <alignment horizontal="left" vertical="center" shrinkToFit="1"/>
    </xf>
    <xf numFmtId="0" fontId="0" fillId="0" borderId="67" xfId="0" applyFont="1" applyBorder="1" applyAlignment="1">
      <alignment horizontal="left" vertical="center" shrinkToFit="1"/>
    </xf>
    <xf numFmtId="0" fontId="0" fillId="0" borderId="57" xfId="0" applyFont="1" applyBorder="1" applyAlignment="1">
      <alignment vertical="center" shrinkToFit="1"/>
    </xf>
    <xf numFmtId="0" fontId="0" fillId="0" borderId="35" xfId="0" applyFont="1" applyBorder="1" applyAlignment="1">
      <alignment vertical="center" shrinkToFit="1"/>
    </xf>
    <xf numFmtId="0" fontId="0" fillId="0" borderId="25" xfId="0" applyFont="1" applyBorder="1" applyAlignment="1">
      <alignment vertical="center"/>
    </xf>
    <xf numFmtId="0" fontId="4" fillId="0" borderId="25" xfId="0" applyFont="1" applyBorder="1" applyAlignment="1">
      <alignment vertical="center"/>
    </xf>
    <xf numFmtId="0" fontId="0" fillId="0" borderId="25" xfId="0" applyBorder="1" applyAlignment="1">
      <alignment horizontal="center" vertical="center"/>
    </xf>
    <xf numFmtId="0" fontId="0" fillId="0" borderId="5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45" applyFont="1" applyBorder="1" applyAlignment="1">
      <alignment horizontal="center" vertical="center" shrinkToFit="1"/>
    </xf>
    <xf numFmtId="0" fontId="4" fillId="0" borderId="13" xfId="45" applyFont="1" applyBorder="1" applyAlignment="1">
      <alignment horizontal="center" vertical="center" shrinkToFit="1"/>
    </xf>
    <xf numFmtId="0" fontId="4" fillId="0" borderId="37" xfId="45" applyFont="1" applyBorder="1" applyAlignment="1">
      <alignment horizontal="center" vertical="center" shrinkToFit="1"/>
    </xf>
    <xf numFmtId="0" fontId="11" fillId="0" borderId="39" xfId="0" applyFont="1" applyBorder="1" applyAlignment="1">
      <alignment horizontal="center" vertical="center" wrapText="1"/>
    </xf>
    <xf numFmtId="0" fontId="11" fillId="0" borderId="0" xfId="0" applyFont="1" applyAlignment="1">
      <alignment horizontal="center" vertical="center"/>
    </xf>
    <xf numFmtId="0" fontId="11" fillId="0" borderId="28" xfId="0" applyFont="1" applyBorder="1" applyAlignment="1">
      <alignment horizontal="center" vertical="center"/>
    </xf>
    <xf numFmtId="0" fontId="11" fillId="0" borderId="42" xfId="0" applyFont="1" applyBorder="1" applyAlignment="1">
      <alignment horizontal="center" vertical="center"/>
    </xf>
    <xf numFmtId="0" fontId="11" fillId="0" borderId="32" xfId="0" applyFont="1" applyBorder="1" applyAlignment="1">
      <alignment horizontal="center" vertical="center"/>
    </xf>
    <xf numFmtId="0" fontId="11" fillId="0" borderId="51" xfId="0" applyFont="1" applyBorder="1" applyAlignment="1">
      <alignment horizontal="center" vertical="center"/>
    </xf>
    <xf numFmtId="0" fontId="0" fillId="0" borderId="45" xfId="0" applyBorder="1" applyAlignment="1">
      <alignment horizontal="center" vertical="center" textRotation="255" shrinkToFit="1"/>
    </xf>
    <xf numFmtId="0" fontId="10" fillId="0" borderId="14" xfId="0" applyFont="1" applyBorder="1" applyAlignment="1">
      <alignment horizontal="center" vertical="center"/>
    </xf>
    <xf numFmtId="0" fontId="10" fillId="0" borderId="21" xfId="0" applyFont="1" applyBorder="1" applyAlignment="1">
      <alignment horizontal="center" vertical="center"/>
    </xf>
    <xf numFmtId="0" fontId="10" fillId="0" borderId="17" xfId="0" applyFont="1" applyBorder="1" applyAlignment="1">
      <alignment horizontal="center" vertical="center"/>
    </xf>
    <xf numFmtId="0" fontId="0" fillId="0" borderId="14" xfId="0" applyBorder="1" applyAlignment="1">
      <alignment horizontal="left" vertical="top" wrapText="1"/>
    </xf>
    <xf numFmtId="0" fontId="0" fillId="0" borderId="21" xfId="0" applyBorder="1"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distributed" vertical="center"/>
    </xf>
    <xf numFmtId="0" fontId="0" fillId="0" borderId="26" xfId="0" applyBorder="1" applyAlignment="1">
      <alignment horizontal="distributed" vertical="center"/>
    </xf>
    <xf numFmtId="0" fontId="11" fillId="27" borderId="21" xfId="46" applyFont="1" applyFill="1" applyBorder="1" applyAlignment="1">
      <alignment horizontal="center" vertical="center" wrapText="1"/>
    </xf>
    <xf numFmtId="0" fontId="11" fillId="27" borderId="21" xfId="46" quotePrefix="1" applyFont="1" applyFill="1" applyBorder="1" applyAlignment="1">
      <alignment horizontal="center" vertical="center" wrapText="1"/>
    </xf>
    <xf numFmtId="49" fontId="40" fillId="27" borderId="86" xfId="48" applyNumberFormat="1" applyFont="1" applyFill="1" applyBorder="1" applyAlignment="1">
      <alignment horizontal="left" vertical="center" wrapText="1"/>
    </xf>
    <xf numFmtId="49" fontId="40" fillId="27" borderId="87" xfId="48" applyNumberFormat="1" applyFont="1" applyFill="1" applyBorder="1" applyAlignment="1">
      <alignment horizontal="left" vertical="center" wrapText="1"/>
    </xf>
    <xf numFmtId="49" fontId="40" fillId="27" borderId="88" xfId="48" applyNumberFormat="1" applyFont="1" applyFill="1" applyBorder="1" applyAlignment="1">
      <alignment horizontal="left" vertical="center" wrapText="1"/>
    </xf>
    <xf numFmtId="0" fontId="40" fillId="27" borderId="0" xfId="48" applyFont="1" applyFill="1" applyBorder="1" applyAlignment="1">
      <alignment horizontal="left" vertical="center" wrapText="1"/>
    </xf>
    <xf numFmtId="0" fontId="40" fillId="27" borderId="28" xfId="48" applyFont="1" applyFill="1" applyBorder="1" applyAlignment="1">
      <alignment horizontal="left" vertical="center" wrapText="1"/>
    </xf>
    <xf numFmtId="0" fontId="40" fillId="27" borderId="95" xfId="48" applyFont="1" applyFill="1" applyBorder="1" applyAlignment="1">
      <alignment horizontal="left" vertical="center" wrapText="1"/>
    </xf>
    <xf numFmtId="0" fontId="40" fillId="27" borderId="106" xfId="48" applyFont="1" applyFill="1" applyBorder="1" applyAlignment="1">
      <alignment horizontal="left" vertical="center" wrapText="1"/>
    </xf>
    <xf numFmtId="0" fontId="48" fillId="27" borderId="16" xfId="49" applyFont="1" applyFill="1" applyBorder="1" applyAlignment="1" applyProtection="1">
      <alignment horizontal="center" vertical="center"/>
    </xf>
    <xf numFmtId="0" fontId="44" fillId="27" borderId="0" xfId="49" applyFont="1" applyFill="1" applyBorder="1" applyAlignment="1">
      <alignment horizontal="left" vertical="center" indent="1"/>
    </xf>
    <xf numFmtId="0" fontId="2" fillId="27" borderId="12" xfId="49" applyFill="1" applyBorder="1" applyAlignment="1">
      <alignment horizontal="center" vertical="center"/>
    </xf>
    <xf numFmtId="0" fontId="2" fillId="27" borderId="13" xfId="49" applyFill="1" applyBorder="1" applyAlignment="1">
      <alignment horizontal="center" vertical="center"/>
    </xf>
    <xf numFmtId="0" fontId="2" fillId="27" borderId="37" xfId="49" applyFill="1" applyBorder="1" applyAlignment="1">
      <alignment horizontal="center" vertical="center"/>
    </xf>
    <xf numFmtId="0" fontId="61" fillId="27" borderId="16" xfId="48" applyFont="1" applyFill="1" applyBorder="1" applyAlignment="1">
      <alignment horizontal="left" vertical="center"/>
    </xf>
    <xf numFmtId="0" fontId="61" fillId="27" borderId="0" xfId="48" applyFont="1" applyFill="1" applyBorder="1" applyAlignment="1">
      <alignment horizontal="left" vertical="top"/>
    </xf>
    <xf numFmtId="0" fontId="39" fillId="27" borderId="0" xfId="48" applyFont="1" applyFill="1" applyBorder="1" applyAlignment="1">
      <alignment horizontal="center" vertical="center"/>
    </xf>
    <xf numFmtId="0" fontId="39" fillId="27" borderId="0" xfId="48" applyFont="1" applyFill="1" applyBorder="1" applyAlignment="1">
      <alignment horizontal="right"/>
    </xf>
    <xf numFmtId="0" fontId="63" fillId="27" borderId="0" xfId="48" applyFont="1" applyFill="1" applyBorder="1" applyAlignment="1">
      <alignment horizontal="left" vertical="center"/>
    </xf>
    <xf numFmtId="0" fontId="63" fillId="27" borderId="18" xfId="48" applyFont="1" applyFill="1" applyBorder="1" applyAlignment="1">
      <alignment horizontal="left" vertical="center"/>
    </xf>
    <xf numFmtId="0" fontId="63" fillId="27" borderId="21" xfId="48" applyFont="1" applyFill="1" applyBorder="1" applyAlignment="1">
      <alignment horizontal="left"/>
    </xf>
    <xf numFmtId="0" fontId="63" fillId="27" borderId="21" xfId="48" applyFont="1" applyFill="1" applyBorder="1" applyAlignment="1">
      <alignment horizontal="center" vertical="center"/>
    </xf>
    <xf numFmtId="0" fontId="63" fillId="27" borderId="18" xfId="48" applyFont="1" applyFill="1" applyBorder="1" applyAlignment="1">
      <alignment horizontal="center" vertical="center"/>
    </xf>
    <xf numFmtId="0" fontId="61" fillId="27" borderId="18" xfId="48" applyFont="1" applyFill="1" applyBorder="1" applyAlignment="1">
      <alignment horizontal="center"/>
    </xf>
    <xf numFmtId="0" fontId="40" fillId="27" borderId="0" xfId="48" applyFont="1" applyFill="1" applyBorder="1" applyAlignment="1">
      <alignment horizontal="center" vertical="top"/>
    </xf>
    <xf numFmtId="0" fontId="9" fillId="27" borderId="52" xfId="51" applyFont="1" applyFill="1" applyBorder="1" applyAlignment="1">
      <alignment horizontal="left" vertical="center"/>
    </xf>
    <xf numFmtId="0" fontId="9" fillId="27" borderId="54" xfId="51" applyFont="1" applyFill="1" applyBorder="1" applyAlignment="1">
      <alignment horizontal="left" vertical="center"/>
    </xf>
    <xf numFmtId="0" fontId="4" fillId="0" borderId="0" xfId="51" applyAlignment="1">
      <alignment vertical="center"/>
    </xf>
    <xf numFmtId="0" fontId="31" fillId="27" borderId="0" xfId="51" applyFont="1" applyFill="1" applyAlignment="1">
      <alignment horizontal="center" vertical="center"/>
    </xf>
    <xf numFmtId="0" fontId="8" fillId="27" borderId="52" xfId="51" applyFont="1" applyFill="1" applyBorder="1" applyAlignment="1">
      <alignment horizontal="center" vertical="center"/>
    </xf>
    <xf numFmtId="0" fontId="8" fillId="27" borderId="54" xfId="51" applyFont="1" applyFill="1" applyBorder="1" applyAlignment="1">
      <alignment horizontal="center" vertical="center"/>
    </xf>
    <xf numFmtId="0" fontId="69" fillId="27" borderId="0" xfId="43" applyFont="1" applyFill="1" applyAlignment="1">
      <alignment vertical="center"/>
    </xf>
    <xf numFmtId="0" fontId="70" fillId="27" borderId="0" xfId="43" applyFont="1" applyFill="1" applyAlignment="1">
      <alignment vertical="center"/>
    </xf>
    <xf numFmtId="0" fontId="69" fillId="27" borderId="0" xfId="43" applyFont="1" applyFill="1" applyBorder="1" applyAlignment="1">
      <alignment vertical="center"/>
    </xf>
    <xf numFmtId="0" fontId="69" fillId="27" borderId="0" xfId="46" applyFont="1" applyFill="1" applyAlignment="1">
      <alignment vertical="center"/>
    </xf>
    <xf numFmtId="0" fontId="71" fillId="27" borderId="0" xfId="43" applyFont="1" applyFill="1" applyAlignment="1">
      <alignment vertical="center"/>
    </xf>
    <xf numFmtId="0" fontId="69" fillId="27" borderId="0" xfId="43" applyFont="1" applyFill="1" applyAlignment="1">
      <alignment horizontal="center" vertical="center"/>
    </xf>
    <xf numFmtId="0" fontId="69" fillId="27" borderId="0" xfId="43" applyFont="1" applyFill="1" applyAlignment="1">
      <alignment horizontal="left" vertical="center" wrapText="1"/>
    </xf>
    <xf numFmtId="0" fontId="69" fillId="27" borderId="0" xfId="43" applyFont="1" applyFill="1" applyAlignment="1">
      <alignment horizontal="left" vertical="top"/>
    </xf>
    <xf numFmtId="0" fontId="69" fillId="27" borderId="0" xfId="43" applyFont="1" applyFill="1" applyAlignment="1">
      <alignment horizontal="left" vertical="top" wrapText="1"/>
    </xf>
    <xf numFmtId="0" fontId="69" fillId="27" borderId="0" xfId="43" applyFont="1" applyFill="1" applyAlignment="1">
      <alignment vertical="top"/>
    </xf>
    <xf numFmtId="49" fontId="69" fillId="0" borderId="19" xfId="46" applyNumberFormat="1" applyFont="1" applyBorder="1" applyAlignment="1">
      <alignment vertical="center"/>
    </xf>
    <xf numFmtId="49" fontId="69" fillId="0" borderId="29" xfId="46" applyNumberFormat="1" applyFont="1" applyBorder="1" applyAlignment="1">
      <alignment horizontal="left" vertical="center"/>
    </xf>
    <xf numFmtId="49" fontId="69" fillId="0" borderId="25" xfId="46" applyNumberFormat="1" applyFont="1" applyBorder="1" applyAlignment="1">
      <alignment horizontal="left" vertical="center"/>
    </xf>
    <xf numFmtId="49" fontId="69" fillId="0" borderId="26" xfId="46" applyNumberFormat="1" applyFont="1" applyBorder="1" applyAlignment="1">
      <alignment horizontal="left" vertical="center"/>
    </xf>
    <xf numFmtId="49" fontId="71" fillId="0" borderId="174" xfId="46" applyNumberFormat="1" applyFont="1" applyBorder="1" applyAlignment="1">
      <alignment horizontal="center" vertical="center"/>
    </xf>
    <xf numFmtId="49" fontId="71" fillId="0" borderId="175" xfId="46" applyNumberFormat="1" applyFont="1" applyBorder="1" applyAlignment="1">
      <alignment horizontal="center" vertical="center"/>
    </xf>
    <xf numFmtId="0" fontId="71" fillId="27" borderId="175" xfId="43" applyFont="1" applyFill="1" applyBorder="1" applyAlignment="1">
      <alignment vertical="center"/>
    </xf>
    <xf numFmtId="0" fontId="71" fillId="27" borderId="176" xfId="43" applyFont="1" applyFill="1" applyBorder="1" applyAlignment="1">
      <alignment vertical="center"/>
    </xf>
    <xf numFmtId="0" fontId="69" fillId="27" borderId="52" xfId="43" applyFont="1" applyFill="1" applyBorder="1" applyAlignment="1">
      <alignment horizontal="center" vertical="center" textRotation="255"/>
    </xf>
    <xf numFmtId="0" fontId="69" fillId="27" borderId="78" xfId="43" applyFont="1" applyFill="1" applyBorder="1" applyAlignment="1">
      <alignment horizontal="left" vertical="center"/>
    </xf>
    <xf numFmtId="0" fontId="69" fillId="27" borderId="79" xfId="43" applyFont="1" applyFill="1" applyBorder="1" applyAlignment="1">
      <alignment horizontal="left" vertical="center"/>
    </xf>
    <xf numFmtId="0" fontId="69" fillId="27" borderId="80" xfId="43" applyFont="1" applyFill="1" applyBorder="1" applyAlignment="1">
      <alignment horizontal="left" vertical="center"/>
    </xf>
    <xf numFmtId="0" fontId="69" fillId="27" borderId="73" xfId="42" applyFont="1" applyFill="1" applyBorder="1" applyAlignment="1">
      <alignment horizontal="center" vertical="center" textRotation="255"/>
    </xf>
    <xf numFmtId="0" fontId="69" fillId="27" borderId="15" xfId="43" applyFont="1" applyFill="1" applyBorder="1" applyAlignment="1">
      <alignment horizontal="left" vertical="center"/>
    </xf>
    <xf numFmtId="0" fontId="69" fillId="27" borderId="18" xfId="43" applyFont="1" applyFill="1" applyBorder="1" applyAlignment="1">
      <alignment horizontal="left" vertical="center"/>
    </xf>
    <xf numFmtId="0" fontId="69" fillId="27" borderId="19" xfId="43" applyFont="1" applyFill="1" applyBorder="1" applyAlignment="1">
      <alignment horizontal="left" vertical="center"/>
    </xf>
    <xf numFmtId="0" fontId="71" fillId="27" borderId="81" xfId="43" applyFont="1" applyFill="1" applyBorder="1" applyAlignment="1">
      <alignment horizontal="left" vertical="center" wrapText="1"/>
    </xf>
    <xf numFmtId="0" fontId="71" fillId="27" borderId="82" xfId="43" applyFont="1" applyFill="1" applyBorder="1" applyAlignment="1">
      <alignment horizontal="left" vertical="center" wrapText="1"/>
    </xf>
    <xf numFmtId="0" fontId="71" fillId="27" borderId="83" xfId="43" applyFont="1" applyFill="1" applyBorder="1" applyAlignment="1">
      <alignment horizontal="left" vertical="center" wrapText="1"/>
    </xf>
    <xf numFmtId="0" fontId="69" fillId="27" borderId="14" xfId="43" applyFont="1" applyFill="1" applyBorder="1" applyAlignment="1">
      <alignment horizontal="left" vertical="center" wrapText="1"/>
    </xf>
    <xf numFmtId="0" fontId="69" fillId="27" borderId="21" xfId="43" applyFont="1" applyFill="1" applyBorder="1" applyAlignment="1">
      <alignment horizontal="left" vertical="center"/>
    </xf>
    <xf numFmtId="0" fontId="69" fillId="27" borderId="17" xfId="43" applyFont="1" applyFill="1" applyBorder="1" applyAlignment="1">
      <alignment horizontal="left" vertical="center"/>
    </xf>
    <xf numFmtId="0" fontId="69" fillId="27" borderId="14" xfId="46" applyFont="1" applyFill="1" applyBorder="1" applyAlignment="1">
      <alignment horizontal="center" vertical="center" wrapText="1"/>
    </xf>
    <xf numFmtId="0" fontId="69" fillId="27" borderId="21" xfId="46" applyFont="1" applyFill="1" applyBorder="1" applyAlignment="1">
      <alignment horizontal="center" vertical="center" wrapText="1"/>
    </xf>
    <xf numFmtId="49" fontId="69" fillId="27" borderId="21" xfId="46" applyNumberFormat="1" applyFont="1" applyFill="1" applyBorder="1" applyAlignment="1">
      <alignment horizontal="center" vertical="center" wrapText="1"/>
    </xf>
    <xf numFmtId="0" fontId="69" fillId="27" borderId="21" xfId="46" applyFont="1" applyFill="1" applyBorder="1" applyAlignment="1">
      <alignment horizontal="center" vertical="center" wrapText="1"/>
    </xf>
    <xf numFmtId="0" fontId="69" fillId="27" borderId="21" xfId="46" applyFont="1" applyFill="1" applyBorder="1" applyAlignment="1">
      <alignment vertical="center" wrapText="1"/>
    </xf>
    <xf numFmtId="0" fontId="69" fillId="27" borderId="17" xfId="46" applyFont="1" applyFill="1" applyBorder="1" applyAlignment="1">
      <alignment horizontal="center" vertical="center" wrapText="1"/>
    </xf>
    <xf numFmtId="0" fontId="69" fillId="27" borderId="20" xfId="43" applyFont="1" applyFill="1" applyBorder="1" applyAlignment="1">
      <alignment horizontal="left" vertical="center" wrapText="1"/>
    </xf>
    <xf numFmtId="0" fontId="69" fillId="27" borderId="0" xfId="43" applyFont="1" applyFill="1" applyBorder="1" applyAlignment="1">
      <alignment horizontal="left" vertical="center"/>
    </xf>
    <xf numFmtId="0" fontId="69" fillId="27" borderId="31" xfId="43" applyFont="1" applyFill="1" applyBorder="1" applyAlignment="1">
      <alignment horizontal="left" vertical="center"/>
    </xf>
    <xf numFmtId="0" fontId="69" fillId="27" borderId="20" xfId="46" applyFont="1" applyFill="1" applyBorder="1" applyAlignment="1">
      <alignment horizontal="left" vertical="center" wrapText="1"/>
    </xf>
    <xf numFmtId="0" fontId="69" fillId="27" borderId="0" xfId="46" applyFont="1" applyFill="1" applyAlignment="1">
      <alignment horizontal="left" vertical="center" wrapText="1"/>
    </xf>
    <xf numFmtId="0" fontId="69" fillId="27" borderId="0" xfId="46" applyFont="1" applyFill="1" applyAlignment="1">
      <alignment horizontal="center" vertical="center" wrapText="1"/>
    </xf>
    <xf numFmtId="0" fontId="69" fillId="27" borderId="31" xfId="46" applyFont="1" applyFill="1" applyBorder="1" applyAlignment="1">
      <alignment horizontal="left" vertical="center" wrapText="1"/>
    </xf>
    <xf numFmtId="0" fontId="69" fillId="27" borderId="20" xfId="43" applyFont="1" applyFill="1" applyBorder="1" applyAlignment="1">
      <alignment horizontal="left" vertical="center"/>
    </xf>
    <xf numFmtId="0" fontId="69" fillId="27" borderId="15" xfId="46" applyFont="1" applyFill="1" applyBorder="1" applyAlignment="1">
      <alignment horizontal="left" vertical="center" wrapText="1"/>
    </xf>
    <xf numFmtId="0" fontId="69" fillId="27" borderId="18" xfId="46" applyFont="1" applyFill="1" applyBorder="1" applyAlignment="1">
      <alignment horizontal="left" vertical="center" wrapText="1"/>
    </xf>
    <xf numFmtId="0" fontId="69" fillId="27" borderId="19" xfId="46" applyFont="1" applyFill="1" applyBorder="1" applyAlignment="1">
      <alignment horizontal="left" vertical="center" wrapText="1"/>
    </xf>
    <xf numFmtId="0" fontId="69" fillId="27" borderId="14" xfId="43" applyFont="1" applyFill="1" applyBorder="1" applyAlignment="1">
      <alignment vertical="center"/>
    </xf>
    <xf numFmtId="0" fontId="69" fillId="27" borderId="21" xfId="43" applyFont="1" applyFill="1" applyBorder="1" applyAlignment="1">
      <alignment vertical="center"/>
    </xf>
    <xf numFmtId="0" fontId="69" fillId="27" borderId="17" xfId="43" applyFont="1" applyFill="1" applyBorder="1" applyAlignment="1">
      <alignment vertical="center"/>
    </xf>
    <xf numFmtId="0" fontId="69" fillId="27" borderId="15" xfId="43" applyFont="1" applyFill="1" applyBorder="1" applyAlignment="1">
      <alignment vertical="center"/>
    </xf>
    <xf numFmtId="0" fontId="69" fillId="27" borderId="18" xfId="43" applyFont="1" applyFill="1" applyBorder="1" applyAlignment="1">
      <alignment vertical="center"/>
    </xf>
    <xf numFmtId="0" fontId="69" fillId="27" borderId="19" xfId="43" applyFont="1" applyFill="1" applyBorder="1" applyAlignment="1">
      <alignment vertical="center"/>
    </xf>
    <xf numFmtId="49" fontId="69" fillId="27" borderId="29" xfId="43" applyNumberFormat="1" applyFont="1" applyFill="1" applyBorder="1" applyAlignment="1">
      <alignment horizontal="left" vertical="center"/>
    </xf>
    <xf numFmtId="49" fontId="69" fillId="27" borderId="25" xfId="43" applyNumberFormat="1" applyFont="1" applyFill="1" applyBorder="1" applyAlignment="1">
      <alignment horizontal="left" vertical="center"/>
    </xf>
    <xf numFmtId="49" fontId="72" fillId="27" borderId="25" xfId="43" applyNumberFormat="1" applyFont="1" applyFill="1" applyBorder="1" applyAlignment="1">
      <alignment vertical="center"/>
    </xf>
    <xf numFmtId="49" fontId="69" fillId="27" borderId="25" xfId="43" applyNumberFormat="1" applyFont="1" applyFill="1" applyBorder="1" applyAlignment="1">
      <alignment vertical="center"/>
    </xf>
    <xf numFmtId="49" fontId="69" fillId="27" borderId="25" xfId="43" applyNumberFormat="1" applyFont="1" applyFill="1" applyBorder="1" applyAlignment="1">
      <alignment horizontal="center" vertical="center"/>
    </xf>
    <xf numFmtId="49" fontId="69" fillId="27" borderId="26" xfId="43" applyNumberFormat="1" applyFont="1" applyFill="1" applyBorder="1" applyAlignment="1">
      <alignment horizontal="center" vertical="center"/>
    </xf>
    <xf numFmtId="49" fontId="69" fillId="27" borderId="26" xfId="43" applyNumberFormat="1" applyFont="1" applyFill="1" applyBorder="1" applyAlignment="1">
      <alignment horizontal="left" vertical="center"/>
    </xf>
    <xf numFmtId="0" fontId="69" fillId="27" borderId="15" xfId="43" applyFont="1" applyFill="1" applyBorder="1" applyAlignment="1">
      <alignment vertical="center"/>
    </xf>
    <xf numFmtId="0" fontId="69" fillId="27" borderId="18" xfId="43" applyFont="1" applyFill="1" applyBorder="1" applyAlignment="1">
      <alignment vertical="center"/>
    </xf>
    <xf numFmtId="0" fontId="69" fillId="27" borderId="19" xfId="43" applyFont="1" applyFill="1" applyBorder="1" applyAlignment="1">
      <alignment vertical="center"/>
    </xf>
    <xf numFmtId="0" fontId="69" fillId="27" borderId="16" xfId="46" applyFont="1" applyFill="1" applyBorder="1" applyAlignment="1">
      <alignment horizontal="center" vertical="center"/>
    </xf>
    <xf numFmtId="0" fontId="71" fillId="0" borderId="29" xfId="41" applyFont="1" applyBorder="1" applyAlignment="1">
      <alignment horizontal="left" vertical="center"/>
    </xf>
    <xf numFmtId="0" fontId="71" fillId="0" borderId="25" xfId="41" applyFont="1" applyBorder="1" applyAlignment="1">
      <alignment horizontal="left" vertical="center"/>
    </xf>
    <xf numFmtId="0" fontId="71" fillId="0" borderId="26" xfId="41" applyFont="1" applyBorder="1" applyAlignment="1">
      <alignment horizontal="left" vertical="center"/>
    </xf>
    <xf numFmtId="0" fontId="72" fillId="0" borderId="14" xfId="43" applyFont="1" applyBorder="1" applyAlignment="1">
      <alignment horizontal="left" vertical="center" wrapText="1"/>
    </xf>
    <xf numFmtId="0" fontId="72" fillId="0" borderId="21" xfId="43" applyFont="1" applyBorder="1" applyAlignment="1">
      <alignment horizontal="left" vertical="center" wrapText="1"/>
    </xf>
    <xf numFmtId="0" fontId="72" fillId="0" borderId="17" xfId="43" applyFont="1" applyBorder="1" applyAlignment="1">
      <alignment horizontal="left" vertical="center" wrapText="1"/>
    </xf>
    <xf numFmtId="0" fontId="69" fillId="27" borderId="14" xfId="43" applyFont="1" applyFill="1" applyBorder="1" applyAlignment="1">
      <alignment horizontal="left" vertical="center"/>
    </xf>
    <xf numFmtId="0" fontId="69" fillId="27" borderId="14" xfId="43" applyFont="1" applyFill="1" applyBorder="1" applyAlignment="1">
      <alignment horizontal="center" vertical="center"/>
    </xf>
    <xf numFmtId="0" fontId="69" fillId="27" borderId="21" xfId="43" applyFont="1" applyFill="1" applyBorder="1" applyAlignment="1">
      <alignment horizontal="center" vertical="center"/>
    </xf>
    <xf numFmtId="0" fontId="69" fillId="27" borderId="17" xfId="43" applyFont="1" applyFill="1" applyBorder="1" applyAlignment="1">
      <alignment horizontal="center" vertical="center"/>
    </xf>
    <xf numFmtId="0" fontId="69" fillId="27" borderId="78" xfId="43" applyFont="1" applyFill="1" applyBorder="1" applyAlignment="1">
      <alignment horizontal="center" vertical="center"/>
    </xf>
    <xf numFmtId="0" fontId="69" fillId="27" borderId="79" xfId="43" applyFont="1" applyFill="1" applyBorder="1" applyAlignment="1">
      <alignment horizontal="center" vertical="center"/>
    </xf>
    <xf numFmtId="0" fontId="69" fillId="27" borderId="80" xfId="43" applyFont="1" applyFill="1" applyBorder="1" applyAlignment="1">
      <alignment horizontal="center" vertical="center"/>
    </xf>
    <xf numFmtId="0" fontId="69" fillId="27" borderId="14" xfId="43" applyFont="1" applyFill="1" applyBorder="1" applyAlignment="1">
      <alignment horizontal="center" vertical="center" wrapText="1"/>
    </xf>
    <xf numFmtId="0" fontId="69" fillId="27" borderId="17" xfId="43" applyFont="1" applyFill="1" applyBorder="1" applyAlignment="1">
      <alignment horizontal="center" vertical="center" wrapText="1"/>
    </xf>
    <xf numFmtId="182" fontId="69" fillId="27" borderId="21" xfId="43" applyNumberFormat="1" applyFont="1" applyFill="1" applyBorder="1" applyAlignment="1">
      <alignment horizontal="left" vertical="center"/>
    </xf>
    <xf numFmtId="182" fontId="69" fillId="27" borderId="17" xfId="43" applyNumberFormat="1" applyFont="1" applyFill="1" applyBorder="1" applyAlignment="1">
      <alignment horizontal="left" vertical="center"/>
    </xf>
    <xf numFmtId="0" fontId="72" fillId="0" borderId="15" xfId="43" applyFont="1" applyBorder="1" applyAlignment="1">
      <alignment horizontal="left" vertical="center" wrapText="1"/>
    </xf>
    <xf numFmtId="0" fontId="72" fillId="0" borderId="18" xfId="43" applyFont="1" applyBorder="1" applyAlignment="1">
      <alignment horizontal="left" vertical="center" wrapText="1"/>
    </xf>
    <xf numFmtId="0" fontId="72" fillId="0" borderId="19" xfId="43" applyFont="1" applyBorder="1" applyAlignment="1">
      <alignment horizontal="left" vertical="center" wrapText="1"/>
    </xf>
    <xf numFmtId="0" fontId="69" fillId="27" borderId="15" xfId="43" applyFont="1" applyFill="1" applyBorder="1" applyAlignment="1">
      <alignment horizontal="center" vertical="center"/>
    </xf>
    <xf numFmtId="0" fontId="69" fillId="27" borderId="18" xfId="43" applyFont="1" applyFill="1" applyBorder="1" applyAlignment="1">
      <alignment horizontal="center" vertical="center"/>
    </xf>
    <xf numFmtId="0" fontId="69" fillId="27" borderId="19" xfId="43" applyFont="1" applyFill="1" applyBorder="1" applyAlignment="1">
      <alignment horizontal="center" vertical="center"/>
    </xf>
    <xf numFmtId="0" fontId="69" fillId="27" borderId="81" xfId="43" applyFont="1" applyFill="1" applyBorder="1" applyAlignment="1">
      <alignment horizontal="left" vertical="center"/>
    </xf>
    <xf numFmtId="0" fontId="69" fillId="27" borderId="82" xfId="43" applyFont="1" applyFill="1" applyBorder="1" applyAlignment="1">
      <alignment horizontal="left" vertical="center"/>
    </xf>
    <xf numFmtId="0" fontId="69" fillId="27" borderId="83" xfId="43" applyFont="1" applyFill="1" applyBorder="1" applyAlignment="1">
      <alignment horizontal="left" vertical="center"/>
    </xf>
    <xf numFmtId="0" fontId="69" fillId="27" borderId="81" xfId="43" applyFont="1" applyFill="1" applyBorder="1" applyAlignment="1">
      <alignment horizontal="center" vertical="center"/>
    </xf>
    <xf numFmtId="0" fontId="69" fillId="27" borderId="82" xfId="43" applyFont="1" applyFill="1" applyBorder="1" applyAlignment="1">
      <alignment horizontal="center" vertical="center"/>
    </xf>
    <xf numFmtId="0" fontId="69" fillId="27" borderId="83" xfId="43" applyFont="1" applyFill="1" applyBorder="1" applyAlignment="1">
      <alignment horizontal="center" vertical="center"/>
    </xf>
    <xf numFmtId="0" fontId="69" fillId="27" borderId="15" xfId="43" applyFont="1" applyFill="1" applyBorder="1" applyAlignment="1">
      <alignment horizontal="center" vertical="center" wrapText="1"/>
    </xf>
    <xf numFmtId="0" fontId="69" fillId="27" borderId="19" xfId="43" applyFont="1" applyFill="1" applyBorder="1" applyAlignment="1">
      <alignment horizontal="center" vertical="center" wrapText="1"/>
    </xf>
    <xf numFmtId="182" fontId="69" fillId="27" borderId="18" xfId="43" applyNumberFormat="1" applyFont="1" applyFill="1" applyBorder="1" applyAlignment="1">
      <alignment horizontal="left" vertical="center"/>
    </xf>
    <xf numFmtId="182" fontId="69" fillId="27" borderId="19" xfId="43" applyNumberFormat="1" applyFont="1" applyFill="1" applyBorder="1" applyAlignment="1">
      <alignment horizontal="left" vertical="center"/>
    </xf>
    <xf numFmtId="0" fontId="69" fillId="27" borderId="29" xfId="42" applyFont="1" applyFill="1" applyBorder="1" applyAlignment="1">
      <alignment horizontal="left" vertical="center"/>
    </xf>
    <xf numFmtId="0" fontId="69" fillId="27" borderId="25" xfId="42" applyFont="1" applyFill="1" applyBorder="1" applyAlignment="1">
      <alignment horizontal="left" vertical="center"/>
    </xf>
    <xf numFmtId="0" fontId="69" fillId="27" borderId="26" xfId="42" applyFont="1" applyFill="1" applyBorder="1" applyAlignment="1">
      <alignment horizontal="left" vertical="center"/>
    </xf>
    <xf numFmtId="0" fontId="69" fillId="27" borderId="29" xfId="42" applyFont="1" applyFill="1" applyBorder="1" applyAlignment="1">
      <alignment horizontal="center" vertical="center"/>
    </xf>
    <xf numFmtId="0" fontId="69" fillId="27" borderId="25" xfId="42" applyFont="1" applyFill="1" applyBorder="1" applyAlignment="1">
      <alignment horizontal="center" vertical="center"/>
    </xf>
    <xf numFmtId="0" fontId="69" fillId="27" borderId="26" xfId="42" applyFont="1" applyFill="1" applyBorder="1" applyAlignment="1">
      <alignment horizontal="center" vertical="center"/>
    </xf>
    <xf numFmtId="0" fontId="69" fillId="27" borderId="16" xfId="42" applyFont="1" applyFill="1" applyBorder="1" applyAlignment="1">
      <alignment horizontal="center" vertical="center" textRotation="255" wrapText="1"/>
    </xf>
    <xf numFmtId="0" fontId="69" fillId="27" borderId="21" xfId="42" applyFont="1" applyFill="1" applyBorder="1" applyAlignment="1">
      <alignment horizontal="center" vertical="center"/>
    </xf>
    <xf numFmtId="0" fontId="72" fillId="27" borderId="21" xfId="43" applyFont="1" applyFill="1" applyBorder="1" applyAlignment="1">
      <alignment vertical="center" wrapText="1"/>
    </xf>
    <xf numFmtId="0" fontId="72" fillId="27" borderId="25" xfId="43" applyFont="1" applyFill="1" applyBorder="1" applyAlignment="1">
      <alignment vertical="center" wrapText="1"/>
    </xf>
    <xf numFmtId="0" fontId="72" fillId="27" borderId="26" xfId="43" applyFont="1" applyFill="1" applyBorder="1" applyAlignment="1">
      <alignment vertical="center" wrapText="1"/>
    </xf>
    <xf numFmtId="0" fontId="72" fillId="27" borderId="14" xfId="43" applyFont="1" applyFill="1" applyBorder="1" applyAlignment="1">
      <alignment horizontal="center" vertical="center" wrapText="1"/>
    </xf>
    <xf numFmtId="0" fontId="72" fillId="27" borderId="21" xfId="43" applyFont="1" applyFill="1" applyBorder="1" applyAlignment="1">
      <alignment horizontal="center" vertical="center" wrapText="1"/>
    </xf>
    <xf numFmtId="0" fontId="72" fillId="27" borderId="17" xfId="43" applyFont="1" applyFill="1" applyBorder="1" applyAlignment="1">
      <alignment horizontal="center" vertical="center" wrapText="1"/>
    </xf>
    <xf numFmtId="0" fontId="72" fillId="27" borderId="14" xfId="42" applyFont="1" applyFill="1" applyBorder="1" applyAlignment="1">
      <alignment horizontal="center" vertical="center" wrapText="1"/>
    </xf>
    <xf numFmtId="0" fontId="72" fillId="27" borderId="21" xfId="42" applyFont="1" applyFill="1" applyBorder="1" applyAlignment="1">
      <alignment horizontal="center" vertical="center" wrapText="1"/>
    </xf>
    <xf numFmtId="0" fontId="72" fillId="27" borderId="17" xfId="42" applyFont="1" applyFill="1" applyBorder="1" applyAlignment="1">
      <alignment horizontal="center" vertical="center" wrapText="1"/>
    </xf>
    <xf numFmtId="0" fontId="72" fillId="27" borderId="14" xfId="43" applyFont="1" applyFill="1" applyBorder="1" applyAlignment="1">
      <alignment horizontal="center" vertical="center"/>
    </xf>
    <xf numFmtId="0" fontId="72" fillId="27" borderId="21" xfId="43" applyFont="1" applyFill="1" applyBorder="1" applyAlignment="1">
      <alignment horizontal="center" vertical="center"/>
    </xf>
    <xf numFmtId="0" fontId="72" fillId="27" borderId="17" xfId="42" applyFont="1" applyFill="1" applyBorder="1" applyAlignment="1">
      <alignment horizontal="center" vertical="center"/>
    </xf>
    <xf numFmtId="0" fontId="69" fillId="27" borderId="20" xfId="42" applyFont="1" applyFill="1" applyBorder="1" applyAlignment="1">
      <alignment horizontal="center" vertical="center"/>
    </xf>
    <xf numFmtId="0" fontId="69" fillId="27" borderId="0" xfId="42" applyFont="1" applyFill="1" applyBorder="1" applyAlignment="1">
      <alignment horizontal="center" vertical="center"/>
    </xf>
    <xf numFmtId="0" fontId="72" fillId="27" borderId="31" xfId="43" applyFont="1" applyFill="1" applyBorder="1" applyAlignment="1">
      <alignment vertical="center" wrapText="1"/>
    </xf>
    <xf numFmtId="0" fontId="73" fillId="27" borderId="14" xfId="43" applyFont="1" applyFill="1" applyBorder="1" applyAlignment="1">
      <alignment horizontal="center" vertical="center" wrapText="1"/>
    </xf>
    <xf numFmtId="0" fontId="73" fillId="27" borderId="17" xfId="43" applyFont="1" applyFill="1" applyBorder="1" applyAlignment="1">
      <alignment horizontal="center" vertical="center" wrapText="1"/>
    </xf>
    <xf numFmtId="0" fontId="72" fillId="27" borderId="20" xfId="43" applyFont="1" applyFill="1" applyBorder="1" applyAlignment="1">
      <alignment horizontal="center" vertical="center" wrapText="1"/>
    </xf>
    <xf numFmtId="0" fontId="72" fillId="27" borderId="0" xfId="43" applyFont="1" applyFill="1" applyBorder="1" applyAlignment="1">
      <alignment horizontal="center" vertical="center" wrapText="1"/>
    </xf>
    <xf numFmtId="0" fontId="72" fillId="27" borderId="31" xfId="43" applyFont="1" applyFill="1" applyBorder="1" applyAlignment="1">
      <alignment horizontal="center" vertical="center" wrapText="1"/>
    </xf>
    <xf numFmtId="0" fontId="72" fillId="27" borderId="20" xfId="42" applyFont="1" applyFill="1" applyBorder="1" applyAlignment="1">
      <alignment horizontal="center" vertical="center" wrapText="1"/>
    </xf>
    <xf numFmtId="0" fontId="72" fillId="27" borderId="0" xfId="42" applyFont="1" applyFill="1" applyBorder="1" applyAlignment="1">
      <alignment horizontal="center" vertical="center" wrapText="1"/>
    </xf>
    <xf numFmtId="0" fontId="72" fillId="27" borderId="31" xfId="42" applyFont="1" applyFill="1" applyBorder="1" applyAlignment="1">
      <alignment horizontal="center" vertical="center" wrapText="1"/>
    </xf>
    <xf numFmtId="0" fontId="72" fillId="27" borderId="20" xfId="42" applyFont="1" applyFill="1" applyBorder="1" applyAlignment="1">
      <alignment horizontal="center" vertical="center"/>
    </xf>
    <xf numFmtId="0" fontId="72" fillId="27" borderId="0" xfId="42" applyFont="1" applyFill="1" applyBorder="1" applyAlignment="1">
      <alignment horizontal="center" vertical="center"/>
    </xf>
    <xf numFmtId="0" fontId="72" fillId="27" borderId="31" xfId="42" applyFont="1" applyFill="1" applyBorder="1" applyAlignment="1">
      <alignment horizontal="center" vertical="center"/>
    </xf>
    <xf numFmtId="0" fontId="73" fillId="27" borderId="20" xfId="43" applyFont="1" applyFill="1" applyBorder="1" applyAlignment="1">
      <alignment horizontal="center" vertical="center" wrapText="1"/>
    </xf>
    <xf numFmtId="0" fontId="73" fillId="27" borderId="31" xfId="43" applyFont="1" applyFill="1" applyBorder="1" applyAlignment="1">
      <alignment horizontal="center" vertical="center" wrapText="1"/>
    </xf>
    <xf numFmtId="0" fontId="69" fillId="27" borderId="15" xfId="42" applyFont="1" applyFill="1" applyBorder="1" applyAlignment="1">
      <alignment horizontal="center" vertical="center"/>
    </xf>
    <xf numFmtId="0" fontId="69" fillId="27" borderId="18" xfId="42" applyFont="1" applyFill="1" applyBorder="1" applyAlignment="1">
      <alignment horizontal="center" vertical="center"/>
    </xf>
    <xf numFmtId="0" fontId="72" fillId="27" borderId="19" xfId="43" applyFont="1" applyFill="1" applyBorder="1" applyAlignment="1">
      <alignment vertical="center" wrapText="1"/>
    </xf>
    <xf numFmtId="0" fontId="73" fillId="27" borderId="15" xfId="43" applyFont="1" applyFill="1" applyBorder="1" applyAlignment="1">
      <alignment horizontal="center" vertical="center" wrapText="1"/>
    </xf>
    <xf numFmtId="0" fontId="73" fillId="27" borderId="19" xfId="43" applyFont="1" applyFill="1" applyBorder="1" applyAlignment="1">
      <alignment horizontal="center" vertical="center" wrapText="1"/>
    </xf>
    <xf numFmtId="0" fontId="72" fillId="27" borderId="15" xfId="43" applyFont="1" applyFill="1" applyBorder="1" applyAlignment="1">
      <alignment horizontal="center" vertical="center" wrapText="1"/>
    </xf>
    <xf numFmtId="0" fontId="72" fillId="27" borderId="18" xfId="43" applyFont="1" applyFill="1" applyBorder="1" applyAlignment="1">
      <alignment horizontal="center" vertical="center" wrapText="1"/>
    </xf>
    <xf numFmtId="0" fontId="72" fillId="27" borderId="19" xfId="43" applyFont="1" applyFill="1" applyBorder="1" applyAlignment="1">
      <alignment horizontal="center" vertical="center" wrapText="1"/>
    </xf>
    <xf numFmtId="0" fontId="72" fillId="27" borderId="15" xfId="42" applyFont="1" applyFill="1" applyBorder="1" applyAlignment="1">
      <alignment horizontal="center" vertical="center" wrapText="1"/>
    </xf>
    <xf numFmtId="0" fontId="72" fillId="27" borderId="18" xfId="42" applyFont="1" applyFill="1" applyBorder="1" applyAlignment="1">
      <alignment horizontal="center" vertical="center" wrapText="1"/>
    </xf>
    <xf numFmtId="0" fontId="72" fillId="27" borderId="19" xfId="42" applyFont="1" applyFill="1" applyBorder="1" applyAlignment="1">
      <alignment horizontal="center" vertical="center" wrapText="1"/>
    </xf>
    <xf numFmtId="0" fontId="72" fillId="27" borderId="15" xfId="42" applyFont="1" applyFill="1" applyBorder="1" applyAlignment="1">
      <alignment horizontal="center" vertical="center"/>
    </xf>
    <xf numFmtId="0" fontId="72" fillId="27" borderId="18" xfId="42" applyFont="1" applyFill="1" applyBorder="1" applyAlignment="1">
      <alignment horizontal="center" vertical="center"/>
    </xf>
    <xf numFmtId="0" fontId="72" fillId="27" borderId="19" xfId="42" applyFont="1" applyFill="1" applyBorder="1" applyAlignment="1">
      <alignment horizontal="center" vertical="center"/>
    </xf>
    <xf numFmtId="0" fontId="69" fillId="27" borderId="52" xfId="43" applyFont="1" applyFill="1" applyBorder="1" applyAlignment="1">
      <alignment horizontal="center" vertical="center" textRotation="255" wrapText="1"/>
    </xf>
    <xf numFmtId="0" fontId="69" fillId="27" borderId="29" xfId="43" applyFont="1" applyFill="1" applyBorder="1" applyAlignment="1">
      <alignment vertical="center"/>
    </xf>
    <xf numFmtId="0" fontId="69" fillId="27" borderId="25" xfId="43" applyFont="1" applyFill="1" applyBorder="1" applyAlignment="1">
      <alignment vertical="center"/>
    </xf>
    <xf numFmtId="0" fontId="69" fillId="27" borderId="26" xfId="43" applyFont="1" applyFill="1" applyBorder="1" applyAlignment="1">
      <alignment vertical="center"/>
    </xf>
    <xf numFmtId="0" fontId="69" fillId="27" borderId="29" xfId="43" applyFont="1" applyFill="1" applyBorder="1" applyAlignment="1">
      <alignment horizontal="center" vertical="center"/>
    </xf>
    <xf numFmtId="0" fontId="69" fillId="27" borderId="26" xfId="43" applyFont="1" applyFill="1" applyBorder="1" applyAlignment="1">
      <alignment horizontal="center" vertical="center"/>
    </xf>
    <xf numFmtId="0" fontId="69" fillId="27" borderId="25" xfId="43" applyFont="1" applyFill="1" applyBorder="1" applyAlignment="1">
      <alignment horizontal="center" vertical="center"/>
    </xf>
    <xf numFmtId="182" fontId="69" fillId="27" borderId="29" xfId="43" applyNumberFormat="1" applyFont="1" applyFill="1" applyBorder="1" applyAlignment="1">
      <alignment horizontal="center" vertical="center"/>
    </xf>
    <xf numFmtId="182" fontId="69" fillId="27" borderId="25" xfId="43" applyNumberFormat="1" applyFont="1" applyFill="1" applyBorder="1" applyAlignment="1">
      <alignment horizontal="center" vertical="center"/>
    </xf>
    <xf numFmtId="182" fontId="69" fillId="27" borderId="26" xfId="43" applyNumberFormat="1" applyFont="1" applyFill="1" applyBorder="1" applyAlignment="1">
      <alignment horizontal="center" vertical="center"/>
    </xf>
    <xf numFmtId="0" fontId="74" fillId="27" borderId="29" xfId="43" applyFont="1" applyFill="1" applyBorder="1" applyAlignment="1">
      <alignment vertical="center"/>
    </xf>
    <xf numFmtId="0" fontId="73" fillId="27" borderId="25" xfId="43" applyFont="1" applyFill="1" applyBorder="1" applyAlignment="1">
      <alignment vertical="center"/>
    </xf>
    <xf numFmtId="0" fontId="73" fillId="27" borderId="26" xfId="43" applyFont="1" applyFill="1" applyBorder="1" applyAlignment="1">
      <alignment vertical="center"/>
    </xf>
    <xf numFmtId="0" fontId="69" fillId="27" borderId="73" xfId="43" applyFont="1" applyFill="1" applyBorder="1" applyAlignment="1">
      <alignment horizontal="center" vertical="center" textRotation="255" wrapText="1"/>
    </xf>
    <xf numFmtId="0" fontId="69" fillId="31" borderId="29" xfId="43" applyFont="1" applyFill="1" applyBorder="1" applyAlignment="1">
      <alignment horizontal="center" vertical="center"/>
    </xf>
    <xf numFmtId="0" fontId="69" fillId="31" borderId="26" xfId="43" applyFont="1" applyFill="1" applyBorder="1" applyAlignment="1">
      <alignment horizontal="center" vertical="center"/>
    </xf>
    <xf numFmtId="0" fontId="69" fillId="27" borderId="54" xfId="43" applyFont="1" applyFill="1" applyBorder="1" applyAlignment="1">
      <alignment horizontal="center" vertical="center" textRotation="255" wrapText="1"/>
    </xf>
    <xf numFmtId="0" fontId="69" fillId="27" borderId="52" xfId="43" applyFont="1" applyFill="1" applyBorder="1" applyAlignment="1">
      <alignment horizontal="center" vertical="center" textRotation="255" wrapText="1" shrinkToFit="1"/>
    </xf>
    <xf numFmtId="0" fontId="69" fillId="27" borderId="73" xfId="54" applyFont="1" applyFill="1" applyBorder="1" applyAlignment="1">
      <alignment horizontal="center" vertical="center" textRotation="255" wrapText="1" shrinkToFit="1"/>
    </xf>
    <xf numFmtId="0" fontId="69" fillId="27" borderId="54" xfId="54" applyFont="1" applyFill="1" applyBorder="1" applyAlignment="1">
      <alignment horizontal="center" vertical="center" textRotation="255" wrapText="1" shrinkToFit="1"/>
    </xf>
    <xf numFmtId="0" fontId="74" fillId="27" borderId="16" xfId="43" applyFont="1" applyFill="1" applyBorder="1" applyAlignment="1">
      <alignment vertical="center"/>
    </xf>
    <xf numFmtId="0" fontId="69" fillId="27" borderId="16" xfId="43" applyFont="1" applyFill="1" applyBorder="1" applyAlignment="1">
      <alignment horizontal="center" vertical="center" textRotation="255"/>
    </xf>
    <xf numFmtId="0" fontId="73" fillId="27" borderId="18" xfId="43" applyFont="1" applyFill="1" applyBorder="1" applyAlignment="1">
      <alignment vertical="center"/>
    </xf>
    <xf numFmtId="0" fontId="73" fillId="27" borderId="19" xfId="43" applyFont="1" applyFill="1" applyBorder="1" applyAlignment="1">
      <alignment vertical="center"/>
    </xf>
    <xf numFmtId="0" fontId="69" fillId="27" borderId="18" xfId="42" applyFont="1" applyFill="1" applyBorder="1" applyAlignment="1">
      <alignment vertical="center"/>
    </xf>
    <xf numFmtId="0" fontId="69" fillId="27" borderId="19" xfId="42" applyFont="1" applyFill="1" applyBorder="1" applyAlignment="1">
      <alignment vertical="center"/>
    </xf>
    <xf numFmtId="0" fontId="69" fillId="27" borderId="68" xfId="43" applyFont="1" applyFill="1" applyBorder="1" applyAlignment="1">
      <alignment horizontal="center" vertical="center"/>
    </xf>
    <xf numFmtId="0" fontId="69" fillId="27" borderId="69" xfId="43" applyFont="1" applyFill="1" applyBorder="1" applyAlignment="1">
      <alignment horizontal="center" vertical="center"/>
    </xf>
    <xf numFmtId="0" fontId="69" fillId="27" borderId="70" xfId="43" applyFont="1" applyFill="1" applyBorder="1" applyAlignment="1">
      <alignment horizontal="center" vertical="center"/>
    </xf>
    <xf numFmtId="0" fontId="69" fillId="27" borderId="71" xfId="43" applyFont="1" applyFill="1" applyBorder="1" applyAlignment="1">
      <alignment horizontal="center" vertical="center"/>
    </xf>
    <xf numFmtId="0" fontId="71" fillId="27" borderId="18" xfId="43" applyFont="1" applyFill="1" applyBorder="1" applyAlignment="1">
      <alignment vertical="center"/>
    </xf>
    <xf numFmtId="0" fontId="74" fillId="27" borderId="18" xfId="43" applyFont="1" applyFill="1" applyBorder="1" applyAlignment="1">
      <alignment vertical="center"/>
    </xf>
    <xf numFmtId="0" fontId="71" fillId="27" borderId="19" xfId="43" applyFont="1" applyFill="1" applyBorder="1" applyAlignment="1">
      <alignment vertical="center"/>
    </xf>
    <xf numFmtId="0" fontId="71" fillId="27" borderId="25" xfId="43" applyFont="1" applyFill="1" applyBorder="1" applyAlignment="1">
      <alignment vertical="center"/>
    </xf>
    <xf numFmtId="0" fontId="74" fillId="27" borderId="25" xfId="43" applyFont="1" applyFill="1" applyBorder="1" applyAlignment="1">
      <alignment vertical="center"/>
    </xf>
    <xf numFmtId="0" fontId="71" fillId="27" borderId="26" xfId="43" applyFont="1" applyFill="1" applyBorder="1" applyAlignment="1">
      <alignment vertical="center"/>
    </xf>
    <xf numFmtId="0" fontId="75" fillId="27" borderId="21" xfId="42" applyFont="1" applyFill="1" applyBorder="1" applyAlignment="1">
      <alignment horizontal="left" vertical="center" shrinkToFit="1"/>
    </xf>
    <xf numFmtId="0" fontId="71" fillId="27" borderId="0" xfId="43" applyFont="1" applyFill="1" applyBorder="1" applyAlignment="1">
      <alignment vertical="center"/>
    </xf>
    <xf numFmtId="0" fontId="71" fillId="27" borderId="0" xfId="46" applyFont="1" applyFill="1" applyAlignment="1">
      <alignment vertical="center"/>
    </xf>
    <xf numFmtId="0" fontId="71" fillId="27" borderId="0" xfId="43" applyFont="1" applyFill="1" applyBorder="1" applyAlignment="1">
      <alignment horizontal="center" vertical="center" textRotation="255"/>
    </xf>
    <xf numFmtId="0" fontId="71" fillId="27" borderId="0" xfId="42" applyFont="1" applyFill="1" applyBorder="1" applyAlignment="1">
      <alignment horizontal="center" vertical="center" textRotation="255"/>
    </xf>
    <xf numFmtId="0" fontId="71" fillId="27" borderId="0" xfId="46" applyFont="1" applyFill="1" applyAlignment="1">
      <alignment horizontal="center" vertical="center"/>
    </xf>
    <xf numFmtId="0" fontId="71" fillId="27" borderId="0" xfId="43" applyFont="1" applyFill="1" applyBorder="1" applyAlignment="1">
      <alignment horizontal="center" vertical="center"/>
    </xf>
    <xf numFmtId="0" fontId="71" fillId="27" borderId="0" xfId="41" applyFont="1" applyFill="1" applyAlignment="1">
      <alignment vertical="center"/>
    </xf>
    <xf numFmtId="0" fontId="71" fillId="27" borderId="0" xfId="43" applyFont="1" applyFill="1" applyBorder="1" applyAlignment="1">
      <alignment horizontal="center" vertical="center"/>
    </xf>
    <xf numFmtId="0" fontId="71" fillId="27" borderId="0" xfId="43" applyFont="1" applyFill="1" applyBorder="1" applyAlignment="1">
      <alignment horizontal="centerContinuous" vertical="center"/>
    </xf>
    <xf numFmtId="0" fontId="71" fillId="27" borderId="0" xfId="43" applyFont="1" applyFill="1" applyBorder="1" applyAlignment="1">
      <alignment horizontal="left" vertical="center"/>
    </xf>
    <xf numFmtId="0" fontId="71" fillId="27" borderId="0" xfId="42" applyFont="1" applyFill="1" applyBorder="1" applyAlignment="1">
      <alignment horizontal="center" vertical="center" textRotation="255"/>
    </xf>
    <xf numFmtId="0" fontId="71" fillId="27" borderId="0" xfId="42" applyFont="1" applyFill="1" applyBorder="1" applyAlignment="1">
      <alignment vertical="center"/>
    </xf>
    <xf numFmtId="0" fontId="71" fillId="27" borderId="0" xfId="43" applyFont="1" applyFill="1" applyBorder="1" applyAlignment="1">
      <alignment horizontal="center" vertical="center" wrapText="1"/>
    </xf>
    <xf numFmtId="0" fontId="71" fillId="27" borderId="0" xfId="43" applyFont="1" applyFill="1" applyBorder="1" applyAlignment="1">
      <alignment horizontal="distributed" vertical="center"/>
    </xf>
    <xf numFmtId="0" fontId="71" fillId="27" borderId="0" xfId="43" applyFont="1" applyFill="1" applyBorder="1" applyAlignment="1">
      <alignment horizontal="center" vertical="center" wrapText="1"/>
    </xf>
    <xf numFmtId="0" fontId="71" fillId="27" borderId="0" xfId="43" applyFont="1" applyFill="1" applyBorder="1" applyAlignment="1">
      <alignment horizontal="left" vertical="center" wrapText="1"/>
    </xf>
    <xf numFmtId="0" fontId="71" fillId="27" borderId="0" xfId="42" applyFont="1" applyFill="1" applyBorder="1" applyAlignment="1">
      <alignment horizontal="left" vertical="center"/>
    </xf>
    <xf numFmtId="0" fontId="71" fillId="27" borderId="0" xfId="43" applyFont="1" applyFill="1" applyBorder="1" applyAlignment="1">
      <alignment vertical="center" shrinkToFit="1"/>
    </xf>
    <xf numFmtId="0" fontId="71" fillId="27" borderId="0" xfId="42" applyFont="1" applyFill="1" applyBorder="1" applyAlignment="1">
      <alignment vertical="center" shrinkToFit="1"/>
    </xf>
    <xf numFmtId="0" fontId="72" fillId="27" borderId="0" xfId="43" applyFont="1" applyFill="1" applyBorder="1" applyAlignment="1">
      <alignment vertical="center"/>
    </xf>
    <xf numFmtId="0" fontId="4" fillId="27" borderId="20" xfId="46" applyFont="1" applyFill="1" applyBorder="1" applyAlignment="1">
      <alignment horizontal="center" vertical="center" wrapText="1"/>
    </xf>
    <xf numFmtId="0" fontId="4" fillId="27" borderId="0" xfId="46" applyFont="1" applyFill="1" applyBorder="1" applyAlignment="1">
      <alignment horizontal="center" vertical="center" wrapText="1"/>
    </xf>
    <xf numFmtId="0" fontId="71" fillId="27" borderId="0" xfId="43" applyFont="1" applyFill="1" applyAlignment="1">
      <alignment horizontal="right" vertical="center"/>
    </xf>
    <xf numFmtId="49" fontId="4" fillId="27" borderId="29" xfId="55" applyNumberFormat="1" applyFont="1" applyFill="1" applyBorder="1" applyAlignment="1">
      <alignment horizontal="left" vertical="center"/>
    </xf>
    <xf numFmtId="49" fontId="11" fillId="27" borderId="25" xfId="43" applyNumberFormat="1" applyFont="1" applyFill="1" applyBorder="1" applyAlignment="1">
      <alignment horizontal="left" vertical="center"/>
    </xf>
    <xf numFmtId="49" fontId="11" fillId="27" borderId="26" xfId="43" applyNumberFormat="1" applyFont="1" applyFill="1" applyBorder="1" applyAlignment="1">
      <alignment horizontal="left" vertical="center"/>
    </xf>
    <xf numFmtId="0" fontId="69" fillId="27" borderId="20" xfId="46" applyFont="1" applyFill="1" applyBorder="1" applyAlignment="1">
      <alignment horizontal="center" vertical="center" wrapText="1"/>
    </xf>
    <xf numFmtId="0" fontId="69" fillId="27" borderId="0" xfId="46" applyFont="1" applyFill="1" applyAlignment="1">
      <alignment horizontal="center" vertical="center" wrapText="1"/>
    </xf>
    <xf numFmtId="0" fontId="71" fillId="27" borderId="0" xfId="43" applyFont="1" applyFill="1" applyAlignment="1">
      <alignment horizontal="right" vertical="center"/>
    </xf>
    <xf numFmtId="20" fontId="11" fillId="27" borderId="0" xfId="43" applyNumberFormat="1" applyFont="1" applyFill="1" applyBorder="1" applyAlignment="1">
      <alignment vertical="center"/>
    </xf>
    <xf numFmtId="0" fontId="11" fillId="27" borderId="0" xfId="43" applyFont="1" applyFill="1" applyBorder="1" applyAlignment="1">
      <alignment horizontal="center" vertical="top" wrapText="1"/>
    </xf>
    <xf numFmtId="0" fontId="11" fillId="27" borderId="0" xfId="43" applyFont="1" applyFill="1" applyBorder="1" applyAlignment="1">
      <alignment horizontal="justify" vertical="top" wrapText="1"/>
    </xf>
    <xf numFmtId="0" fontId="77" fillId="27" borderId="0" xfId="56" applyFont="1" applyFill="1" applyAlignment="1">
      <alignment horizontal="left" vertical="top" shrinkToFit="1"/>
    </xf>
    <xf numFmtId="0" fontId="78" fillId="27" borderId="50" xfId="56" applyFont="1" applyFill="1" applyBorder="1" applyAlignment="1">
      <alignment horizontal="center" vertical="center" textRotation="255" wrapText="1"/>
    </xf>
    <xf numFmtId="0" fontId="78" fillId="27" borderId="76" xfId="56" applyFont="1" applyFill="1" applyBorder="1" applyAlignment="1">
      <alignment horizontal="center" vertical="center" wrapText="1"/>
    </xf>
    <xf numFmtId="0" fontId="78" fillId="27" borderId="84" xfId="56" applyFont="1" applyFill="1" applyBorder="1" applyAlignment="1">
      <alignment horizontal="left" vertical="center" wrapText="1"/>
    </xf>
    <xf numFmtId="0" fontId="78" fillId="27" borderId="85" xfId="56" applyFont="1" applyFill="1" applyBorder="1" applyAlignment="1">
      <alignment horizontal="left" vertical="center" wrapText="1"/>
    </xf>
    <xf numFmtId="0" fontId="78" fillId="27" borderId="39" xfId="56" applyFont="1" applyFill="1" applyBorder="1" applyAlignment="1">
      <alignment horizontal="center" vertical="center" textRotation="255" wrapText="1"/>
    </xf>
    <xf numFmtId="0" fontId="79" fillId="27" borderId="54" xfId="56" applyFont="1" applyFill="1" applyBorder="1" applyAlignment="1">
      <alignment horizontal="center" vertical="center" wrapText="1"/>
    </xf>
    <xf numFmtId="0" fontId="78" fillId="27" borderId="177" xfId="56" applyFont="1" applyFill="1" applyBorder="1" applyAlignment="1">
      <alignment horizontal="left" vertical="center" wrapText="1"/>
    </xf>
    <xf numFmtId="0" fontId="78" fillId="27" borderId="95" xfId="56" applyFont="1" applyFill="1" applyBorder="1" applyAlignment="1">
      <alignment horizontal="left" vertical="center" wrapText="1"/>
    </xf>
    <xf numFmtId="0" fontId="78" fillId="27" borderId="106" xfId="56" applyFont="1" applyFill="1" applyBorder="1" applyAlignment="1">
      <alignment horizontal="left" vertical="center" wrapText="1"/>
    </xf>
    <xf numFmtId="0" fontId="78" fillId="27" borderId="16" xfId="56" applyFont="1" applyFill="1" applyBorder="1" applyAlignment="1">
      <alignment horizontal="center" vertical="center" wrapText="1"/>
    </xf>
    <xf numFmtId="0" fontId="78" fillId="27" borderId="86" xfId="56" applyFont="1" applyFill="1" applyBorder="1" applyAlignment="1">
      <alignment horizontal="left" vertical="center" wrapText="1"/>
    </xf>
    <xf numFmtId="0" fontId="78" fillId="27" borderId="87" xfId="56" applyFont="1" applyFill="1" applyBorder="1" applyAlignment="1">
      <alignment horizontal="left" vertical="center" wrapText="1"/>
    </xf>
    <xf numFmtId="0" fontId="78" fillId="27" borderId="88" xfId="56" applyFont="1" applyFill="1" applyBorder="1" applyAlignment="1">
      <alignment horizontal="left" vertical="center" wrapText="1"/>
    </xf>
    <xf numFmtId="0" fontId="78" fillId="27" borderId="89" xfId="56" applyFont="1" applyFill="1" applyBorder="1" applyAlignment="1">
      <alignment horizontal="center" vertical="center" textRotation="255" wrapText="1"/>
    </xf>
    <xf numFmtId="0" fontId="78" fillId="27" borderId="90" xfId="56" applyFont="1" applyFill="1" applyBorder="1" applyAlignment="1">
      <alignment horizontal="center" vertical="center" wrapText="1"/>
    </xf>
    <xf numFmtId="0" fontId="78" fillId="27" borderId="21" xfId="56" applyFont="1" applyFill="1" applyBorder="1" applyAlignment="1">
      <alignment horizontal="center" vertical="center" wrapText="1"/>
    </xf>
    <xf numFmtId="0" fontId="78" fillId="27" borderId="17" xfId="56" applyFont="1" applyFill="1" applyBorder="1" applyAlignment="1">
      <alignment horizontal="center" vertical="center" wrapText="1"/>
    </xf>
    <xf numFmtId="0" fontId="78" fillId="27" borderId="91" xfId="56" applyFont="1" applyFill="1" applyBorder="1" applyAlignment="1">
      <alignment horizontal="center" vertical="center" wrapText="1"/>
    </xf>
    <xf numFmtId="49" fontId="78" fillId="27" borderId="91" xfId="56" applyNumberFormat="1" applyFont="1" applyFill="1" applyBorder="1" applyAlignment="1">
      <alignment horizontal="center" vertical="center" wrapText="1"/>
    </xf>
    <xf numFmtId="0" fontId="78" fillId="27" borderId="91" xfId="56" applyFont="1" applyFill="1" applyBorder="1" applyAlignment="1">
      <alignment vertical="center" wrapText="1"/>
    </xf>
    <xf numFmtId="0" fontId="80" fillId="27" borderId="91" xfId="56" applyFont="1" applyFill="1" applyBorder="1" applyAlignment="1">
      <alignment horizontal="left" vertical="center"/>
    </xf>
    <xf numFmtId="0" fontId="80" fillId="27" borderId="92" xfId="56" applyFont="1" applyFill="1" applyBorder="1" applyAlignment="1">
      <alignment horizontal="left" vertical="center"/>
    </xf>
    <xf numFmtId="0" fontId="78" fillId="27" borderId="93" xfId="56" applyFont="1" applyFill="1" applyBorder="1" applyAlignment="1">
      <alignment horizontal="center" vertical="center" wrapText="1"/>
    </xf>
    <xf numFmtId="0" fontId="78" fillId="27" borderId="0" xfId="56" applyFont="1" applyFill="1" applyAlignment="1">
      <alignment horizontal="center" vertical="center" wrapText="1"/>
    </xf>
    <xf numFmtId="0" fontId="78" fillId="27" borderId="31" xfId="56" applyFont="1" applyFill="1" applyBorder="1" applyAlignment="1">
      <alignment horizontal="center" vertical="center" wrapText="1"/>
    </xf>
    <xf numFmtId="0" fontId="80" fillId="27" borderId="0" xfId="56" applyFont="1" applyFill="1" applyAlignment="1">
      <alignment horizontal="left" vertical="center"/>
    </xf>
    <xf numFmtId="0" fontId="80" fillId="27" borderId="28" xfId="56" applyFont="1" applyFill="1" applyBorder="1" applyAlignment="1">
      <alignment horizontal="left" vertical="center"/>
    </xf>
    <xf numFmtId="0" fontId="78" fillId="27" borderId="94" xfId="56" applyFont="1" applyFill="1" applyBorder="1" applyAlignment="1">
      <alignment horizontal="center" vertical="center" wrapText="1"/>
    </xf>
    <xf numFmtId="0" fontId="78" fillId="27" borderId="95" xfId="56" applyFont="1" applyFill="1" applyBorder="1" applyAlignment="1">
      <alignment horizontal="center" vertical="center" wrapText="1"/>
    </xf>
    <xf numFmtId="0" fontId="78" fillId="27" borderId="96" xfId="56" applyFont="1" applyFill="1" applyBorder="1" applyAlignment="1">
      <alignment horizontal="center" vertical="center" wrapText="1"/>
    </xf>
    <xf numFmtId="0" fontId="78" fillId="27" borderId="20" xfId="56" applyFont="1" applyFill="1" applyBorder="1" applyAlignment="1">
      <alignment horizontal="left" vertical="center" wrapText="1"/>
    </xf>
    <xf numFmtId="0" fontId="78" fillId="27" borderId="0" xfId="56" applyFont="1" applyFill="1" applyAlignment="1">
      <alignment horizontal="left" vertical="center" wrapText="1"/>
    </xf>
    <xf numFmtId="0" fontId="78" fillId="27" borderId="28" xfId="56" applyFont="1" applyFill="1" applyBorder="1" applyAlignment="1">
      <alignment horizontal="left" vertical="center" wrapText="1"/>
    </xf>
    <xf numFmtId="0" fontId="78" fillId="27" borderId="97" xfId="56" applyFont="1" applyFill="1" applyBorder="1" applyAlignment="1">
      <alignment horizontal="center" vertical="center" wrapText="1"/>
    </xf>
    <xf numFmtId="0" fontId="78" fillId="27" borderId="98" xfId="56" applyFont="1" applyFill="1" applyBorder="1" applyAlignment="1">
      <alignment horizontal="center" vertical="center" wrapText="1"/>
    </xf>
    <xf numFmtId="0" fontId="78" fillId="27" borderId="99" xfId="56" applyFont="1" applyFill="1" applyBorder="1" applyAlignment="1">
      <alignment horizontal="center" vertical="center" wrapText="1"/>
    </xf>
    <xf numFmtId="0" fontId="78" fillId="27" borderId="87" xfId="56" applyFont="1" applyFill="1" applyBorder="1" applyAlignment="1">
      <alignment horizontal="center" vertical="center" wrapText="1"/>
    </xf>
    <xf numFmtId="0" fontId="78" fillId="27" borderId="100" xfId="56" applyFont="1" applyFill="1" applyBorder="1" applyAlignment="1">
      <alignment horizontal="center" vertical="center" wrapText="1"/>
    </xf>
    <xf numFmtId="49" fontId="78" fillId="27" borderId="86" xfId="56" applyNumberFormat="1" applyFont="1" applyFill="1" applyBorder="1" applyAlignment="1">
      <alignment horizontal="left" vertical="center" wrapText="1"/>
    </xf>
    <xf numFmtId="49" fontId="78" fillId="27" borderId="87" xfId="56" applyNumberFormat="1" applyFont="1" applyFill="1" applyBorder="1" applyAlignment="1">
      <alignment horizontal="left" vertical="center" wrapText="1"/>
    </xf>
    <xf numFmtId="49" fontId="68" fillId="27" borderId="87" xfId="56" applyNumberFormat="1" applyFont="1" applyFill="1" applyBorder="1" applyAlignment="1">
      <alignment horizontal="right" vertical="center" wrapText="1"/>
    </xf>
    <xf numFmtId="49" fontId="78" fillId="27" borderId="87" xfId="56" applyNumberFormat="1" applyFont="1" applyFill="1" applyBorder="1" applyAlignment="1">
      <alignment horizontal="center" vertical="center" wrapText="1"/>
    </xf>
    <xf numFmtId="49" fontId="78" fillId="27" borderId="100" xfId="56" applyNumberFormat="1" applyFont="1" applyFill="1" applyBorder="1" applyAlignment="1">
      <alignment horizontal="center" vertical="center" wrapText="1"/>
    </xf>
    <xf numFmtId="0" fontId="78" fillId="27" borderId="29" xfId="56" applyFont="1" applyFill="1" applyBorder="1" applyAlignment="1">
      <alignment horizontal="center" vertical="center" wrapText="1"/>
    </xf>
    <xf numFmtId="0" fontId="78" fillId="27" borderId="25" xfId="56" applyFont="1" applyFill="1" applyBorder="1" applyAlignment="1">
      <alignment horizontal="center" vertical="center" wrapText="1"/>
    </xf>
    <xf numFmtId="0" fontId="78" fillId="27" borderId="26" xfId="56" applyFont="1" applyFill="1" applyBorder="1" applyAlignment="1">
      <alignment horizontal="center" vertical="center" wrapText="1"/>
    </xf>
    <xf numFmtId="49" fontId="78" fillId="27" borderId="88" xfId="56" applyNumberFormat="1" applyFont="1" applyFill="1" applyBorder="1" applyAlignment="1">
      <alignment horizontal="left" vertical="center" wrapText="1"/>
    </xf>
    <xf numFmtId="0" fontId="78" fillId="27" borderId="101" xfId="56" applyFont="1" applyFill="1" applyBorder="1" applyAlignment="1">
      <alignment horizontal="center" vertical="center" textRotation="255" wrapText="1"/>
    </xf>
    <xf numFmtId="0" fontId="78" fillId="27" borderId="102" xfId="56" applyFont="1" applyFill="1" applyBorder="1" applyAlignment="1">
      <alignment horizontal="center" vertical="center" wrapText="1"/>
    </xf>
    <xf numFmtId="49" fontId="78" fillId="27" borderId="20" xfId="56" applyNumberFormat="1" applyFont="1" applyFill="1" applyBorder="1" applyAlignment="1">
      <alignment horizontal="left" vertical="center" wrapText="1"/>
    </xf>
    <xf numFmtId="49" fontId="78" fillId="27" borderId="0" xfId="56" applyNumberFormat="1" applyFont="1" applyFill="1" applyAlignment="1">
      <alignment horizontal="left" vertical="center" wrapText="1"/>
    </xf>
    <xf numFmtId="49" fontId="78" fillId="27" borderId="28" xfId="56" applyNumberFormat="1" applyFont="1" applyFill="1" applyBorder="1" applyAlignment="1">
      <alignment horizontal="left" vertical="center" wrapText="1"/>
    </xf>
    <xf numFmtId="0" fontId="78" fillId="27" borderId="103" xfId="56" applyFont="1" applyFill="1" applyBorder="1" applyAlignment="1">
      <alignment horizontal="center" vertical="center" wrapText="1"/>
    </xf>
    <xf numFmtId="0" fontId="78" fillId="27" borderId="99" xfId="56" applyFont="1" applyFill="1" applyBorder="1" applyAlignment="1">
      <alignment vertical="center"/>
    </xf>
    <xf numFmtId="0" fontId="78" fillId="27" borderId="87" xfId="56" applyFont="1" applyFill="1" applyBorder="1" applyAlignment="1">
      <alignment vertical="center" wrapText="1"/>
    </xf>
    <xf numFmtId="0" fontId="78" fillId="27" borderId="100" xfId="56" applyFont="1" applyFill="1" applyBorder="1" applyAlignment="1">
      <alignment vertical="center" wrapText="1"/>
    </xf>
    <xf numFmtId="0" fontId="78" fillId="27" borderId="92" xfId="56" applyFont="1" applyFill="1" applyBorder="1" applyAlignment="1">
      <alignment horizontal="center" vertical="center" wrapText="1"/>
    </xf>
    <xf numFmtId="0" fontId="78" fillId="27" borderId="39" xfId="56" applyFont="1" applyFill="1" applyBorder="1" applyAlignment="1">
      <alignment horizontal="center" vertical="center" wrapText="1"/>
    </xf>
    <xf numFmtId="0" fontId="78" fillId="27" borderId="104" xfId="56" applyFont="1" applyFill="1" applyBorder="1" applyAlignment="1">
      <alignment horizontal="center" vertical="center" wrapText="1"/>
    </xf>
    <xf numFmtId="0" fontId="78" fillId="27" borderId="99" xfId="56" applyFont="1" applyFill="1" applyBorder="1" applyAlignment="1">
      <alignment horizontal="left" vertical="center"/>
    </xf>
    <xf numFmtId="0" fontId="78" fillId="27" borderId="87" xfId="56" applyFont="1" applyFill="1" applyBorder="1" applyAlignment="1">
      <alignment horizontal="left" vertical="center" wrapText="1"/>
    </xf>
    <xf numFmtId="0" fontId="78" fillId="27" borderId="100" xfId="56" applyFont="1" applyFill="1" applyBorder="1" applyAlignment="1">
      <alignment horizontal="left" vertical="center" wrapText="1"/>
    </xf>
    <xf numFmtId="0" fontId="78" fillId="27" borderId="28" xfId="56" applyFont="1" applyFill="1" applyBorder="1" applyAlignment="1">
      <alignment horizontal="center" vertical="center" wrapText="1"/>
    </xf>
    <xf numFmtId="0" fontId="78" fillId="27" borderId="105" xfId="56" applyFont="1" applyFill="1" applyBorder="1" applyAlignment="1">
      <alignment horizontal="center" vertical="center" wrapText="1"/>
    </xf>
    <xf numFmtId="49" fontId="78" fillId="27" borderId="93" xfId="56" applyNumberFormat="1" applyFont="1" applyFill="1" applyBorder="1" applyAlignment="1">
      <alignment horizontal="center" vertical="center" wrapText="1"/>
    </xf>
    <xf numFmtId="49" fontId="78" fillId="27" borderId="0" xfId="56" applyNumberFormat="1" applyFont="1" applyFill="1" applyAlignment="1">
      <alignment horizontal="center" vertical="center" wrapText="1"/>
    </xf>
    <xf numFmtId="0" fontId="78" fillId="27" borderId="0" xfId="56" applyFont="1" applyFill="1" applyAlignment="1">
      <alignment vertical="center" wrapText="1"/>
    </xf>
    <xf numFmtId="0" fontId="78" fillId="27" borderId="28" xfId="56" applyFont="1" applyFill="1" applyBorder="1" applyAlignment="1">
      <alignment vertical="center" wrapText="1"/>
    </xf>
    <xf numFmtId="0" fontId="78" fillId="27" borderId="106" xfId="56" applyFont="1" applyFill="1" applyBorder="1" applyAlignment="1">
      <alignment horizontal="center" vertical="center" wrapText="1"/>
    </xf>
    <xf numFmtId="0" fontId="78" fillId="27" borderId="107" xfId="56" applyFont="1" applyFill="1" applyBorder="1" applyAlignment="1">
      <alignment vertical="center" textRotation="255" wrapText="1"/>
    </xf>
    <xf numFmtId="0" fontId="78" fillId="27" borderId="108" xfId="56" applyFont="1" applyFill="1" applyBorder="1" applyAlignment="1">
      <alignment horizontal="center" vertical="center" wrapText="1"/>
    </xf>
    <xf numFmtId="0" fontId="78" fillId="27" borderId="99" xfId="56" applyFont="1" applyFill="1" applyBorder="1" applyAlignment="1">
      <alignment horizontal="left" vertical="center" wrapText="1"/>
    </xf>
    <xf numFmtId="0" fontId="78" fillId="27" borderId="91" xfId="56" applyFont="1" applyFill="1" applyBorder="1" applyAlignment="1">
      <alignment horizontal="center" vertical="center" wrapText="1"/>
    </xf>
    <xf numFmtId="0" fontId="78" fillId="27" borderId="91" xfId="56" applyFont="1" applyFill="1" applyBorder="1" applyAlignment="1">
      <alignment vertical="top" wrapText="1"/>
    </xf>
    <xf numFmtId="0" fontId="78" fillId="27" borderId="91" xfId="56" applyFont="1" applyFill="1" applyBorder="1" applyAlignment="1">
      <alignment horizontal="center" vertical="top" wrapText="1"/>
    </xf>
    <xf numFmtId="0" fontId="78" fillId="27" borderId="92" xfId="56" applyFont="1" applyFill="1" applyBorder="1" applyAlignment="1">
      <alignment horizontal="center" vertical="top" wrapText="1"/>
    </xf>
    <xf numFmtId="0" fontId="78" fillId="27" borderId="89" xfId="56" applyFont="1" applyFill="1" applyBorder="1" applyAlignment="1">
      <alignment vertical="center" textRotation="255" wrapText="1"/>
    </xf>
    <xf numFmtId="182" fontId="78" fillId="27" borderId="99" xfId="56" applyNumberFormat="1" applyFont="1" applyFill="1" applyBorder="1" applyAlignment="1">
      <alignment horizontal="left" vertical="center" wrapText="1"/>
    </xf>
    <xf numFmtId="182" fontId="78" fillId="27" borderId="87" xfId="56" applyNumberFormat="1" applyFont="1" applyFill="1" applyBorder="1" applyAlignment="1">
      <alignment horizontal="left" vertical="center" wrapText="1"/>
    </xf>
    <xf numFmtId="0" fontId="78" fillId="27" borderId="95" xfId="56" applyFont="1" applyFill="1" applyBorder="1" applyAlignment="1">
      <alignment horizontal="left" vertical="center" wrapText="1"/>
    </xf>
    <xf numFmtId="0" fontId="78" fillId="27" borderId="106" xfId="56" applyFont="1" applyFill="1" applyBorder="1" applyAlignment="1">
      <alignment horizontal="left" vertical="center" wrapText="1"/>
    </xf>
    <xf numFmtId="0" fontId="78" fillId="27" borderId="39" xfId="56" applyFont="1" applyFill="1" applyBorder="1" applyAlignment="1">
      <alignment vertical="center" textRotation="255" wrapText="1"/>
    </xf>
    <xf numFmtId="0" fontId="78" fillId="27" borderId="16" xfId="56" applyFont="1" applyFill="1" applyBorder="1" applyAlignment="1">
      <alignment horizontal="left" vertical="center" wrapText="1"/>
    </xf>
    <xf numFmtId="0" fontId="78" fillId="27" borderId="109" xfId="56" applyFont="1" applyFill="1" applyBorder="1" applyAlignment="1">
      <alignment horizontal="left" vertical="center" wrapText="1"/>
    </xf>
    <xf numFmtId="0" fontId="78" fillId="27" borderId="110" xfId="56" applyFont="1" applyFill="1" applyBorder="1" applyAlignment="1">
      <alignment horizontal="left" vertical="center" wrapText="1"/>
    </xf>
    <xf numFmtId="0" fontId="78" fillId="27" borderId="111" xfId="56" applyFont="1" applyFill="1" applyBorder="1" applyAlignment="1">
      <alignment horizontal="left" vertical="center" wrapText="1"/>
    </xf>
    <xf numFmtId="0" fontId="78" fillId="27" borderId="52" xfId="56" applyFont="1" applyFill="1" applyBorder="1" applyAlignment="1">
      <alignment horizontal="center" vertical="center" wrapText="1"/>
    </xf>
    <xf numFmtId="0" fontId="78" fillId="27" borderId="112" xfId="56" applyFont="1" applyFill="1" applyBorder="1" applyAlignment="1">
      <alignment horizontal="left" vertical="center" wrapText="1"/>
    </xf>
    <xf numFmtId="0" fontId="78" fillId="27" borderId="113" xfId="56" applyFont="1" applyFill="1" applyBorder="1" applyAlignment="1">
      <alignment horizontal="left" vertical="center" wrapText="1"/>
    </xf>
    <xf numFmtId="0" fontId="78" fillId="27" borderId="114" xfId="56" applyFont="1" applyFill="1" applyBorder="1" applyAlignment="1">
      <alignment horizontal="left" vertical="center" wrapText="1"/>
    </xf>
    <xf numFmtId="0" fontId="78" fillId="27" borderId="41" xfId="56" applyFont="1" applyFill="1" applyBorder="1" applyAlignment="1">
      <alignment horizontal="center" vertical="center" wrapText="1"/>
    </xf>
    <xf numFmtId="0" fontId="78" fillId="27" borderId="29" xfId="56" applyFont="1" applyFill="1" applyBorder="1" applyAlignment="1">
      <alignment horizontal="left" vertical="center" wrapText="1"/>
    </xf>
    <xf numFmtId="0" fontId="78" fillId="27" borderId="25" xfId="56" applyFont="1" applyFill="1" applyBorder="1" applyAlignment="1">
      <alignment horizontal="left" vertical="center" wrapText="1"/>
    </xf>
    <xf numFmtId="0" fontId="78" fillId="27" borderId="26" xfId="56" applyFont="1" applyFill="1" applyBorder="1" applyAlignment="1">
      <alignment horizontal="left" vertical="center" wrapText="1"/>
    </xf>
    <xf numFmtId="0" fontId="78" fillId="27" borderId="178" xfId="56" applyFont="1" applyFill="1" applyBorder="1" applyAlignment="1">
      <alignment horizontal="left" vertical="center" wrapText="1"/>
    </xf>
    <xf numFmtId="0" fontId="78" fillId="27" borderId="179" xfId="56" applyFont="1" applyFill="1" applyBorder="1" applyAlignment="1">
      <alignment horizontal="left" vertical="center" wrapText="1"/>
    </xf>
    <xf numFmtId="0" fontId="78" fillId="27" borderId="0" xfId="56" applyFont="1" applyFill="1" applyBorder="1" applyAlignment="1">
      <alignment horizontal="center" vertical="center" wrapText="1"/>
    </xf>
    <xf numFmtId="0" fontId="78" fillId="28" borderId="116" xfId="56" applyFont="1" applyFill="1" applyBorder="1" applyAlignment="1">
      <alignment horizontal="left" vertical="center" wrapText="1"/>
    </xf>
    <xf numFmtId="0" fontId="78" fillId="28" borderId="95" xfId="56" applyFont="1" applyFill="1" applyBorder="1" applyAlignment="1">
      <alignment horizontal="left" vertical="center" wrapText="1"/>
    </xf>
    <xf numFmtId="0" fontId="78" fillId="28" borderId="87" xfId="56" applyFont="1" applyFill="1" applyBorder="1" applyAlignment="1">
      <alignment horizontal="left" vertical="center" wrapText="1"/>
    </xf>
    <xf numFmtId="0" fontId="78" fillId="28" borderId="88" xfId="56" applyFont="1" applyFill="1" applyBorder="1" applyAlignment="1">
      <alignment horizontal="left" vertical="center" wrapText="1"/>
    </xf>
    <xf numFmtId="0" fontId="80" fillId="27" borderId="99" xfId="56" applyFont="1" applyFill="1" applyBorder="1" applyAlignment="1">
      <alignment horizontal="center" vertical="center" wrapText="1"/>
    </xf>
    <xf numFmtId="0" fontId="80" fillId="27" borderId="87" xfId="56" applyFont="1" applyFill="1" applyBorder="1" applyAlignment="1">
      <alignment horizontal="center" vertical="center" wrapText="1"/>
    </xf>
    <xf numFmtId="0" fontId="80" fillId="27" borderId="91" xfId="56" applyFont="1" applyFill="1" applyBorder="1" applyAlignment="1">
      <alignment horizontal="center" vertical="center" wrapText="1"/>
    </xf>
    <xf numFmtId="0" fontId="80" fillId="27" borderId="98" xfId="56" applyFont="1" applyFill="1" applyBorder="1" applyAlignment="1">
      <alignment horizontal="center" vertical="center" wrapText="1"/>
    </xf>
    <xf numFmtId="0" fontId="81" fillId="27" borderId="99" xfId="56" applyFont="1" applyFill="1" applyBorder="1" applyAlignment="1">
      <alignment horizontal="center" vertical="center" wrapText="1"/>
    </xf>
    <xf numFmtId="0" fontId="81" fillId="27" borderId="87" xfId="56" applyFont="1" applyFill="1" applyBorder="1" applyAlignment="1">
      <alignment horizontal="center" vertical="center" wrapText="1"/>
    </xf>
    <xf numFmtId="0" fontId="81" fillId="27" borderId="88" xfId="56" applyFont="1" applyFill="1" applyBorder="1" applyAlignment="1">
      <alignment horizontal="center" vertical="center" wrapText="1"/>
    </xf>
    <xf numFmtId="0" fontId="78" fillId="27" borderId="88" xfId="56" applyFont="1" applyFill="1" applyBorder="1" applyAlignment="1">
      <alignment horizontal="center" vertical="center" wrapText="1"/>
    </xf>
    <xf numFmtId="0" fontId="78" fillId="27" borderId="89" xfId="56" applyFont="1" applyFill="1" applyBorder="1" applyAlignment="1">
      <alignment horizontal="left" vertical="center" wrapText="1"/>
    </xf>
    <xf numFmtId="49" fontId="78" fillId="27" borderId="99" xfId="56" applyNumberFormat="1" applyFont="1" applyFill="1" applyBorder="1" applyAlignment="1">
      <alignment horizontal="center" vertical="center" wrapText="1"/>
    </xf>
    <xf numFmtId="49" fontId="78" fillId="27" borderId="108" xfId="56" applyNumberFormat="1" applyFont="1" applyFill="1" applyBorder="1" applyAlignment="1">
      <alignment horizontal="center" vertical="center" wrapText="1"/>
    </xf>
    <xf numFmtId="49" fontId="78" fillId="27" borderId="29" xfId="56" applyNumberFormat="1" applyFont="1" applyFill="1" applyBorder="1" applyAlignment="1">
      <alignment horizontal="center" vertical="center" wrapText="1"/>
    </xf>
    <xf numFmtId="49" fontId="78" fillId="27" borderId="26" xfId="56" applyNumberFormat="1" applyFont="1" applyFill="1" applyBorder="1" applyAlignment="1">
      <alignment horizontal="center" vertical="center" wrapText="1"/>
    </xf>
    <xf numFmtId="49" fontId="78" fillId="27" borderId="88" xfId="56" applyNumberFormat="1" applyFont="1" applyFill="1" applyBorder="1" applyAlignment="1">
      <alignment horizontal="center" vertical="center" wrapText="1"/>
    </xf>
    <xf numFmtId="49" fontId="78" fillId="27" borderId="86" xfId="56" applyNumberFormat="1" applyFont="1" applyFill="1" applyBorder="1" applyAlignment="1">
      <alignment horizontal="center" vertical="center" wrapText="1"/>
    </xf>
    <xf numFmtId="49" fontId="78" fillId="27" borderId="99" xfId="56" applyNumberFormat="1" applyFont="1" applyFill="1" applyBorder="1" applyAlignment="1">
      <alignment horizontal="left" vertical="center" wrapText="1"/>
    </xf>
    <xf numFmtId="49" fontId="78" fillId="27" borderId="108" xfId="56" applyNumberFormat="1" applyFont="1" applyFill="1" applyBorder="1" applyAlignment="1">
      <alignment horizontal="left" vertical="center" wrapText="1"/>
    </xf>
    <xf numFmtId="0" fontId="78" fillId="27" borderId="117" xfId="56" applyFont="1" applyFill="1" applyBorder="1" applyAlignment="1">
      <alignment horizontal="left" vertical="center" wrapText="1"/>
    </xf>
    <xf numFmtId="0" fontId="78" fillId="27" borderId="118" xfId="56" applyFont="1" applyFill="1" applyBorder="1" applyAlignment="1">
      <alignment horizontal="left" vertical="center" wrapText="1"/>
    </xf>
    <xf numFmtId="0" fontId="78" fillId="27" borderId="119" xfId="56" applyFont="1" applyFill="1" applyBorder="1" applyAlignment="1">
      <alignment horizontal="left" vertical="center" wrapText="1"/>
    </xf>
    <xf numFmtId="0" fontId="78" fillId="27" borderId="120" xfId="56" applyFont="1" applyFill="1" applyBorder="1" applyAlignment="1">
      <alignment horizontal="left" vertical="center" wrapText="1"/>
    </xf>
    <xf numFmtId="0" fontId="78" fillId="27" borderId="121" xfId="56" applyFont="1" applyFill="1" applyBorder="1" applyAlignment="1">
      <alignment horizontal="left" vertical="center" wrapText="1"/>
    </xf>
    <xf numFmtId="0" fontId="78" fillId="27" borderId="115" xfId="56" applyFont="1" applyFill="1" applyBorder="1" applyAlignment="1">
      <alignment horizontal="center" vertical="center" wrapText="1"/>
    </xf>
    <xf numFmtId="0" fontId="78" fillId="27" borderId="86" xfId="56" applyFont="1" applyFill="1" applyBorder="1" applyAlignment="1">
      <alignment horizontal="center" vertical="center" wrapText="1"/>
    </xf>
    <xf numFmtId="0" fontId="80" fillId="27" borderId="86" xfId="56" applyFont="1" applyFill="1" applyBorder="1" applyAlignment="1">
      <alignment horizontal="center" vertical="center"/>
    </xf>
    <xf numFmtId="0" fontId="80" fillId="27" borderId="87" xfId="56" applyFont="1" applyFill="1" applyBorder="1" applyAlignment="1">
      <alignment horizontal="center" vertical="center"/>
    </xf>
    <xf numFmtId="0" fontId="80" fillId="27" borderId="88" xfId="56" applyFont="1" applyFill="1" applyBorder="1" applyAlignment="1">
      <alignment horizontal="center" vertical="center"/>
    </xf>
    <xf numFmtId="49" fontId="78" fillId="27" borderId="99" xfId="56" applyNumberFormat="1" applyFont="1" applyFill="1" applyBorder="1" applyAlignment="1">
      <alignment horizontal="center" vertical="center"/>
    </xf>
    <xf numFmtId="49" fontId="78" fillId="27" borderId="87" xfId="56" applyNumberFormat="1" applyFont="1" applyFill="1" applyBorder="1" applyAlignment="1">
      <alignment horizontal="center" vertical="center"/>
    </xf>
    <xf numFmtId="0" fontId="78" fillId="27" borderId="91" xfId="56" applyFont="1" applyFill="1" applyBorder="1" applyAlignment="1">
      <alignment horizontal="left" vertical="center" wrapText="1"/>
    </xf>
    <xf numFmtId="0" fontId="78" fillId="27" borderId="122" xfId="56" applyFont="1" applyFill="1" applyBorder="1" applyAlignment="1">
      <alignment horizontal="center" vertical="center" wrapText="1"/>
    </xf>
    <xf numFmtId="0" fontId="78" fillId="27" borderId="123" xfId="56" applyFont="1" applyFill="1" applyBorder="1" applyAlignment="1">
      <alignment horizontal="center" vertical="center" wrapText="1"/>
    </xf>
    <xf numFmtId="0" fontId="78" fillId="27" borderId="124" xfId="56" applyFont="1" applyFill="1" applyBorder="1" applyAlignment="1">
      <alignment horizontal="center" vertical="center" wrapText="1"/>
    </xf>
    <xf numFmtId="0" fontId="78" fillId="27" borderId="125" xfId="56" applyFont="1" applyFill="1" applyBorder="1" applyAlignment="1">
      <alignment horizontal="left" vertical="center"/>
    </xf>
    <xf numFmtId="0" fontId="78" fillId="27" borderId="32" xfId="56" applyFont="1" applyFill="1" applyBorder="1" applyAlignment="1">
      <alignment horizontal="left" vertical="center"/>
    </xf>
    <xf numFmtId="0" fontId="78" fillId="27" borderId="51" xfId="56" applyFont="1" applyFill="1" applyBorder="1" applyAlignment="1">
      <alignment horizontal="left" vertical="center"/>
    </xf>
    <xf numFmtId="0" fontId="80" fillId="27" borderId="0" xfId="56" applyFont="1" applyFill="1" applyAlignment="1">
      <alignment horizontal="left" vertical="center"/>
    </xf>
    <xf numFmtId="0" fontId="80" fillId="27" borderId="0" xfId="56" applyFont="1" applyFill="1" applyAlignment="1">
      <alignment horizontal="justify" vertical="top" wrapText="1"/>
    </xf>
    <xf numFmtId="0" fontId="80" fillId="27" borderId="0" xfId="56" applyFont="1" applyFill="1" applyAlignment="1">
      <alignment horizontal="left" vertical="center" indent="4"/>
    </xf>
    <xf numFmtId="0" fontId="0" fillId="0" borderId="87" xfId="0" applyBorder="1" applyAlignment="1">
      <alignment horizontal="left" vertical="center" wrapText="1"/>
    </xf>
    <xf numFmtId="0" fontId="0" fillId="0" borderId="88" xfId="0" applyBorder="1" applyAlignment="1">
      <alignment horizontal="left" vertical="center" wrapText="1"/>
    </xf>
    <xf numFmtId="0" fontId="69" fillId="27" borderId="0" xfId="46" applyFont="1" applyFill="1" applyAlignment="1">
      <alignment vertical="center" wrapText="1"/>
    </xf>
    <xf numFmtId="0" fontId="41" fillId="0" borderId="0" xfId="0" applyFont="1" applyAlignment="1">
      <alignment vertical="center"/>
    </xf>
    <xf numFmtId="0" fontId="41" fillId="0" borderId="0" xfId="0" applyFont="1" applyAlignment="1">
      <alignment horizontal="left" vertical="center"/>
    </xf>
    <xf numFmtId="0" fontId="42" fillId="0" borderId="0" xfId="0" applyFont="1" applyAlignment="1">
      <alignment horizontal="left" vertical="center"/>
    </xf>
    <xf numFmtId="0" fontId="42" fillId="0" borderId="0" xfId="0" applyFont="1" applyAlignment="1">
      <alignment horizontal="right" vertical="center"/>
    </xf>
    <xf numFmtId="0" fontId="42" fillId="26" borderId="0" xfId="0" applyFont="1" applyFill="1" applyAlignment="1" applyProtection="1">
      <alignment horizontal="center" vertical="center" shrinkToFit="1"/>
      <protection locked="0"/>
    </xf>
    <xf numFmtId="0" fontId="42" fillId="29" borderId="0" xfId="0" applyFont="1" applyFill="1" applyAlignment="1" applyProtection="1">
      <alignment horizontal="center" vertical="center" shrinkToFit="1"/>
      <protection locked="0"/>
    </xf>
    <xf numFmtId="0" fontId="42" fillId="0" borderId="0" xfId="0" applyFont="1" applyAlignment="1">
      <alignment vertical="center"/>
    </xf>
    <xf numFmtId="0" fontId="42" fillId="0" borderId="0" xfId="0" applyFont="1" applyFill="1" applyAlignment="1">
      <alignment horizontal="right" vertical="center"/>
    </xf>
    <xf numFmtId="0" fontId="42" fillId="30" borderId="0" xfId="0" applyFont="1" applyFill="1" applyAlignment="1" applyProtection="1">
      <alignment horizontal="center" vertical="center"/>
      <protection locked="0"/>
    </xf>
    <xf numFmtId="0" fontId="42" fillId="0" borderId="0" xfId="0" applyFont="1" applyFill="1" applyAlignment="1">
      <alignment horizontal="center" vertical="center"/>
    </xf>
    <xf numFmtId="0" fontId="42" fillId="0" borderId="0" xfId="0" applyFont="1" applyFill="1" applyAlignment="1">
      <alignment vertical="center"/>
    </xf>
    <xf numFmtId="0" fontId="42" fillId="27" borderId="0" xfId="0" applyFont="1" applyFill="1" applyAlignment="1">
      <alignment vertical="center"/>
    </xf>
    <xf numFmtId="0" fontId="42" fillId="27" borderId="0" xfId="0" applyFont="1" applyFill="1" applyAlignment="1">
      <alignment horizontal="center" vertical="center"/>
    </xf>
    <xf numFmtId="0" fontId="41" fillId="27" borderId="0" xfId="0" quotePrefix="1" applyFont="1" applyFill="1" applyBorder="1" applyAlignment="1">
      <alignment vertical="center"/>
    </xf>
    <xf numFmtId="0" fontId="41" fillId="26" borderId="29" xfId="0" applyFont="1" applyFill="1" applyBorder="1" applyAlignment="1" applyProtection="1">
      <alignment horizontal="center" vertical="center"/>
      <protection locked="0"/>
    </xf>
    <xf numFmtId="0" fontId="41" fillId="29" borderId="25" xfId="0" applyFont="1" applyFill="1" applyBorder="1" applyAlignment="1" applyProtection="1">
      <alignment horizontal="center" vertical="center"/>
      <protection locked="0"/>
    </xf>
    <xf numFmtId="0" fontId="41" fillId="29" borderId="26" xfId="0" applyFont="1" applyFill="1" applyBorder="1" applyAlignment="1" applyProtection="1">
      <alignment horizontal="center" vertical="center"/>
      <protection locked="0"/>
    </xf>
    <xf numFmtId="0" fontId="42" fillId="0" borderId="0" xfId="0" applyFont="1" applyAlignment="1" applyProtection="1">
      <alignment vertical="center"/>
    </xf>
    <xf numFmtId="0" fontId="42" fillId="0" borderId="0" xfId="0" applyFont="1" applyAlignment="1" applyProtection="1">
      <alignment horizontal="left" vertical="center"/>
    </xf>
    <xf numFmtId="0" fontId="42" fillId="0" borderId="0" xfId="0" applyFont="1" applyAlignment="1" applyProtection="1">
      <alignment horizontal="right" vertical="center"/>
    </xf>
    <xf numFmtId="0" fontId="42" fillId="27" borderId="0" xfId="0" applyFont="1" applyFill="1" applyAlignment="1" applyProtection="1">
      <alignment vertical="center"/>
    </xf>
    <xf numFmtId="0" fontId="42" fillId="27" borderId="0" xfId="0" applyFont="1" applyFill="1" applyAlignment="1" applyProtection="1">
      <alignment horizontal="center" vertical="center"/>
    </xf>
    <xf numFmtId="0" fontId="42" fillId="0" borderId="0" xfId="0" applyFont="1" applyAlignment="1" applyProtection="1">
      <alignment horizontal="center" vertical="center"/>
    </xf>
    <xf numFmtId="0" fontId="41" fillId="0" borderId="0" xfId="0" applyFont="1" applyAlignment="1" applyProtection="1">
      <alignment vertical="center"/>
    </xf>
    <xf numFmtId="0" fontId="41" fillId="0" borderId="0" xfId="0" applyFont="1" applyAlignment="1">
      <alignment horizontal="right" vertical="center"/>
    </xf>
    <xf numFmtId="0" fontId="41" fillId="0" borderId="0" xfId="0" applyFont="1" applyBorder="1" applyAlignment="1" applyProtection="1">
      <alignment horizontal="left" vertical="center"/>
    </xf>
    <xf numFmtId="0" fontId="41" fillId="0" borderId="0" xfId="0" applyFont="1" applyBorder="1" applyAlignment="1" applyProtection="1">
      <alignment vertical="center"/>
    </xf>
    <xf numFmtId="20" fontId="41" fillId="27" borderId="0" xfId="0" applyNumberFormat="1" applyFont="1" applyFill="1" applyBorder="1" applyAlignment="1" applyProtection="1">
      <alignment vertical="center"/>
    </xf>
    <xf numFmtId="0" fontId="41" fillId="27" borderId="0" xfId="0" applyFont="1" applyFill="1" applyBorder="1" applyAlignment="1" applyProtection="1">
      <alignment horizontal="center" vertical="center"/>
    </xf>
    <xf numFmtId="0" fontId="41" fillId="27" borderId="0" xfId="0" applyFont="1" applyFill="1" applyBorder="1" applyAlignment="1" applyProtection="1">
      <alignment vertical="center"/>
    </xf>
    <xf numFmtId="0" fontId="43" fillId="0" borderId="0" xfId="0" applyFont="1" applyAlignment="1">
      <alignment vertical="center"/>
    </xf>
    <xf numFmtId="0" fontId="41" fillId="30" borderId="29" xfId="0" applyFont="1" applyFill="1" applyBorder="1" applyAlignment="1" applyProtection="1">
      <alignment horizontal="center" vertical="center"/>
      <protection locked="0"/>
    </xf>
    <xf numFmtId="0" fontId="41" fillId="30" borderId="26" xfId="0" applyFont="1" applyFill="1" applyBorder="1" applyAlignment="1" applyProtection="1">
      <alignment horizontal="center" vertical="center"/>
      <protection locked="0"/>
    </xf>
    <xf numFmtId="0" fontId="41" fillId="0" borderId="0" xfId="0" applyFont="1" applyBorder="1" applyAlignment="1" applyProtection="1">
      <alignment horizontal="center" vertical="center"/>
    </xf>
    <xf numFmtId="0" fontId="41" fillId="0" borderId="0" xfId="0" applyFont="1" applyAlignment="1" applyProtection="1">
      <alignment horizontal="right" vertical="center"/>
    </xf>
    <xf numFmtId="0" fontId="41" fillId="27" borderId="0" xfId="0" applyFont="1" applyFill="1" applyBorder="1" applyAlignment="1" applyProtection="1">
      <alignment horizontal="left" vertical="center"/>
    </xf>
    <xf numFmtId="20" fontId="41" fillId="0" borderId="0" xfId="0" applyNumberFormat="1" applyFont="1" applyBorder="1" applyAlignment="1" applyProtection="1">
      <alignment vertical="center"/>
    </xf>
    <xf numFmtId="0" fontId="41" fillId="0" borderId="0" xfId="0" applyFont="1" applyBorder="1" applyAlignment="1" applyProtection="1">
      <alignment horizontal="right" vertical="center"/>
    </xf>
    <xf numFmtId="177" fontId="41" fillId="0" borderId="0" xfId="0" applyNumberFormat="1" applyFont="1" applyBorder="1" applyAlignment="1" applyProtection="1">
      <alignment vertical="center"/>
    </xf>
    <xf numFmtId="0" fontId="43" fillId="0" borderId="0" xfId="0" applyFont="1" applyBorder="1" applyAlignment="1" applyProtection="1">
      <alignment horizontal="left" vertical="center"/>
    </xf>
    <xf numFmtId="0" fontId="41" fillId="27" borderId="29" xfId="0" applyFont="1" applyFill="1" applyBorder="1" applyAlignment="1" applyProtection="1">
      <alignment horizontal="center" vertical="center"/>
    </xf>
    <xf numFmtId="0" fontId="41" fillId="27" borderId="26" xfId="0" applyFont="1" applyFill="1" applyBorder="1" applyAlignment="1" applyProtection="1">
      <alignment horizontal="center" vertical="center"/>
    </xf>
    <xf numFmtId="0" fontId="41" fillId="0" borderId="0" xfId="0" applyFont="1" applyAlignment="1" applyProtection="1">
      <alignment horizontal="center" vertical="center"/>
    </xf>
    <xf numFmtId="0" fontId="44" fillId="0" borderId="0" xfId="0" applyFont="1" applyAlignment="1">
      <alignment vertical="center"/>
    </xf>
    <xf numFmtId="0" fontId="44" fillId="0" borderId="0" xfId="0" applyFont="1" applyAlignment="1" applyProtection="1">
      <alignment vertical="center"/>
    </xf>
    <xf numFmtId="0" fontId="44" fillId="0" borderId="0" xfId="0" applyFont="1" applyAlignment="1" applyProtection="1">
      <alignment horizontal="left" vertical="center"/>
    </xf>
    <xf numFmtId="0" fontId="44" fillId="0" borderId="0" xfId="0" applyFont="1" applyAlignment="1">
      <alignment horizontal="left" vertical="center"/>
    </xf>
    <xf numFmtId="0" fontId="41" fillId="0" borderId="66" xfId="0" applyFont="1" applyBorder="1" applyAlignment="1">
      <alignment horizontal="center" vertical="center"/>
    </xf>
    <xf numFmtId="0" fontId="41" fillId="0" borderId="50" xfId="0" applyFont="1" applyBorder="1" applyAlignment="1">
      <alignment horizontal="center" vertical="center" wrapText="1"/>
    </xf>
    <xf numFmtId="0" fontId="41" fillId="0" borderId="75" xfId="0" applyFont="1" applyBorder="1" applyAlignment="1">
      <alignment horizontal="center" vertical="center" wrapText="1"/>
    </xf>
    <xf numFmtId="0" fontId="41" fillId="0" borderId="74" xfId="0" applyFont="1" applyBorder="1" applyAlignment="1">
      <alignment horizontal="center" vertical="center" wrapText="1"/>
    </xf>
    <xf numFmtId="0" fontId="41" fillId="0" borderId="75" xfId="0" applyFont="1" applyBorder="1" applyAlignment="1">
      <alignment horizontal="center" vertical="center" wrapText="1"/>
    </xf>
    <xf numFmtId="0" fontId="43" fillId="0" borderId="74" xfId="0" applyFont="1" applyBorder="1" applyAlignment="1">
      <alignment horizontal="center" vertical="center" wrapText="1"/>
    </xf>
    <xf numFmtId="0" fontId="43" fillId="0" borderId="75" xfId="0" applyFont="1" applyBorder="1" applyAlignment="1">
      <alignment horizontal="center" vertical="center" wrapText="1"/>
    </xf>
    <xf numFmtId="0" fontId="41" fillId="0" borderId="74"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0" xfId="0" applyFont="1" applyBorder="1" applyAlignment="1">
      <alignment vertical="center" wrapText="1"/>
    </xf>
    <xf numFmtId="0" fontId="41" fillId="0" borderId="11" xfId="0" applyFont="1" applyBorder="1" applyAlignment="1">
      <alignment vertical="center" wrapText="1"/>
    </xf>
    <xf numFmtId="0" fontId="41" fillId="0" borderId="10" xfId="0" quotePrefix="1" applyFont="1" applyBorder="1" applyAlignment="1">
      <alignment horizontal="center" vertical="center"/>
    </xf>
    <xf numFmtId="0" fontId="41" fillId="0" borderId="10" xfId="0" applyFont="1" applyBorder="1" applyAlignment="1">
      <alignment horizontal="center" vertical="center"/>
    </xf>
    <xf numFmtId="0" fontId="44" fillId="0" borderId="126"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50" xfId="0" applyFont="1" applyBorder="1" applyAlignment="1">
      <alignment horizontal="center" vertical="center" wrapText="1"/>
    </xf>
    <xf numFmtId="0" fontId="44" fillId="0" borderId="11"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45" xfId="0" applyFont="1" applyBorder="1" applyAlignment="1">
      <alignment horizontal="center" vertical="center"/>
    </xf>
    <xf numFmtId="0" fontId="41" fillId="0" borderId="39"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31"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31"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Border="1" applyAlignment="1">
      <alignment vertical="center" wrapText="1"/>
    </xf>
    <xf numFmtId="0" fontId="41" fillId="0" borderId="28" xfId="0" applyFont="1" applyBorder="1" applyAlignment="1">
      <alignment vertical="center" wrapText="1"/>
    </xf>
    <xf numFmtId="0" fontId="41" fillId="0" borderId="25" xfId="0" applyFont="1" applyFill="1" applyBorder="1" applyAlignment="1">
      <alignment horizontal="center" vertical="center"/>
    </xf>
    <xf numFmtId="0" fontId="41" fillId="0" borderId="30" xfId="0" applyFont="1" applyFill="1" applyBorder="1" applyAlignment="1">
      <alignment horizontal="center" vertical="center"/>
    </xf>
    <xf numFmtId="0" fontId="41" fillId="0" borderId="56" xfId="0" applyFont="1" applyFill="1" applyBorder="1" applyAlignment="1">
      <alignment horizontal="center" vertical="center"/>
    </xf>
    <xf numFmtId="0" fontId="44" fillId="0" borderId="127" xfId="0" applyFont="1" applyFill="1" applyBorder="1" applyAlignment="1">
      <alignment horizontal="center" vertical="center" wrapText="1"/>
    </xf>
    <xf numFmtId="0" fontId="44" fillId="0" borderId="28" xfId="0" applyFont="1" applyFill="1" applyBorder="1" applyAlignment="1">
      <alignment horizontal="center" vertical="center" wrapText="1"/>
    </xf>
    <xf numFmtId="0" fontId="44" fillId="0" borderId="39" xfId="0" applyFont="1" applyBorder="1" applyAlignment="1">
      <alignment horizontal="center" vertical="center" wrapText="1"/>
    </xf>
    <xf numFmtId="0" fontId="44" fillId="0" borderId="28" xfId="0" applyFont="1" applyBorder="1" applyAlignment="1">
      <alignment horizontal="center" vertical="center" wrapText="1"/>
    </xf>
    <xf numFmtId="0" fontId="41" fillId="0" borderId="28" xfId="0" applyFont="1" applyBorder="1" applyAlignment="1">
      <alignment horizontal="center" vertical="center" wrapText="1"/>
    </xf>
    <xf numFmtId="0" fontId="43" fillId="0" borderId="26" xfId="0" applyFont="1" applyBorder="1" applyAlignment="1">
      <alignment horizontal="center" vertical="center"/>
    </xf>
    <xf numFmtId="0" fontId="43" fillId="0" borderId="16" xfId="0" applyFont="1" applyBorder="1" applyAlignment="1">
      <alignment horizontal="center" vertical="center"/>
    </xf>
    <xf numFmtId="0" fontId="43" fillId="0" borderId="44" xfId="0" applyFont="1" applyBorder="1" applyAlignment="1">
      <alignment horizontal="center" vertical="center"/>
    </xf>
    <xf numFmtId="0" fontId="43" fillId="0" borderId="43" xfId="0" applyFont="1" applyBorder="1" applyAlignment="1">
      <alignment horizontal="center" vertical="center"/>
    </xf>
    <xf numFmtId="0" fontId="43" fillId="0" borderId="43" xfId="0" applyFont="1" applyFill="1" applyBorder="1" applyAlignment="1">
      <alignment horizontal="center" vertical="center"/>
    </xf>
    <xf numFmtId="0" fontId="43" fillId="0" borderId="16" xfId="0" applyFont="1" applyFill="1" applyBorder="1" applyAlignment="1">
      <alignment horizontal="center" vertical="center"/>
    </xf>
    <xf numFmtId="0" fontId="43" fillId="0" borderId="44" xfId="0" applyFont="1" applyFill="1" applyBorder="1" applyAlignment="1">
      <alignment horizontal="center" vertical="center"/>
    </xf>
    <xf numFmtId="0" fontId="41" fillId="0" borderId="49" xfId="0" applyFont="1" applyBorder="1" applyAlignment="1">
      <alignment horizontal="center" vertical="center"/>
    </xf>
    <xf numFmtId="0" fontId="41" fillId="0" borderId="42" xfId="0" applyFont="1" applyBorder="1" applyAlignment="1">
      <alignment horizontal="center" vertical="center" wrapText="1"/>
    </xf>
    <xf numFmtId="0" fontId="41" fillId="0" borderId="128" xfId="0" applyFont="1" applyBorder="1" applyAlignment="1">
      <alignment horizontal="center" vertical="center" wrapText="1"/>
    </xf>
    <xf numFmtId="0" fontId="41" fillId="0" borderId="129" xfId="0" applyFont="1" applyBorder="1" applyAlignment="1">
      <alignment horizontal="center" vertical="center" wrapText="1"/>
    </xf>
    <xf numFmtId="0" fontId="41" fillId="0" borderId="128" xfId="0" applyFont="1" applyBorder="1" applyAlignment="1">
      <alignment horizontal="center" vertical="center" wrapText="1"/>
    </xf>
    <xf numFmtId="0" fontId="43" fillId="0" borderId="129" xfId="0" applyFont="1" applyBorder="1" applyAlignment="1">
      <alignment horizontal="center" vertical="center" wrapText="1"/>
    </xf>
    <xf numFmtId="0" fontId="43" fillId="0" borderId="128" xfId="0" applyFont="1" applyBorder="1" applyAlignment="1">
      <alignment horizontal="center" vertical="center" wrapText="1"/>
    </xf>
    <xf numFmtId="0" fontId="41" fillId="0" borderId="129" xfId="0" applyFont="1" applyBorder="1" applyAlignment="1">
      <alignment horizontal="center" vertical="center" wrapText="1"/>
    </xf>
    <xf numFmtId="0" fontId="41" fillId="0" borderId="32" xfId="0" applyFont="1" applyBorder="1" applyAlignment="1">
      <alignment horizontal="center" vertical="center" wrapText="1"/>
    </xf>
    <xf numFmtId="0" fontId="41" fillId="0" borderId="32" xfId="0" applyFont="1" applyBorder="1" applyAlignment="1">
      <alignment vertical="center" wrapText="1"/>
    </xf>
    <xf numFmtId="0" fontId="41" fillId="0" borderId="51" xfId="0" applyFont="1" applyBorder="1" applyAlignment="1">
      <alignment vertical="center" wrapText="1"/>
    </xf>
    <xf numFmtId="0" fontId="43" fillId="0" borderId="33" xfId="0" applyNumberFormat="1" applyFont="1" applyFill="1" applyBorder="1" applyAlignment="1">
      <alignment horizontal="center" vertical="center" wrapText="1"/>
    </xf>
    <xf numFmtId="0" fontId="43" fillId="0" borderId="47" xfId="0" applyNumberFormat="1" applyFont="1" applyFill="1" applyBorder="1" applyAlignment="1">
      <alignment horizontal="center" vertical="center" wrapText="1"/>
    </xf>
    <xf numFmtId="0" fontId="43" fillId="0" borderId="48" xfId="0" applyNumberFormat="1" applyFont="1" applyFill="1" applyBorder="1" applyAlignment="1">
      <alignment horizontal="center" vertical="center" wrapText="1"/>
    </xf>
    <xf numFmtId="0" fontId="43" fillId="0" borderId="46" xfId="0" applyNumberFormat="1" applyFont="1" applyFill="1" applyBorder="1" applyAlignment="1">
      <alignment horizontal="center" vertical="center" wrapText="1"/>
    </xf>
    <xf numFmtId="0" fontId="44" fillId="0" borderId="130" xfId="0" applyFont="1" applyFill="1" applyBorder="1" applyAlignment="1">
      <alignment horizontal="center" vertical="center" wrapText="1"/>
    </xf>
    <xf numFmtId="0" fontId="44" fillId="0" borderId="51" xfId="0" applyFont="1" applyFill="1" applyBorder="1" applyAlignment="1">
      <alignment horizontal="center" vertical="center" wrapText="1"/>
    </xf>
    <xf numFmtId="0" fontId="44" fillId="0" borderId="42" xfId="0" applyFont="1" applyBorder="1" applyAlignment="1">
      <alignment horizontal="center" vertical="center" wrapText="1"/>
    </xf>
    <xf numFmtId="0" fontId="44" fillId="0" borderId="51" xfId="0" applyFont="1" applyBorder="1" applyAlignment="1">
      <alignment horizontal="center" vertical="center" wrapText="1"/>
    </xf>
    <xf numFmtId="0" fontId="41" fillId="0" borderId="51" xfId="0" applyFont="1" applyBorder="1" applyAlignment="1">
      <alignment horizontal="center" vertical="center" wrapText="1"/>
    </xf>
    <xf numFmtId="0" fontId="41" fillId="0" borderId="53" xfId="0" applyFont="1" applyBorder="1" applyAlignment="1">
      <alignment horizontal="center" vertical="center"/>
    </xf>
    <xf numFmtId="0" fontId="41" fillId="26" borderId="50" xfId="0" applyFont="1" applyFill="1" applyBorder="1" applyAlignment="1" applyProtection="1">
      <alignment horizontal="center" vertical="center" shrinkToFit="1"/>
      <protection locked="0"/>
    </xf>
    <xf numFmtId="0" fontId="41" fillId="26" borderId="75" xfId="0" applyFont="1" applyFill="1" applyBorder="1" applyAlignment="1" applyProtection="1">
      <alignment horizontal="center" vertical="center" shrinkToFit="1"/>
      <protection locked="0"/>
    </xf>
    <xf numFmtId="0" fontId="41" fillId="27" borderId="74" xfId="0" applyFont="1" applyFill="1" applyBorder="1" applyAlignment="1" applyProtection="1">
      <alignment horizontal="center" vertical="center" shrinkToFit="1"/>
    </xf>
    <xf numFmtId="0" fontId="41" fillId="27" borderId="75" xfId="0" applyFont="1" applyFill="1" applyBorder="1" applyAlignment="1" applyProtection="1">
      <alignment horizontal="center" vertical="center" shrinkToFit="1"/>
    </xf>
    <xf numFmtId="0" fontId="41" fillId="26" borderId="74" xfId="0" applyFont="1" applyFill="1" applyBorder="1" applyAlignment="1" applyProtection="1">
      <alignment horizontal="center" vertical="center" wrapText="1"/>
      <protection locked="0"/>
    </xf>
    <xf numFmtId="0" fontId="41" fillId="26" borderId="75" xfId="0" applyFont="1" applyFill="1" applyBorder="1" applyAlignment="1" applyProtection="1">
      <alignment horizontal="center" vertical="center" wrapText="1"/>
      <protection locked="0"/>
    </xf>
    <xf numFmtId="0" fontId="41" fillId="26" borderId="74" xfId="0" applyFont="1" applyFill="1" applyBorder="1" applyAlignment="1" applyProtection="1">
      <alignment horizontal="center" vertical="center" shrinkToFit="1"/>
      <protection locked="0"/>
    </xf>
    <xf numFmtId="0" fontId="41" fillId="26" borderId="10" xfId="0" applyFont="1" applyFill="1" applyBorder="1" applyAlignment="1" applyProtection="1">
      <alignment horizontal="center" vertical="center" shrinkToFit="1"/>
      <protection locked="0"/>
    </xf>
    <xf numFmtId="0" fontId="41" fillId="30" borderId="24" xfId="0" applyFont="1" applyFill="1" applyBorder="1" applyAlignment="1" applyProtection="1">
      <alignment horizontal="center" vertical="center" shrinkToFit="1"/>
      <protection locked="0"/>
    </xf>
    <xf numFmtId="0" fontId="41" fillId="30" borderId="22" xfId="0" applyFont="1" applyFill="1" applyBorder="1" applyAlignment="1" applyProtection="1">
      <alignment horizontal="center" vertical="center" shrinkToFit="1"/>
      <protection locked="0"/>
    </xf>
    <xf numFmtId="0" fontId="41" fillId="30" borderId="23" xfId="0" applyFont="1" applyFill="1" applyBorder="1" applyAlignment="1" applyProtection="1">
      <alignment horizontal="center" vertical="center" shrinkToFit="1"/>
      <protection locked="0"/>
    </xf>
    <xf numFmtId="0" fontId="44" fillId="0" borderId="74" xfId="0" applyFont="1" applyBorder="1" applyAlignment="1">
      <alignment vertical="center"/>
    </xf>
    <xf numFmtId="0" fontId="44" fillId="0" borderId="10" xfId="0" applyFont="1" applyBorder="1" applyAlignment="1">
      <alignment vertical="center"/>
    </xf>
    <xf numFmtId="0" fontId="44" fillId="0" borderId="11" xfId="0" applyFont="1" applyBorder="1" applyAlignment="1">
      <alignment vertical="center"/>
    </xf>
    <xf numFmtId="0" fontId="41" fillId="26" borderId="131" xfId="0" applyFont="1" applyFill="1" applyBorder="1" applyAlignment="1" applyProtection="1">
      <alignment horizontal="center" vertical="center" shrinkToFit="1"/>
      <protection locked="0"/>
    </xf>
    <xf numFmtId="0" fontId="41" fillId="26" borderId="132" xfId="0" applyFont="1" applyFill="1" applyBorder="1" applyAlignment="1" applyProtection="1">
      <alignment horizontal="center" vertical="center" shrinkToFit="1"/>
      <protection locked="0"/>
    </xf>
    <xf numFmtId="0" fontId="41" fillId="26" borderId="133" xfId="0" applyFont="1" applyFill="1" applyBorder="1" applyAlignment="1" applyProtection="1">
      <alignment horizontal="center" vertical="center" shrinkToFit="1"/>
      <protection locked="0"/>
    </xf>
    <xf numFmtId="0" fontId="41" fillId="0" borderId="134" xfId="0" applyFont="1" applyBorder="1" applyAlignment="1">
      <alignment horizontal="center" vertical="center" wrapText="1"/>
    </xf>
    <xf numFmtId="0" fontId="41" fillId="0" borderId="135" xfId="0" applyFont="1" applyBorder="1" applyAlignment="1">
      <alignment horizontal="center" vertical="center" wrapText="1"/>
    </xf>
    <xf numFmtId="1" fontId="41" fillId="0" borderId="136" xfId="0" applyNumberFormat="1" applyFont="1" applyBorder="1" applyAlignment="1">
      <alignment horizontal="center" vertical="center" wrapText="1"/>
    </xf>
    <xf numFmtId="1" fontId="41" fillId="0" borderId="135" xfId="0" applyNumberFormat="1" applyFont="1" applyBorder="1" applyAlignment="1">
      <alignment horizontal="center" vertical="center" wrapText="1"/>
    </xf>
    <xf numFmtId="0" fontId="41" fillId="30" borderId="50" xfId="0" applyFont="1" applyFill="1" applyBorder="1" applyAlignment="1" applyProtection="1">
      <alignment horizontal="left" vertical="center" wrapText="1"/>
      <protection locked="0"/>
    </xf>
    <xf numFmtId="0" fontId="41" fillId="30" borderId="10" xfId="0" applyFont="1" applyFill="1" applyBorder="1" applyAlignment="1" applyProtection="1">
      <alignment horizontal="left" vertical="center" wrapText="1"/>
      <protection locked="0"/>
    </xf>
    <xf numFmtId="0" fontId="41" fillId="30" borderId="11" xfId="0" applyFont="1" applyFill="1" applyBorder="1" applyAlignment="1" applyProtection="1">
      <alignment horizontal="left" vertical="center" wrapText="1"/>
      <protection locked="0"/>
    </xf>
    <xf numFmtId="0" fontId="41" fillId="0" borderId="55" xfId="0" applyFont="1" applyBorder="1" applyAlignment="1">
      <alignment horizontal="center" vertical="center"/>
    </xf>
    <xf numFmtId="0" fontId="41" fillId="26" borderId="39" xfId="0" applyFont="1" applyFill="1" applyBorder="1" applyAlignment="1" applyProtection="1">
      <alignment horizontal="center" vertical="center" shrinkToFit="1"/>
      <protection locked="0"/>
    </xf>
    <xf numFmtId="0" fontId="41" fillId="26" borderId="31" xfId="0" applyFont="1" applyFill="1" applyBorder="1" applyAlignment="1" applyProtection="1">
      <alignment horizontal="center" vertical="center" shrinkToFit="1"/>
      <protection locked="0"/>
    </xf>
    <xf numFmtId="0" fontId="41" fillId="27" borderId="20" xfId="0" applyFont="1" applyFill="1" applyBorder="1" applyAlignment="1" applyProtection="1">
      <alignment horizontal="center" vertical="center" shrinkToFit="1"/>
    </xf>
    <xf numFmtId="0" fontId="41" fillId="27" borderId="31" xfId="0" applyFont="1" applyFill="1" applyBorder="1" applyAlignment="1" applyProtection="1">
      <alignment horizontal="center" vertical="center" shrinkToFit="1"/>
    </xf>
    <xf numFmtId="0" fontId="41" fillId="26" borderId="20" xfId="0" applyFont="1" applyFill="1" applyBorder="1" applyAlignment="1" applyProtection="1">
      <alignment horizontal="center" vertical="center" wrapText="1"/>
      <protection locked="0"/>
    </xf>
    <xf numFmtId="0" fontId="41" fillId="26" borderId="31" xfId="0" applyFont="1" applyFill="1" applyBorder="1" applyAlignment="1" applyProtection="1">
      <alignment horizontal="center" vertical="center" wrapText="1"/>
      <protection locked="0"/>
    </xf>
    <xf numFmtId="0" fontId="41" fillId="26" borderId="20" xfId="0" applyFont="1" applyFill="1" applyBorder="1" applyAlignment="1" applyProtection="1">
      <alignment horizontal="center" vertical="center" shrinkToFit="1"/>
      <protection locked="0"/>
    </xf>
    <xf numFmtId="0" fontId="41" fillId="26" borderId="0" xfId="0" applyFont="1" applyFill="1" applyBorder="1" applyAlignment="1" applyProtection="1">
      <alignment horizontal="center" vertical="center" shrinkToFit="1"/>
      <protection locked="0"/>
    </xf>
    <xf numFmtId="0" fontId="41" fillId="30" borderId="29" xfId="0" applyFont="1" applyFill="1" applyBorder="1" applyAlignment="1" applyProtection="1">
      <alignment horizontal="center" vertical="center" shrinkToFit="1"/>
      <protection locked="0"/>
    </xf>
    <xf numFmtId="0" fontId="41" fillId="30" borderId="25" xfId="0" applyFont="1" applyFill="1" applyBorder="1" applyAlignment="1" applyProtection="1">
      <alignment horizontal="center" vertical="center" shrinkToFit="1"/>
      <protection locked="0"/>
    </xf>
    <xf numFmtId="0" fontId="41" fillId="30" borderId="26" xfId="0" applyFont="1" applyFill="1" applyBorder="1" applyAlignment="1" applyProtection="1">
      <alignment horizontal="center" vertical="center" shrinkToFit="1"/>
      <protection locked="0"/>
    </xf>
    <xf numFmtId="0" fontId="44" fillId="0" borderId="137" xfId="0" applyFont="1" applyBorder="1" applyAlignment="1">
      <alignment vertical="center"/>
    </xf>
    <xf numFmtId="0" fontId="44" fillId="0" borderId="138" xfId="0" applyFont="1" applyBorder="1" applyAlignment="1">
      <alignment vertical="center"/>
    </xf>
    <xf numFmtId="0" fontId="44" fillId="0" borderId="139" xfId="0" applyFont="1" applyBorder="1" applyAlignment="1">
      <alignment vertical="center"/>
    </xf>
    <xf numFmtId="178" fontId="41" fillId="0" borderId="140" xfId="0" applyNumberFormat="1" applyFont="1" applyBorder="1" applyAlignment="1">
      <alignment horizontal="center" vertical="center" shrinkToFit="1"/>
    </xf>
    <xf numFmtId="178" fontId="41" fillId="0" borderId="141" xfId="0" applyNumberFormat="1" applyFont="1" applyBorder="1" applyAlignment="1">
      <alignment horizontal="center" vertical="center" shrinkToFit="1"/>
    </xf>
    <xf numFmtId="178" fontId="41" fillId="0" borderId="142" xfId="0" applyNumberFormat="1" applyFont="1" applyBorder="1" applyAlignment="1">
      <alignment horizontal="center" vertical="center" shrinkToFit="1"/>
    </xf>
    <xf numFmtId="178" fontId="41" fillId="0" borderId="143" xfId="0" applyNumberFormat="1" applyFont="1" applyBorder="1" applyAlignment="1">
      <alignment horizontal="center" vertical="center" wrapText="1"/>
    </xf>
    <xf numFmtId="178" fontId="41" fillId="0" borderId="139" xfId="0" applyNumberFormat="1" applyFont="1" applyBorder="1" applyAlignment="1">
      <alignment horizontal="center" vertical="center" wrapText="1"/>
    </xf>
    <xf numFmtId="178" fontId="41" fillId="0" borderId="144" xfId="0" applyNumberFormat="1" applyFont="1" applyBorder="1" applyAlignment="1">
      <alignment horizontal="center" vertical="center" wrapText="1"/>
    </xf>
    <xf numFmtId="0" fontId="41" fillId="30" borderId="39" xfId="0" applyFont="1" applyFill="1" applyBorder="1" applyAlignment="1" applyProtection="1">
      <alignment horizontal="left" vertical="center" wrapText="1"/>
      <protection locked="0"/>
    </xf>
    <xf numFmtId="0" fontId="41" fillId="30" borderId="0" xfId="0" applyFont="1" applyFill="1" applyBorder="1" applyAlignment="1" applyProtection="1">
      <alignment horizontal="left" vertical="center" wrapText="1"/>
      <protection locked="0"/>
    </xf>
    <xf numFmtId="0" fontId="41" fillId="30" borderId="28" xfId="0" applyFont="1" applyFill="1" applyBorder="1" applyAlignment="1" applyProtection="1">
      <alignment horizontal="left" vertical="center" wrapText="1"/>
      <protection locked="0"/>
    </xf>
    <xf numFmtId="0" fontId="41" fillId="26" borderId="41" xfId="0" applyFont="1" applyFill="1" applyBorder="1" applyAlignment="1" applyProtection="1">
      <alignment horizontal="center" vertical="center" shrinkToFit="1"/>
      <protection locked="0"/>
    </xf>
    <xf numFmtId="0" fontId="41" fillId="26" borderId="17" xfId="0" applyFont="1" applyFill="1" applyBorder="1" applyAlignment="1" applyProtection="1">
      <alignment horizontal="center" vertical="center" shrinkToFit="1"/>
      <protection locked="0"/>
    </xf>
    <xf numFmtId="0" fontId="41" fillId="27" borderId="14" xfId="0" applyFont="1" applyFill="1" applyBorder="1" applyAlignment="1" applyProtection="1">
      <alignment horizontal="center" vertical="center" shrinkToFit="1"/>
    </xf>
    <xf numFmtId="0" fontId="41" fillId="27" borderId="17" xfId="0" applyFont="1" applyFill="1" applyBorder="1" applyAlignment="1" applyProtection="1">
      <alignment horizontal="center" vertical="center" shrinkToFit="1"/>
    </xf>
    <xf numFmtId="0" fontId="41" fillId="26" borderId="14" xfId="0" applyFont="1" applyFill="1" applyBorder="1" applyAlignment="1" applyProtection="1">
      <alignment horizontal="center" vertical="center" wrapText="1"/>
      <protection locked="0"/>
    </xf>
    <xf numFmtId="0" fontId="41" fillId="26" borderId="17" xfId="0" applyFont="1" applyFill="1" applyBorder="1" applyAlignment="1" applyProtection="1">
      <alignment horizontal="center" vertical="center" wrapText="1"/>
      <protection locked="0"/>
    </xf>
    <xf numFmtId="0" fontId="41" fillId="26" borderId="14" xfId="0" applyFont="1" applyFill="1" applyBorder="1" applyAlignment="1" applyProtection="1">
      <alignment horizontal="center" vertical="center" shrinkToFit="1"/>
      <protection locked="0"/>
    </xf>
    <xf numFmtId="0" fontId="41" fillId="26" borderId="21" xfId="0" applyFont="1" applyFill="1" applyBorder="1" applyAlignment="1" applyProtection="1">
      <alignment horizontal="center" vertical="center" shrinkToFit="1"/>
      <protection locked="0"/>
    </xf>
    <xf numFmtId="0" fontId="44" fillId="0" borderId="14" xfId="0" applyFont="1" applyBorder="1" applyAlignment="1">
      <alignment vertical="center"/>
    </xf>
    <xf numFmtId="0" fontId="44" fillId="0" borderId="21" xfId="0" applyFont="1" applyBorder="1" applyAlignment="1">
      <alignment vertical="center"/>
    </xf>
    <xf numFmtId="0" fontId="44" fillId="0" borderId="27" xfId="0" applyFont="1" applyBorder="1" applyAlignment="1">
      <alignment vertical="center"/>
    </xf>
    <xf numFmtId="0" fontId="41" fillId="26" borderId="145" xfId="0" applyFont="1" applyFill="1" applyBorder="1" applyAlignment="1" applyProtection="1">
      <alignment horizontal="center" vertical="center" shrinkToFit="1"/>
      <protection locked="0"/>
    </xf>
    <xf numFmtId="0" fontId="41" fillId="26" borderId="146" xfId="0" applyFont="1" applyFill="1" applyBorder="1" applyAlignment="1" applyProtection="1">
      <alignment horizontal="center" vertical="center" shrinkToFit="1"/>
      <protection locked="0"/>
    </xf>
    <xf numFmtId="0" fontId="41" fillId="26" borderId="147" xfId="0" applyFont="1" applyFill="1" applyBorder="1" applyAlignment="1" applyProtection="1">
      <alignment horizontal="center" vertical="center" shrinkToFit="1"/>
      <protection locked="0"/>
    </xf>
    <xf numFmtId="0" fontId="41" fillId="26" borderId="148" xfId="0" applyFont="1" applyFill="1" applyBorder="1" applyAlignment="1" applyProtection="1">
      <alignment horizontal="center" vertical="center" shrinkToFit="1"/>
      <protection locked="0"/>
    </xf>
    <xf numFmtId="0" fontId="41" fillId="0" borderId="149" xfId="0" applyFont="1" applyBorder="1" applyAlignment="1">
      <alignment horizontal="center" vertical="center" wrapText="1"/>
    </xf>
    <xf numFmtId="0" fontId="41" fillId="0" borderId="150" xfId="0" applyFont="1" applyBorder="1" applyAlignment="1">
      <alignment horizontal="center" vertical="center" wrapText="1"/>
    </xf>
    <xf numFmtId="1" fontId="41" fillId="0" borderId="151" xfId="0" applyNumberFormat="1" applyFont="1" applyBorder="1" applyAlignment="1">
      <alignment horizontal="center" vertical="center" wrapText="1"/>
    </xf>
    <xf numFmtId="1" fontId="41" fillId="0" borderId="150" xfId="0" applyNumberFormat="1" applyFont="1" applyBorder="1" applyAlignment="1">
      <alignment horizontal="center" vertical="center" wrapText="1"/>
    </xf>
    <xf numFmtId="0" fontId="41" fillId="30" borderId="41" xfId="0" applyFont="1" applyFill="1" applyBorder="1" applyAlignment="1" applyProtection="1">
      <alignment horizontal="left" vertical="center" wrapText="1"/>
      <protection locked="0"/>
    </xf>
    <xf numFmtId="0" fontId="41" fillId="30" borderId="21" xfId="0" applyFont="1" applyFill="1" applyBorder="1" applyAlignment="1" applyProtection="1">
      <alignment horizontal="left" vertical="center" wrapText="1"/>
      <protection locked="0"/>
    </xf>
    <xf numFmtId="0" fontId="41" fillId="30" borderId="27" xfId="0" applyFont="1" applyFill="1" applyBorder="1" applyAlignment="1" applyProtection="1">
      <alignment horizontal="left" vertical="center" wrapText="1"/>
      <protection locked="0"/>
    </xf>
    <xf numFmtId="0" fontId="44" fillId="0" borderId="152" xfId="0" applyFont="1" applyBorder="1" applyAlignment="1">
      <alignment vertical="center"/>
    </xf>
    <xf numFmtId="0" fontId="44" fillId="0" borderId="153" xfId="0" applyFont="1" applyBorder="1" applyAlignment="1">
      <alignment vertical="center"/>
    </xf>
    <xf numFmtId="0" fontId="44" fillId="0" borderId="154" xfId="0" applyFont="1" applyBorder="1" applyAlignment="1">
      <alignment vertical="center"/>
    </xf>
    <xf numFmtId="0" fontId="44" fillId="0" borderId="20" xfId="0" applyFont="1" applyBorder="1" applyAlignment="1">
      <alignment vertical="center"/>
    </xf>
    <xf numFmtId="0" fontId="44" fillId="0" borderId="0" xfId="0" applyFont="1" applyBorder="1" applyAlignment="1">
      <alignment vertical="center"/>
    </xf>
    <xf numFmtId="0" fontId="44" fillId="0" borderId="28" xfId="0" applyFont="1" applyBorder="1" applyAlignment="1">
      <alignment vertical="center"/>
    </xf>
    <xf numFmtId="0" fontId="41" fillId="26" borderId="40" xfId="0" applyFont="1" applyFill="1" applyBorder="1" applyAlignment="1" applyProtection="1">
      <alignment horizontal="center" vertical="center" shrinkToFit="1"/>
      <protection locked="0"/>
    </xf>
    <xf numFmtId="0" fontId="41" fillId="26" borderId="19" xfId="0" applyFont="1" applyFill="1" applyBorder="1" applyAlignment="1" applyProtection="1">
      <alignment horizontal="center" vertical="center" shrinkToFit="1"/>
      <protection locked="0"/>
    </xf>
    <xf numFmtId="0" fontId="41" fillId="27" borderId="15" xfId="0" applyFont="1" applyFill="1" applyBorder="1" applyAlignment="1" applyProtection="1">
      <alignment horizontal="center" vertical="center" shrinkToFit="1"/>
    </xf>
    <xf numFmtId="0" fontId="41" fillId="27" borderId="19" xfId="0" applyFont="1" applyFill="1" applyBorder="1" applyAlignment="1" applyProtection="1">
      <alignment horizontal="center" vertical="center" shrinkToFit="1"/>
    </xf>
    <xf numFmtId="0" fontId="41" fillId="26" borderId="15" xfId="0" applyFont="1" applyFill="1" applyBorder="1" applyAlignment="1" applyProtection="1">
      <alignment horizontal="center" vertical="center" wrapText="1"/>
      <protection locked="0"/>
    </xf>
    <xf numFmtId="0" fontId="41" fillId="26" borderId="19" xfId="0" applyFont="1" applyFill="1" applyBorder="1" applyAlignment="1" applyProtection="1">
      <alignment horizontal="center" vertical="center" wrapText="1"/>
      <protection locked="0"/>
    </xf>
    <xf numFmtId="0" fontId="41" fillId="26" borderId="15" xfId="0" applyFont="1" applyFill="1" applyBorder="1" applyAlignment="1" applyProtection="1">
      <alignment horizontal="center" vertical="center" shrinkToFit="1"/>
      <protection locked="0"/>
    </xf>
    <xf numFmtId="0" fontId="41" fillId="26" borderId="18" xfId="0" applyFont="1" applyFill="1" applyBorder="1" applyAlignment="1" applyProtection="1">
      <alignment horizontal="center" vertical="center" shrinkToFit="1"/>
      <protection locked="0"/>
    </xf>
    <xf numFmtId="178" fontId="41" fillId="0" borderId="155" xfId="0" applyNumberFormat="1" applyFont="1" applyBorder="1" applyAlignment="1">
      <alignment horizontal="center" vertical="center" wrapText="1"/>
    </xf>
    <xf numFmtId="178" fontId="41" fillId="0" borderId="154" xfId="0" applyNumberFormat="1" applyFont="1" applyBorder="1" applyAlignment="1">
      <alignment horizontal="center" vertical="center" wrapText="1"/>
    </xf>
    <xf numFmtId="178" fontId="41" fillId="0" borderId="156" xfId="0" applyNumberFormat="1" applyFont="1" applyBorder="1" applyAlignment="1">
      <alignment horizontal="center" vertical="center" wrapText="1"/>
    </xf>
    <xf numFmtId="0" fontId="41" fillId="30" borderId="40" xfId="0" applyFont="1" applyFill="1" applyBorder="1" applyAlignment="1" applyProtection="1">
      <alignment horizontal="left" vertical="center" wrapText="1"/>
      <protection locked="0"/>
    </xf>
    <xf numFmtId="0" fontId="41" fillId="30" borderId="18" xfId="0" applyFont="1" applyFill="1" applyBorder="1" applyAlignment="1" applyProtection="1">
      <alignment horizontal="left" vertical="center" wrapText="1"/>
      <protection locked="0"/>
    </xf>
    <xf numFmtId="0" fontId="41" fillId="30" borderId="38" xfId="0" applyFont="1" applyFill="1" applyBorder="1" applyAlignment="1" applyProtection="1">
      <alignment horizontal="left" vertical="center" wrapText="1"/>
      <protection locked="0"/>
    </xf>
    <xf numFmtId="0" fontId="44" fillId="0" borderId="157" xfId="0" applyFont="1" applyBorder="1" applyAlignment="1">
      <alignment vertical="center"/>
    </xf>
    <xf numFmtId="0" fontId="44" fillId="0" borderId="158" xfId="0" applyFont="1" applyBorder="1" applyAlignment="1">
      <alignment vertical="center"/>
    </xf>
    <xf numFmtId="0" fontId="44" fillId="0" borderId="159" xfId="0" applyFont="1" applyBorder="1" applyAlignment="1">
      <alignment vertical="center"/>
    </xf>
    <xf numFmtId="0" fontId="41" fillId="0" borderId="37" xfId="0" applyFont="1" applyBorder="1" applyAlignment="1">
      <alignment horizontal="center" vertical="center"/>
    </xf>
    <xf numFmtId="0" fontId="41" fillId="26" borderId="42" xfId="0" applyFont="1" applyFill="1" applyBorder="1" applyAlignment="1" applyProtection="1">
      <alignment horizontal="center" vertical="center" shrinkToFit="1"/>
      <protection locked="0"/>
    </xf>
    <xf numFmtId="0" fontId="41" fillId="26" borderId="128" xfId="0" applyFont="1" applyFill="1" applyBorder="1" applyAlignment="1" applyProtection="1">
      <alignment horizontal="center" vertical="center" shrinkToFit="1"/>
      <protection locked="0"/>
    </xf>
    <xf numFmtId="0" fontId="41" fillId="27" borderId="129" xfId="0" applyFont="1" applyFill="1" applyBorder="1" applyAlignment="1" applyProtection="1">
      <alignment horizontal="center" vertical="center" shrinkToFit="1"/>
    </xf>
    <xf numFmtId="0" fontId="41" fillId="27" borderId="128" xfId="0" applyFont="1" applyFill="1" applyBorder="1" applyAlignment="1" applyProtection="1">
      <alignment horizontal="center" vertical="center" shrinkToFit="1"/>
    </xf>
    <xf numFmtId="0" fontId="41" fillId="26" borderId="129" xfId="0" applyFont="1" applyFill="1" applyBorder="1" applyAlignment="1" applyProtection="1">
      <alignment horizontal="center" vertical="center" wrapText="1"/>
      <protection locked="0"/>
    </xf>
    <xf numFmtId="0" fontId="41" fillId="26" borderId="128" xfId="0" applyFont="1" applyFill="1" applyBorder="1" applyAlignment="1" applyProtection="1">
      <alignment horizontal="center" vertical="center" wrapText="1"/>
      <protection locked="0"/>
    </xf>
    <xf numFmtId="0" fontId="41" fillId="26" borderId="129" xfId="0" applyFont="1" applyFill="1" applyBorder="1" applyAlignment="1" applyProtection="1">
      <alignment horizontal="center" vertical="center" shrinkToFit="1"/>
      <protection locked="0"/>
    </xf>
    <xf numFmtId="0" fontId="41" fillId="26" borderId="32" xfId="0" applyFont="1" applyFill="1" applyBorder="1" applyAlignment="1" applyProtection="1">
      <alignment horizontal="center" vertical="center" shrinkToFit="1"/>
      <protection locked="0"/>
    </xf>
    <xf numFmtId="0" fontId="41" fillId="30" borderId="34" xfId="0" applyFont="1" applyFill="1" applyBorder="1" applyAlignment="1" applyProtection="1">
      <alignment horizontal="center" vertical="center" shrinkToFit="1"/>
      <protection locked="0"/>
    </xf>
    <xf numFmtId="0" fontId="41" fillId="30" borderId="35" xfId="0" applyFont="1" applyFill="1" applyBorder="1" applyAlignment="1" applyProtection="1">
      <alignment horizontal="center" vertical="center" shrinkToFit="1"/>
      <protection locked="0"/>
    </xf>
    <xf numFmtId="0" fontId="41" fillId="30" borderId="33" xfId="0" applyFont="1" applyFill="1" applyBorder="1" applyAlignment="1" applyProtection="1">
      <alignment horizontal="center" vertical="center" shrinkToFit="1"/>
      <protection locked="0"/>
    </xf>
    <xf numFmtId="0" fontId="44" fillId="0" borderId="160" xfId="0" applyFont="1" applyBorder="1" applyAlignment="1">
      <alignment vertical="center"/>
    </xf>
    <xf numFmtId="0" fontId="44" fillId="0" borderId="161" xfId="0" applyFont="1" applyBorder="1" applyAlignment="1">
      <alignment vertical="center"/>
    </xf>
    <xf numFmtId="0" fontId="44" fillId="0" borderId="162" xfId="0" applyFont="1" applyBorder="1" applyAlignment="1">
      <alignment vertical="center"/>
    </xf>
    <xf numFmtId="178" fontId="41" fillId="0" borderId="163" xfId="0" applyNumberFormat="1" applyFont="1" applyBorder="1" applyAlignment="1">
      <alignment horizontal="center" vertical="center" shrinkToFit="1"/>
    </xf>
    <xf numFmtId="178" fontId="41" fillId="0" borderId="164" xfId="0" applyNumberFormat="1" applyFont="1" applyBorder="1" applyAlignment="1">
      <alignment horizontal="center" vertical="center" shrinkToFit="1"/>
    </xf>
    <xf numFmtId="178" fontId="41" fillId="0" borderId="165" xfId="0" applyNumberFormat="1" applyFont="1" applyBorder="1" applyAlignment="1">
      <alignment horizontal="center" vertical="center" shrinkToFit="1"/>
    </xf>
    <xf numFmtId="178" fontId="41" fillId="0" borderId="166" xfId="0" applyNumberFormat="1" applyFont="1" applyBorder="1" applyAlignment="1">
      <alignment horizontal="center" vertical="center" shrinkToFit="1"/>
    </xf>
    <xf numFmtId="178" fontId="41" fillId="0" borderId="167" xfId="0" applyNumberFormat="1" applyFont="1" applyBorder="1" applyAlignment="1">
      <alignment horizontal="center" vertical="center" wrapText="1"/>
    </xf>
    <xf numFmtId="178" fontId="41" fillId="0" borderId="162" xfId="0" applyNumberFormat="1" applyFont="1" applyBorder="1" applyAlignment="1">
      <alignment horizontal="center" vertical="center" wrapText="1"/>
    </xf>
    <xf numFmtId="178" fontId="41" fillId="0" borderId="168" xfId="0" applyNumberFormat="1" applyFont="1" applyBorder="1" applyAlignment="1">
      <alignment horizontal="center" vertical="center" wrapText="1"/>
    </xf>
    <xf numFmtId="0" fontId="41" fillId="30" borderId="42" xfId="0" applyFont="1" applyFill="1" applyBorder="1" applyAlignment="1" applyProtection="1">
      <alignment horizontal="left" vertical="center" wrapText="1"/>
      <protection locked="0"/>
    </xf>
    <xf numFmtId="0" fontId="41" fillId="30" borderId="32" xfId="0" applyFont="1" applyFill="1" applyBorder="1" applyAlignment="1" applyProtection="1">
      <alignment horizontal="left" vertical="center" wrapText="1"/>
      <protection locked="0"/>
    </xf>
    <xf numFmtId="0" fontId="41" fillId="30" borderId="51" xfId="0" applyFont="1" applyFill="1" applyBorder="1" applyAlignment="1" applyProtection="1">
      <alignment horizontal="left" vertical="center" wrapText="1"/>
      <protection locked="0"/>
    </xf>
    <xf numFmtId="0" fontId="44" fillId="27" borderId="0" xfId="0" applyFont="1" applyFill="1" applyBorder="1" applyAlignment="1">
      <alignment horizontal="center" vertical="center"/>
    </xf>
    <xf numFmtId="0" fontId="44" fillId="27" borderId="0" xfId="0" applyFont="1" applyFill="1" applyBorder="1" applyAlignment="1" applyProtection="1">
      <alignment horizontal="center" vertical="center" shrinkToFit="1"/>
      <protection locked="0"/>
    </xf>
    <xf numFmtId="0" fontId="44" fillId="27" borderId="0" xfId="0" applyFont="1" applyFill="1" applyBorder="1" applyAlignment="1" applyProtection="1">
      <alignment horizontal="center" vertical="center" wrapText="1"/>
      <protection locked="0"/>
    </xf>
    <xf numFmtId="0" fontId="44" fillId="27" borderId="0" xfId="0" applyFont="1" applyFill="1" applyBorder="1" applyAlignment="1" applyProtection="1">
      <alignment horizontal="left" vertical="center" wrapText="1"/>
      <protection locked="0"/>
    </xf>
    <xf numFmtId="0" fontId="45" fillId="27" borderId="0" xfId="0" applyFont="1" applyFill="1" applyBorder="1" applyAlignment="1">
      <alignment vertical="center"/>
    </xf>
    <xf numFmtId="0" fontId="46" fillId="27" borderId="0" xfId="0" applyFont="1" applyFill="1" applyBorder="1" applyAlignment="1">
      <alignment vertical="center"/>
    </xf>
    <xf numFmtId="0" fontId="46" fillId="27" borderId="0" xfId="0" applyFont="1" applyFill="1" applyBorder="1" applyAlignment="1">
      <alignment horizontal="center" vertical="center"/>
    </xf>
    <xf numFmtId="0" fontId="44" fillId="27" borderId="0" xfId="0" applyFont="1" applyFill="1" applyBorder="1" applyAlignment="1">
      <alignment horizontal="center" vertical="center" wrapText="1"/>
    </xf>
    <xf numFmtId="1" fontId="44" fillId="27" borderId="0" xfId="0" applyNumberFormat="1" applyFont="1" applyFill="1" applyBorder="1" applyAlignment="1">
      <alignment horizontal="center" vertical="center" wrapText="1"/>
    </xf>
    <xf numFmtId="0" fontId="43" fillId="27" borderId="0" xfId="0" applyFont="1" applyFill="1" applyBorder="1" applyAlignment="1" applyProtection="1">
      <alignment horizontal="center" vertical="center" wrapText="1"/>
      <protection locked="0"/>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3" fillId="27" borderId="0" xfId="0" applyFont="1" applyFill="1" applyBorder="1" applyAlignment="1">
      <alignment horizontal="center" vertical="center" wrapText="1"/>
    </xf>
    <xf numFmtId="1" fontId="43" fillId="27" borderId="0" xfId="0" applyNumberFormat="1" applyFont="1" applyFill="1" applyBorder="1" applyAlignment="1">
      <alignment horizontal="center" vertical="center" wrapText="1"/>
    </xf>
    <xf numFmtId="0" fontId="44" fillId="27" borderId="0" xfId="0" applyFont="1" applyFill="1" applyBorder="1" applyAlignment="1" applyProtection="1">
      <alignment horizontal="left" vertical="center" wrapText="1"/>
      <protection locked="0"/>
    </xf>
    <xf numFmtId="0" fontId="43"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0" fontId="43" fillId="0" borderId="0" xfId="0" applyFont="1" applyFill="1" applyAlignment="1">
      <alignment vertical="center"/>
    </xf>
    <xf numFmtId="0" fontId="43" fillId="0" borderId="0" xfId="0" applyFont="1" applyFill="1" applyBorder="1" applyAlignment="1">
      <alignment horizontal="centerContinuous" vertical="center"/>
    </xf>
    <xf numFmtId="0" fontId="44" fillId="27" borderId="0" xfId="0" applyFont="1" applyFill="1" applyBorder="1" applyAlignment="1" applyProtection="1">
      <alignment horizontal="center" vertical="center" wrapText="1"/>
      <protection locked="0"/>
    </xf>
    <xf numFmtId="0" fontId="43" fillId="0" borderId="18" xfId="0" applyFont="1" applyFill="1" applyBorder="1" applyAlignment="1">
      <alignment horizontal="center" vertical="center"/>
    </xf>
    <xf numFmtId="0" fontId="43" fillId="0" borderId="0" xfId="0" applyFont="1" applyFill="1" applyAlignment="1">
      <alignment horizontal="centerContinuous" vertical="center"/>
    </xf>
    <xf numFmtId="0" fontId="44" fillId="0" borderId="0" xfId="0" applyFont="1" applyFill="1" applyBorder="1" applyAlignment="1">
      <alignment horizontal="center" vertical="center"/>
    </xf>
    <xf numFmtId="0" fontId="43" fillId="0" borderId="16" xfId="0" applyFont="1" applyFill="1" applyBorder="1" applyAlignment="1">
      <alignment horizontal="center" vertical="center"/>
    </xf>
    <xf numFmtId="179" fontId="43" fillId="0" borderId="16" xfId="0" applyNumberFormat="1" applyFont="1" applyFill="1" applyBorder="1" applyAlignment="1">
      <alignment horizontal="right" vertical="center"/>
    </xf>
    <xf numFmtId="179" fontId="43" fillId="0" borderId="16" xfId="53" applyNumberFormat="1" applyFont="1" applyFill="1" applyBorder="1" applyAlignment="1">
      <alignment horizontal="right" vertical="center"/>
    </xf>
    <xf numFmtId="179" fontId="43" fillId="0" borderId="0" xfId="0" applyNumberFormat="1" applyFont="1" applyFill="1" applyBorder="1" applyAlignment="1">
      <alignment vertical="center"/>
    </xf>
    <xf numFmtId="179" fontId="43" fillId="30" borderId="16" xfId="0" applyNumberFormat="1" applyFont="1" applyFill="1" applyBorder="1" applyAlignment="1" applyProtection="1">
      <alignment horizontal="right" vertical="center"/>
      <protection locked="0"/>
    </xf>
    <xf numFmtId="179" fontId="43" fillId="0" borderId="0" xfId="0" applyNumberFormat="1" applyFont="1" applyFill="1" applyAlignment="1">
      <alignment vertical="center"/>
    </xf>
    <xf numFmtId="179" fontId="43" fillId="30" borderId="29" xfId="0" applyNumberFormat="1" applyFont="1" applyFill="1" applyBorder="1" applyAlignment="1" applyProtection="1">
      <alignment horizontal="right" vertical="center"/>
      <protection locked="0"/>
    </xf>
    <xf numFmtId="179" fontId="43" fillId="30" borderId="26" xfId="0" applyNumberFormat="1" applyFont="1" applyFill="1" applyBorder="1" applyAlignment="1" applyProtection="1">
      <alignment horizontal="right" vertical="center"/>
      <protection locked="0"/>
    </xf>
    <xf numFmtId="180" fontId="43" fillId="0" borderId="16" xfId="0" applyNumberFormat="1" applyFont="1" applyFill="1" applyBorder="1" applyAlignment="1">
      <alignment horizontal="center" vertical="center"/>
    </xf>
    <xf numFmtId="0" fontId="43" fillId="0" borderId="0" xfId="0" applyFont="1" applyFill="1" applyBorder="1" applyAlignment="1">
      <alignment horizontal="center" vertical="center"/>
    </xf>
    <xf numFmtId="0" fontId="43" fillId="0" borderId="16" xfId="0" applyNumberFormat="1" applyFont="1" applyFill="1" applyBorder="1" applyAlignment="1">
      <alignment horizontal="center" vertical="center"/>
    </xf>
    <xf numFmtId="180" fontId="43" fillId="27" borderId="16" xfId="0" applyNumberFormat="1" applyFont="1" applyFill="1" applyBorder="1" applyAlignment="1">
      <alignment horizontal="center" vertical="center"/>
    </xf>
    <xf numFmtId="181" fontId="44" fillId="27" borderId="0" xfId="0" applyNumberFormat="1" applyFont="1" applyFill="1" applyBorder="1" applyAlignment="1">
      <alignment horizontal="center" vertical="center"/>
    </xf>
    <xf numFmtId="179" fontId="43" fillId="30" borderId="16" xfId="53" applyNumberFormat="1" applyFont="1" applyFill="1" applyBorder="1" applyAlignment="1" applyProtection="1">
      <alignment horizontal="right" vertical="center"/>
      <protection locked="0"/>
    </xf>
    <xf numFmtId="179" fontId="43" fillId="0" borderId="29" xfId="0" applyNumberFormat="1" applyFont="1" applyFill="1" applyBorder="1" applyAlignment="1">
      <alignment horizontal="center" vertical="center"/>
    </xf>
    <xf numFmtId="179" fontId="43" fillId="0" borderId="26" xfId="0" applyNumberFormat="1" applyFont="1" applyFill="1" applyBorder="1" applyAlignment="1">
      <alignment horizontal="center" vertical="center"/>
    </xf>
    <xf numFmtId="179" fontId="43" fillId="0" borderId="29" xfId="0" applyNumberFormat="1" applyFont="1" applyFill="1" applyBorder="1" applyAlignment="1">
      <alignment horizontal="right" vertical="center"/>
    </xf>
    <xf numFmtId="179" fontId="43" fillId="0" borderId="26" xfId="0" applyNumberFormat="1" applyFont="1" applyFill="1" applyBorder="1" applyAlignment="1">
      <alignment horizontal="right" vertical="center"/>
    </xf>
    <xf numFmtId="0" fontId="43" fillId="27" borderId="0" xfId="0" applyFont="1" applyFill="1" applyBorder="1" applyAlignment="1" applyProtection="1">
      <alignment horizontal="center" vertical="center" shrinkToFit="1"/>
      <protection locked="0"/>
    </xf>
    <xf numFmtId="0" fontId="43" fillId="27" borderId="0" xfId="0" applyFont="1" applyFill="1" applyBorder="1" applyAlignment="1" applyProtection="1">
      <alignment horizontal="left" vertical="center" wrapText="1"/>
      <protection locked="0"/>
    </xf>
    <xf numFmtId="0" fontId="43" fillId="27" borderId="0" xfId="0" applyFont="1" applyFill="1" applyBorder="1" applyAlignment="1">
      <alignment vertical="center"/>
    </xf>
    <xf numFmtId="0" fontId="43" fillId="27" borderId="0" xfId="0" applyFont="1" applyFill="1" applyBorder="1" applyAlignment="1">
      <alignment horizontal="center" vertical="center"/>
    </xf>
    <xf numFmtId="0" fontId="43" fillId="0" borderId="0" xfId="0" applyFont="1" applyFill="1" applyBorder="1" applyAlignment="1" applyProtection="1">
      <alignment horizontal="right" vertical="center"/>
    </xf>
    <xf numFmtId="0" fontId="43" fillId="30" borderId="29" xfId="0" applyFont="1" applyFill="1" applyBorder="1" applyAlignment="1" applyProtection="1">
      <alignment horizontal="center" vertical="center"/>
      <protection locked="0"/>
    </xf>
    <xf numFmtId="0" fontId="43" fillId="30" borderId="26" xfId="0" applyFont="1" applyFill="1" applyBorder="1" applyAlignment="1" applyProtection="1">
      <alignment horizontal="center" vertical="center"/>
      <protection locked="0"/>
    </xf>
    <xf numFmtId="0" fontId="43" fillId="0" borderId="0" xfId="0" applyFont="1" applyFill="1" applyBorder="1" applyAlignment="1">
      <alignment horizontal="right" vertical="center"/>
    </xf>
    <xf numFmtId="0" fontId="43" fillId="27" borderId="29" xfId="0" applyFont="1" applyFill="1" applyBorder="1" applyAlignment="1" applyProtection="1">
      <alignment horizontal="center" vertical="center"/>
    </xf>
    <xf numFmtId="0" fontId="43" fillId="27" borderId="26" xfId="0" applyFont="1" applyFill="1" applyBorder="1" applyAlignment="1" applyProtection="1">
      <alignment horizontal="center" vertical="center"/>
    </xf>
    <xf numFmtId="179" fontId="43" fillId="0" borderId="16" xfId="0" applyNumberFormat="1" applyFont="1" applyFill="1" applyBorder="1" applyAlignment="1">
      <alignment horizontal="center" vertical="center"/>
    </xf>
    <xf numFmtId="177" fontId="43" fillId="0" borderId="16" xfId="0" applyNumberFormat="1" applyFont="1" applyFill="1" applyBorder="1" applyAlignment="1">
      <alignment horizontal="center" vertical="center"/>
    </xf>
    <xf numFmtId="0" fontId="43" fillId="27" borderId="0" xfId="0" applyFont="1" applyFill="1" applyAlignment="1">
      <alignment vertical="center"/>
    </xf>
    <xf numFmtId="0" fontId="43" fillId="27" borderId="16" xfId="0" applyFont="1" applyFill="1" applyBorder="1" applyAlignment="1">
      <alignment horizontal="center" vertical="center"/>
    </xf>
    <xf numFmtId="177" fontId="43" fillId="27" borderId="16" xfId="0" applyNumberFormat="1" applyFont="1" applyFill="1" applyBorder="1" applyAlignment="1">
      <alignment horizontal="center" vertical="center"/>
    </xf>
    <xf numFmtId="0" fontId="44" fillId="0" borderId="0" xfId="0" applyFont="1" applyFill="1" applyAlignment="1">
      <alignment vertical="center"/>
    </xf>
    <xf numFmtId="0" fontId="44" fillId="0" borderId="0" xfId="0" applyFont="1" applyFill="1" applyAlignment="1">
      <alignment horizontal="left" vertical="center"/>
    </xf>
    <xf numFmtId="0" fontId="44" fillId="0" borderId="0" xfId="0" applyFont="1" applyFill="1" applyAlignment="1">
      <alignment horizontal="left" vertical="center" wrapText="1"/>
    </xf>
    <xf numFmtId="0" fontId="44" fillId="0" borderId="0" xfId="0" applyFont="1" applyAlignment="1">
      <alignment horizontal="left" vertical="center" wrapText="1"/>
    </xf>
    <xf numFmtId="0" fontId="44" fillId="0" borderId="0" xfId="0" applyFont="1" applyFill="1" applyAlignment="1">
      <alignment vertical="center" textRotation="90"/>
    </xf>
    <xf numFmtId="0" fontId="4" fillId="0" borderId="0" xfId="57" applyAlignment="1">
      <alignment vertical="center"/>
    </xf>
    <xf numFmtId="0" fontId="4" fillId="0" borderId="29" xfId="57" applyBorder="1" applyAlignment="1">
      <alignment horizontal="center" vertical="center"/>
    </xf>
    <xf numFmtId="0" fontId="4" fillId="0" borderId="25" xfId="57" applyBorder="1" applyAlignment="1">
      <alignment horizontal="center" vertical="center"/>
    </xf>
    <xf numFmtId="0" fontId="4" fillId="0" borderId="26" xfId="57" applyBorder="1" applyAlignment="1">
      <alignment horizontal="center" vertical="center"/>
    </xf>
    <xf numFmtId="0" fontId="4" fillId="0" borderId="16" xfId="57" applyBorder="1" applyAlignment="1">
      <alignment horizontal="center" vertical="center"/>
    </xf>
    <xf numFmtId="0" fontId="4" fillId="0" borderId="50" xfId="57" applyBorder="1" applyAlignment="1">
      <alignment vertical="center"/>
    </xf>
    <xf numFmtId="0" fontId="4" fillId="0" borderId="10" xfId="57" applyBorder="1" applyAlignment="1">
      <alignment vertical="center"/>
    </xf>
    <xf numFmtId="0" fontId="4" fillId="0" borderId="11" xfId="57" applyBorder="1" applyAlignment="1">
      <alignment vertical="center"/>
    </xf>
    <xf numFmtId="0" fontId="4" fillId="0" borderId="39" xfId="57" applyBorder="1" applyAlignment="1">
      <alignment vertical="center"/>
    </xf>
    <xf numFmtId="0" fontId="2" fillId="0" borderId="0" xfId="49" applyAlignment="1"/>
    <xf numFmtId="0" fontId="4" fillId="0" borderId="28" xfId="57" applyBorder="1" applyAlignment="1">
      <alignment vertical="center"/>
    </xf>
    <xf numFmtId="0" fontId="4" fillId="0" borderId="42" xfId="57" applyBorder="1" applyAlignment="1">
      <alignment vertical="center"/>
    </xf>
    <xf numFmtId="0" fontId="4" fillId="0" borderId="32" xfId="57" applyBorder="1" applyAlignment="1">
      <alignment vertical="center"/>
    </xf>
    <xf numFmtId="0" fontId="4" fillId="0" borderId="51" xfId="57" applyBorder="1" applyAlignment="1">
      <alignment vertical="center"/>
    </xf>
    <xf numFmtId="0" fontId="4" fillId="0" borderId="0" xfId="57" applyAlignment="1">
      <alignment horizontal="right" vertical="center"/>
    </xf>
    <xf numFmtId="0" fontId="71" fillId="0" borderId="0" xfId="57" applyFont="1" applyAlignment="1">
      <alignment vertical="center"/>
    </xf>
    <xf numFmtId="0" fontId="40" fillId="27" borderId="0" xfId="0" applyFont="1" applyFill="1" applyBorder="1" applyAlignment="1">
      <alignment horizontal="left" vertical="top"/>
    </xf>
    <xf numFmtId="0" fontId="63" fillId="27" borderId="0" xfId="0" applyFont="1" applyFill="1" applyBorder="1" applyAlignment="1">
      <alignment horizontal="left" vertical="top"/>
    </xf>
    <xf numFmtId="0" fontId="39" fillId="27" borderId="0" xfId="0" applyFont="1" applyFill="1" applyBorder="1" applyAlignment="1">
      <alignment horizontal="center" vertical="center"/>
    </xf>
    <xf numFmtId="0" fontId="64" fillId="27" borderId="180" xfId="0" applyFont="1" applyFill="1" applyBorder="1" applyAlignment="1">
      <alignment horizontal="left" vertical="center" wrapText="1"/>
    </xf>
    <xf numFmtId="0" fontId="56" fillId="27" borderId="181" xfId="0" applyFont="1" applyFill="1" applyBorder="1" applyAlignment="1">
      <alignment horizontal="left" vertical="center" wrapText="1"/>
    </xf>
    <xf numFmtId="0" fontId="64" fillId="27" borderId="182" xfId="0" applyFont="1" applyFill="1" applyBorder="1" applyAlignment="1">
      <alignment horizontal="left" vertical="center" wrapText="1"/>
    </xf>
    <xf numFmtId="0" fontId="56" fillId="27" borderId="183" xfId="0" applyFont="1" applyFill="1" applyBorder="1" applyAlignment="1">
      <alignment horizontal="left" vertical="center" wrapText="1"/>
    </xf>
    <xf numFmtId="0" fontId="64" fillId="27" borderId="0" xfId="0" applyFont="1" applyFill="1" applyBorder="1" applyAlignment="1">
      <alignment horizontal="left" vertical="center" wrapText="1"/>
    </xf>
    <xf numFmtId="0" fontId="56" fillId="27" borderId="0" xfId="0" applyFont="1" applyFill="1" applyBorder="1" applyAlignment="1">
      <alignment horizontal="left" vertical="center" wrapText="1"/>
    </xf>
    <xf numFmtId="0" fontId="64" fillId="27" borderId="184" xfId="0" applyFont="1" applyFill="1" applyBorder="1" applyAlignment="1">
      <alignment horizontal="center" vertical="center" wrapText="1"/>
    </xf>
    <xf numFmtId="0" fontId="64" fillId="27" borderId="77" xfId="0" applyFont="1" applyFill="1" applyBorder="1" applyAlignment="1">
      <alignment horizontal="center" vertical="center" wrapText="1"/>
    </xf>
    <xf numFmtId="0" fontId="64" fillId="27" borderId="41" xfId="0" applyFont="1" applyFill="1" applyBorder="1" applyAlignment="1">
      <alignment horizontal="left" vertical="center" wrapText="1"/>
    </xf>
    <xf numFmtId="0" fontId="64" fillId="27" borderId="27" xfId="0" applyFont="1" applyFill="1" applyBorder="1" applyAlignment="1">
      <alignment horizontal="left" vertical="center" wrapText="1"/>
    </xf>
    <xf numFmtId="0" fontId="64" fillId="27" borderId="39" xfId="0" applyFont="1" applyFill="1" applyBorder="1" applyAlignment="1">
      <alignment horizontal="left" vertical="top" wrapText="1"/>
    </xf>
    <xf numFmtId="0" fontId="64" fillId="27" borderId="28" xfId="0" applyFont="1" applyFill="1" applyBorder="1" applyAlignment="1">
      <alignment horizontal="left" vertical="top" wrapText="1"/>
    </xf>
    <xf numFmtId="0" fontId="64" fillId="27" borderId="39" xfId="0" applyFont="1" applyFill="1" applyBorder="1" applyAlignment="1">
      <alignment horizontal="left" vertical="center" wrapText="1"/>
    </xf>
    <xf numFmtId="0" fontId="64" fillId="27" borderId="28" xfId="0" applyFont="1" applyFill="1" applyBorder="1" applyAlignment="1">
      <alignment horizontal="left" vertical="center" wrapText="1"/>
    </xf>
    <xf numFmtId="0" fontId="64" fillId="27" borderId="42" xfId="0" applyFont="1" applyFill="1" applyBorder="1" applyAlignment="1">
      <alignment horizontal="left" vertical="top" wrapText="1"/>
    </xf>
    <xf numFmtId="0" fontId="64" fillId="27" borderId="51" xfId="0" applyFont="1" applyFill="1" applyBorder="1" applyAlignment="1">
      <alignment horizontal="left" vertical="top" wrapText="1"/>
    </xf>
    <xf numFmtId="0" fontId="64" fillId="27" borderId="0" xfId="0" applyFont="1" applyFill="1" applyBorder="1" applyAlignment="1">
      <alignment horizontal="left" vertical="top" wrapText="1"/>
    </xf>
    <xf numFmtId="0" fontId="56" fillId="27" borderId="0" xfId="0" applyFont="1" applyFill="1" applyBorder="1" applyAlignment="1">
      <alignment horizontal="left" vertical="top"/>
    </xf>
    <xf numFmtId="0" fontId="40" fillId="27" borderId="0" xfId="48" applyFont="1" applyFill="1" applyBorder="1" applyAlignment="1">
      <alignment horizontal="right" vertical="center"/>
    </xf>
    <xf numFmtId="0" fontId="0" fillId="27" borderId="0" xfId="51" applyFont="1" applyFill="1">
      <alignment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3" builtinId="6"/>
    <cellStyle name="桁区切り 2" xfId="5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52"/>
    <cellStyle name="標準 2 3" xfId="56"/>
    <cellStyle name="標準 3" xfId="49"/>
    <cellStyle name="標準 4" xfId="48"/>
    <cellStyle name="標準 4 2" xfId="47"/>
    <cellStyle name="標準 4 3" xfId="54"/>
    <cellStyle name="標準 5" xfId="51"/>
    <cellStyle name="標準 7" xfId="57"/>
    <cellStyle name="標準_02申請様式(131028)" xfId="45"/>
    <cellStyle name="標準_kyotaku_shinnsei" xfId="42"/>
    <cellStyle name="標準_第１号様式・付表" xfId="43"/>
    <cellStyle name="標準_付表　訪問介護　修正版_第一号様式 2" xfId="46"/>
    <cellStyle name="良い" xfId="44" builtinId="26" customBuiltin="1"/>
  </cellStyles>
  <dxfs count="55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466725</xdr:colOff>
      <xdr:row>7</xdr:row>
      <xdr:rowOff>9525</xdr:rowOff>
    </xdr:from>
    <xdr:to>
      <xdr:col>12</xdr:col>
      <xdr:colOff>511549</xdr:colOff>
      <xdr:row>13</xdr:row>
      <xdr:rowOff>86846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72600" y="1647825"/>
          <a:ext cx="3473824" cy="1086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運営事業者の吸収合併・新設合併・吸収分割・新設分割に伴い改めて指定の手続きを行う場合は、分割・合併時用の別様式を使用すること。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2054" name="Check Box 1" hidden="1">
              <a:extLst>
                <a:ext uri="{63B3BB69-23CF-44E3-9099-C40C66FF867C}">
                  <a14:compatExt spid="_x0000_s2054"/>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2055" name="Check Box 2" hidden="1">
              <a:extLst>
                <a:ext uri="{63B3BB69-23CF-44E3-9099-C40C66FF867C}">
                  <a14:compatExt spid="_x0000_s2055"/>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2056" name="Check Box 3" hidden="1">
              <a:extLst>
                <a:ext uri="{63B3BB69-23CF-44E3-9099-C40C66FF867C}">
                  <a14:compatExt spid="_x0000_s2056"/>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2057" name="Check Box 4" hidden="1">
              <a:extLst>
                <a:ext uri="{63B3BB69-23CF-44E3-9099-C40C66FF867C}">
                  <a14:compatExt spid="_x0000_s2057"/>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2058" name="Check Box 5" hidden="1">
              <a:extLst>
                <a:ext uri="{63B3BB69-23CF-44E3-9099-C40C66FF867C}">
                  <a14:compatExt spid="_x0000_s2058"/>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2059" name="Check Box 1" hidden="1">
              <a:extLst>
                <a:ext uri="{63B3BB69-23CF-44E3-9099-C40C66FF867C}">
                  <a14:compatExt spid="_x0000_s2059"/>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2060" name="Check Box 2" hidden="1">
              <a:extLst>
                <a:ext uri="{63B3BB69-23CF-44E3-9099-C40C66FF867C}">
                  <a14:compatExt spid="_x0000_s2060"/>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2061" name="Check Box 3" hidden="1">
              <a:extLst>
                <a:ext uri="{63B3BB69-23CF-44E3-9099-C40C66FF867C}">
                  <a14:compatExt spid="_x0000_s2061"/>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2062" name="Check Box 4" hidden="1">
              <a:extLst>
                <a:ext uri="{63B3BB69-23CF-44E3-9099-C40C66FF867C}">
                  <a14:compatExt spid="_x0000_s2062"/>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2063" name="Check Box 5" hidden="1">
              <a:extLst>
                <a:ext uri="{63B3BB69-23CF-44E3-9099-C40C66FF867C}">
                  <a14:compatExt spid="_x0000_s2063"/>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2064" name="Check Box 1" hidden="1">
              <a:extLst>
                <a:ext uri="{63B3BB69-23CF-44E3-9099-C40C66FF867C}">
                  <a14:compatExt spid="_x0000_s2064"/>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2065" name="Check Box 2" hidden="1">
              <a:extLst>
                <a:ext uri="{63B3BB69-23CF-44E3-9099-C40C66FF867C}">
                  <a14:compatExt spid="_x0000_s2065"/>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2066" name="Check Box 3" hidden="1">
              <a:extLst>
                <a:ext uri="{63B3BB69-23CF-44E3-9099-C40C66FF867C}">
                  <a14:compatExt spid="_x0000_s2066"/>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2067" name="Check Box 4" hidden="1">
              <a:extLst>
                <a:ext uri="{63B3BB69-23CF-44E3-9099-C40C66FF867C}">
                  <a14:compatExt spid="_x0000_s2067"/>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2068" name="Check Box 5" hidden="1">
              <a:extLst>
                <a:ext uri="{63B3BB69-23CF-44E3-9099-C40C66FF867C}">
                  <a14:compatExt spid="_x0000_s2068"/>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3078" name="Check Box 1" hidden="1">
              <a:extLst>
                <a:ext uri="{63B3BB69-23CF-44E3-9099-C40C66FF867C}">
                  <a14:compatExt spid="_x0000_s3078"/>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3079" name="Check Box 2" hidden="1">
              <a:extLst>
                <a:ext uri="{63B3BB69-23CF-44E3-9099-C40C66FF867C}">
                  <a14:compatExt spid="_x0000_s3079"/>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3080" name="Check Box 3" hidden="1">
              <a:extLst>
                <a:ext uri="{63B3BB69-23CF-44E3-9099-C40C66FF867C}">
                  <a14:compatExt spid="_x0000_s3080"/>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3081" name="Check Box 4" hidden="1">
              <a:extLst>
                <a:ext uri="{63B3BB69-23CF-44E3-9099-C40C66FF867C}">
                  <a14:compatExt spid="_x0000_s3081"/>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3082" name="Check Box 5" hidden="1">
              <a:extLst>
                <a:ext uri="{63B3BB69-23CF-44E3-9099-C40C66FF867C}">
                  <a14:compatExt spid="_x0000_s3082"/>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twoCellAnchor>
    <xdr:from>
      <xdr:col>3</xdr:col>
      <xdr:colOff>76200</xdr:colOff>
      <xdr:row>3</xdr:row>
      <xdr:rowOff>144780</xdr:rowOff>
    </xdr:from>
    <xdr:to>
      <xdr:col>13</xdr:col>
      <xdr:colOff>22860</xdr:colOff>
      <xdr:row>5</xdr:row>
      <xdr:rowOff>45720</xdr:rowOff>
    </xdr:to>
    <xdr:sp macro="" textlink="">
      <xdr:nvSpPr>
        <xdr:cNvPr id="20" name="Oval 3">
          <a:extLst>
            <a:ext uri="{FF2B5EF4-FFF2-40B4-BE49-F238E27FC236}">
              <a16:creationId xmlns:a16="http://schemas.microsoft.com/office/drawing/2014/main" id="{00000000-0008-0000-0300-000009000000}"/>
            </a:ext>
          </a:extLst>
        </xdr:cNvPr>
        <xdr:cNvSpPr>
          <a:spLocks noChangeArrowheads="1"/>
        </xdr:cNvSpPr>
      </xdr:nvSpPr>
      <xdr:spPr bwMode="auto">
        <a:xfrm>
          <a:off x="647700" y="693420"/>
          <a:ext cx="185166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121920</xdr:colOff>
      <xdr:row>1</xdr:row>
      <xdr:rowOff>152400</xdr:rowOff>
    </xdr:from>
    <xdr:to>
      <xdr:col>12</xdr:col>
      <xdr:colOff>2540</xdr:colOff>
      <xdr:row>3</xdr:row>
      <xdr:rowOff>53340</xdr:rowOff>
    </xdr:to>
    <xdr:sp macro="" textlink="">
      <xdr:nvSpPr>
        <xdr:cNvPr id="21" name="Oval 3">
          <a:extLst>
            <a:ext uri="{FF2B5EF4-FFF2-40B4-BE49-F238E27FC236}">
              <a16:creationId xmlns:a16="http://schemas.microsoft.com/office/drawing/2014/main" id="{00000000-0008-0000-0300-000003000000}"/>
            </a:ext>
          </a:extLst>
        </xdr:cNvPr>
        <xdr:cNvSpPr>
          <a:spLocks noChangeArrowheads="1"/>
        </xdr:cNvSpPr>
      </xdr:nvSpPr>
      <xdr:spPr bwMode="auto">
        <a:xfrm>
          <a:off x="693420" y="335280"/>
          <a:ext cx="159512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137160</xdr:colOff>
      <xdr:row>22</xdr:row>
      <xdr:rowOff>7620</xdr:rowOff>
    </xdr:from>
    <xdr:to>
      <xdr:col>12</xdr:col>
      <xdr:colOff>26670</xdr:colOff>
      <xdr:row>23</xdr:row>
      <xdr:rowOff>0</xdr:rowOff>
    </xdr:to>
    <xdr:sp macro="" textlink="">
      <xdr:nvSpPr>
        <xdr:cNvPr id="22" name="Oval 5">
          <a:extLst>
            <a:ext uri="{FF2B5EF4-FFF2-40B4-BE49-F238E27FC236}">
              <a16:creationId xmlns:a16="http://schemas.microsoft.com/office/drawing/2014/main" id="{00000000-0008-0000-0300-000004000000}"/>
            </a:ext>
          </a:extLst>
        </xdr:cNvPr>
        <xdr:cNvSpPr>
          <a:spLocks noChangeArrowheads="1"/>
        </xdr:cNvSpPr>
      </xdr:nvSpPr>
      <xdr:spPr bwMode="auto">
        <a:xfrm>
          <a:off x="2042160" y="422148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121920</xdr:colOff>
      <xdr:row>22</xdr:row>
      <xdr:rowOff>22860</xdr:rowOff>
    </xdr:from>
    <xdr:to>
      <xdr:col>23</xdr:col>
      <xdr:colOff>11430</xdr:colOff>
      <xdr:row>23</xdr:row>
      <xdr:rowOff>15240</xdr:rowOff>
    </xdr:to>
    <xdr:sp macro="" textlink="">
      <xdr:nvSpPr>
        <xdr:cNvPr id="23" name="Oval 5">
          <a:extLst>
            <a:ext uri="{FF2B5EF4-FFF2-40B4-BE49-F238E27FC236}">
              <a16:creationId xmlns:a16="http://schemas.microsoft.com/office/drawing/2014/main" id="{00000000-0008-0000-0300-000004000000}"/>
            </a:ext>
          </a:extLst>
        </xdr:cNvPr>
        <xdr:cNvSpPr>
          <a:spLocks noChangeArrowheads="1"/>
        </xdr:cNvSpPr>
      </xdr:nvSpPr>
      <xdr:spPr bwMode="auto">
        <a:xfrm>
          <a:off x="4122420" y="423672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182880</xdr:colOff>
      <xdr:row>30</xdr:row>
      <xdr:rowOff>167640</xdr:rowOff>
    </xdr:from>
    <xdr:to>
      <xdr:col>23</xdr:col>
      <xdr:colOff>72390</xdr:colOff>
      <xdr:row>31</xdr:row>
      <xdr:rowOff>160020</xdr:rowOff>
    </xdr:to>
    <xdr:sp macro="" textlink="">
      <xdr:nvSpPr>
        <xdr:cNvPr id="24" name="Oval 5">
          <a:extLst>
            <a:ext uri="{FF2B5EF4-FFF2-40B4-BE49-F238E27FC236}">
              <a16:creationId xmlns:a16="http://schemas.microsoft.com/office/drawing/2014/main" id="{00000000-0008-0000-0300-000006000000}"/>
            </a:ext>
          </a:extLst>
        </xdr:cNvPr>
        <xdr:cNvSpPr>
          <a:spLocks noChangeArrowheads="1"/>
        </xdr:cNvSpPr>
      </xdr:nvSpPr>
      <xdr:spPr bwMode="auto">
        <a:xfrm>
          <a:off x="4183380" y="593598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160020</xdr:colOff>
      <xdr:row>31</xdr:row>
      <xdr:rowOff>7620</xdr:rowOff>
    </xdr:from>
    <xdr:to>
      <xdr:col>12</xdr:col>
      <xdr:colOff>49530</xdr:colOff>
      <xdr:row>32</xdr:row>
      <xdr:rowOff>0</xdr:rowOff>
    </xdr:to>
    <xdr:sp macro="" textlink="">
      <xdr:nvSpPr>
        <xdr:cNvPr id="25" name="Oval 5">
          <a:extLst>
            <a:ext uri="{FF2B5EF4-FFF2-40B4-BE49-F238E27FC236}">
              <a16:creationId xmlns:a16="http://schemas.microsoft.com/office/drawing/2014/main" id="{00000000-0008-0000-0300-000006000000}"/>
            </a:ext>
          </a:extLst>
        </xdr:cNvPr>
        <xdr:cNvSpPr>
          <a:spLocks noChangeArrowheads="1"/>
        </xdr:cNvSpPr>
      </xdr:nvSpPr>
      <xdr:spPr bwMode="auto">
        <a:xfrm>
          <a:off x="2065020" y="595884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99060</xdr:colOff>
      <xdr:row>1</xdr:row>
      <xdr:rowOff>53340</xdr:rowOff>
    </xdr:from>
    <xdr:to>
      <xdr:col>35</xdr:col>
      <xdr:colOff>100965</xdr:colOff>
      <xdr:row>3</xdr:row>
      <xdr:rowOff>116205</xdr:rowOff>
    </xdr:to>
    <xdr:sp macro="" textlink="">
      <xdr:nvSpPr>
        <xdr:cNvPr id="26" name="AutoShape 7">
          <a:extLst>
            <a:ext uri="{FF2B5EF4-FFF2-40B4-BE49-F238E27FC236}">
              <a16:creationId xmlns:a16="http://schemas.microsoft.com/office/drawing/2014/main" id="{00000000-0008-0000-0300-000008000000}"/>
            </a:ext>
          </a:extLst>
        </xdr:cNvPr>
        <xdr:cNvSpPr>
          <a:spLocks noChangeArrowheads="1"/>
        </xdr:cNvSpPr>
      </xdr:nvSpPr>
      <xdr:spPr bwMode="auto">
        <a:xfrm>
          <a:off x="5623560" y="236220"/>
          <a:ext cx="1144905" cy="4286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3083" name="Check Box 1" hidden="1">
              <a:extLst>
                <a:ext uri="{63B3BB69-23CF-44E3-9099-C40C66FF867C}">
                  <a14:compatExt spid="_x0000_s3083"/>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3084" name="Check Box 2" hidden="1">
              <a:extLst>
                <a:ext uri="{63B3BB69-23CF-44E3-9099-C40C66FF867C}">
                  <a14:compatExt spid="_x0000_s3084"/>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3085" name="Check Box 3" hidden="1">
              <a:extLst>
                <a:ext uri="{63B3BB69-23CF-44E3-9099-C40C66FF867C}">
                  <a14:compatExt spid="_x0000_s3085"/>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3086" name="Check Box 4" hidden="1">
              <a:extLst>
                <a:ext uri="{63B3BB69-23CF-44E3-9099-C40C66FF867C}">
                  <a14:compatExt spid="_x0000_s3086"/>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3087" name="Check Box 5" hidden="1">
              <a:extLst>
                <a:ext uri="{63B3BB69-23CF-44E3-9099-C40C66FF867C}">
                  <a14:compatExt spid="_x0000_s3087"/>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3088" name="Check Box 1" hidden="1">
              <a:extLst>
                <a:ext uri="{63B3BB69-23CF-44E3-9099-C40C66FF867C}">
                  <a14:compatExt spid="_x0000_s3088"/>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3089" name="Check Box 2" hidden="1">
              <a:extLst>
                <a:ext uri="{63B3BB69-23CF-44E3-9099-C40C66FF867C}">
                  <a14:compatExt spid="_x0000_s3089"/>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3090" name="Check Box 3" hidden="1">
              <a:extLst>
                <a:ext uri="{63B3BB69-23CF-44E3-9099-C40C66FF867C}">
                  <a14:compatExt spid="_x0000_s3090"/>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3091" name="Check Box 4" hidden="1">
              <a:extLst>
                <a:ext uri="{63B3BB69-23CF-44E3-9099-C40C66FF867C}">
                  <a14:compatExt spid="_x0000_s3091"/>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3092" name="Check Box 5" hidden="1">
              <a:extLst>
                <a:ext uri="{63B3BB69-23CF-44E3-9099-C40C66FF867C}">
                  <a14:compatExt spid="_x0000_s3092"/>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twoCellAnchor>
    <xdr:from>
      <xdr:col>3</xdr:col>
      <xdr:colOff>76200</xdr:colOff>
      <xdr:row>3</xdr:row>
      <xdr:rowOff>144780</xdr:rowOff>
    </xdr:from>
    <xdr:to>
      <xdr:col>13</xdr:col>
      <xdr:colOff>22860</xdr:colOff>
      <xdr:row>5</xdr:row>
      <xdr:rowOff>45720</xdr:rowOff>
    </xdr:to>
    <xdr:sp macro="" textlink="">
      <xdr:nvSpPr>
        <xdr:cNvPr id="37" name="Oval 3">
          <a:extLst>
            <a:ext uri="{FF2B5EF4-FFF2-40B4-BE49-F238E27FC236}">
              <a16:creationId xmlns:a16="http://schemas.microsoft.com/office/drawing/2014/main" id="{00000000-0008-0000-0300-000009000000}"/>
            </a:ext>
          </a:extLst>
        </xdr:cNvPr>
        <xdr:cNvSpPr>
          <a:spLocks noChangeArrowheads="1"/>
        </xdr:cNvSpPr>
      </xdr:nvSpPr>
      <xdr:spPr bwMode="auto">
        <a:xfrm>
          <a:off x="647700" y="693420"/>
          <a:ext cx="185166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121920</xdr:colOff>
      <xdr:row>1</xdr:row>
      <xdr:rowOff>152400</xdr:rowOff>
    </xdr:from>
    <xdr:to>
      <xdr:col>12</xdr:col>
      <xdr:colOff>2540</xdr:colOff>
      <xdr:row>3</xdr:row>
      <xdr:rowOff>53340</xdr:rowOff>
    </xdr:to>
    <xdr:sp macro="" textlink="">
      <xdr:nvSpPr>
        <xdr:cNvPr id="38" name="Oval 3">
          <a:extLst>
            <a:ext uri="{FF2B5EF4-FFF2-40B4-BE49-F238E27FC236}">
              <a16:creationId xmlns:a16="http://schemas.microsoft.com/office/drawing/2014/main" id="{00000000-0008-0000-0300-000003000000}"/>
            </a:ext>
          </a:extLst>
        </xdr:cNvPr>
        <xdr:cNvSpPr>
          <a:spLocks noChangeArrowheads="1"/>
        </xdr:cNvSpPr>
      </xdr:nvSpPr>
      <xdr:spPr bwMode="auto">
        <a:xfrm>
          <a:off x="693420" y="335280"/>
          <a:ext cx="159512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39</xdr:col>
      <xdr:colOff>106680</xdr:colOff>
      <xdr:row>17</xdr:row>
      <xdr:rowOff>45720</xdr:rowOff>
    </xdr:from>
    <xdr:to>
      <xdr:col>57</xdr:col>
      <xdr:colOff>53340</xdr:colOff>
      <xdr:row>21</xdr:row>
      <xdr:rowOff>167640</xdr:rowOff>
    </xdr:to>
    <xdr:sp macro="" textlink="">
      <xdr:nvSpPr>
        <xdr:cNvPr id="39" name="角丸四角形吹き出し 38"/>
        <xdr:cNvSpPr/>
      </xdr:nvSpPr>
      <xdr:spPr bwMode="auto">
        <a:xfrm>
          <a:off x="7536180" y="3162300"/>
          <a:ext cx="3375660" cy="1036320"/>
        </a:xfrm>
        <a:prstGeom prst="wedgeRoundRectCallout">
          <a:avLst>
            <a:gd name="adj1" fmla="val -56499"/>
            <a:gd name="adj2" fmla="val -23908"/>
            <a:gd name="adj3" fmla="val 16667"/>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法人番号は、国税庁から指定される１３桁の番号です。法人番号が不明の場合は、</a:t>
          </a:r>
        </a:p>
        <a:p>
          <a:pPr algn="l"/>
          <a:r>
            <a:rPr kumimoji="1" lang="ja-JP" altLang="en-US" sz="1100"/>
            <a:t>「国税庁法人番号公表サイト」（</a:t>
          </a:r>
          <a:r>
            <a:rPr kumimoji="1" lang="en-US" altLang="ja-JP" sz="1100"/>
            <a:t>https://www.houjin-bangou.nta.go.jp</a:t>
          </a:r>
          <a:r>
            <a:rPr kumimoji="1" lang="ja-JP" altLang="en-US" sz="1100"/>
            <a:t>）でご確認ください。</a:t>
          </a:r>
        </a:p>
      </xdr:txBody>
    </xdr:sp>
    <xdr:clientData/>
  </xdr:twoCellAnchor>
  <xdr:twoCellAnchor>
    <xdr:from>
      <xdr:col>10</xdr:col>
      <xdr:colOff>137160</xdr:colOff>
      <xdr:row>22</xdr:row>
      <xdr:rowOff>7620</xdr:rowOff>
    </xdr:from>
    <xdr:to>
      <xdr:col>12</xdr:col>
      <xdr:colOff>26670</xdr:colOff>
      <xdr:row>23</xdr:row>
      <xdr:rowOff>0</xdr:rowOff>
    </xdr:to>
    <xdr:sp macro="" textlink="">
      <xdr:nvSpPr>
        <xdr:cNvPr id="40" name="Oval 5">
          <a:extLst>
            <a:ext uri="{FF2B5EF4-FFF2-40B4-BE49-F238E27FC236}">
              <a16:creationId xmlns:a16="http://schemas.microsoft.com/office/drawing/2014/main" id="{00000000-0008-0000-0300-000004000000}"/>
            </a:ext>
          </a:extLst>
        </xdr:cNvPr>
        <xdr:cNvSpPr>
          <a:spLocks noChangeArrowheads="1"/>
        </xdr:cNvSpPr>
      </xdr:nvSpPr>
      <xdr:spPr bwMode="auto">
        <a:xfrm>
          <a:off x="2042160" y="422148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121920</xdr:colOff>
      <xdr:row>22</xdr:row>
      <xdr:rowOff>22860</xdr:rowOff>
    </xdr:from>
    <xdr:to>
      <xdr:col>23</xdr:col>
      <xdr:colOff>11430</xdr:colOff>
      <xdr:row>23</xdr:row>
      <xdr:rowOff>15240</xdr:rowOff>
    </xdr:to>
    <xdr:sp macro="" textlink="">
      <xdr:nvSpPr>
        <xdr:cNvPr id="41" name="Oval 5">
          <a:extLst>
            <a:ext uri="{FF2B5EF4-FFF2-40B4-BE49-F238E27FC236}">
              <a16:creationId xmlns:a16="http://schemas.microsoft.com/office/drawing/2014/main" id="{00000000-0008-0000-0300-000004000000}"/>
            </a:ext>
          </a:extLst>
        </xdr:cNvPr>
        <xdr:cNvSpPr>
          <a:spLocks noChangeArrowheads="1"/>
        </xdr:cNvSpPr>
      </xdr:nvSpPr>
      <xdr:spPr bwMode="auto">
        <a:xfrm>
          <a:off x="4122420" y="423672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182880</xdr:colOff>
      <xdr:row>30</xdr:row>
      <xdr:rowOff>167640</xdr:rowOff>
    </xdr:from>
    <xdr:to>
      <xdr:col>23</xdr:col>
      <xdr:colOff>72390</xdr:colOff>
      <xdr:row>31</xdr:row>
      <xdr:rowOff>160020</xdr:rowOff>
    </xdr:to>
    <xdr:sp macro="" textlink="">
      <xdr:nvSpPr>
        <xdr:cNvPr id="42" name="Oval 5">
          <a:extLst>
            <a:ext uri="{FF2B5EF4-FFF2-40B4-BE49-F238E27FC236}">
              <a16:creationId xmlns:a16="http://schemas.microsoft.com/office/drawing/2014/main" id="{00000000-0008-0000-0300-000006000000}"/>
            </a:ext>
          </a:extLst>
        </xdr:cNvPr>
        <xdr:cNvSpPr>
          <a:spLocks noChangeArrowheads="1"/>
        </xdr:cNvSpPr>
      </xdr:nvSpPr>
      <xdr:spPr bwMode="auto">
        <a:xfrm>
          <a:off x="4183380" y="593598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160020</xdr:colOff>
      <xdr:row>31</xdr:row>
      <xdr:rowOff>7620</xdr:rowOff>
    </xdr:from>
    <xdr:to>
      <xdr:col>12</xdr:col>
      <xdr:colOff>49530</xdr:colOff>
      <xdr:row>32</xdr:row>
      <xdr:rowOff>0</xdr:rowOff>
    </xdr:to>
    <xdr:sp macro="" textlink="">
      <xdr:nvSpPr>
        <xdr:cNvPr id="43" name="Oval 5">
          <a:extLst>
            <a:ext uri="{FF2B5EF4-FFF2-40B4-BE49-F238E27FC236}">
              <a16:creationId xmlns:a16="http://schemas.microsoft.com/office/drawing/2014/main" id="{00000000-0008-0000-0300-000006000000}"/>
            </a:ext>
          </a:extLst>
        </xdr:cNvPr>
        <xdr:cNvSpPr>
          <a:spLocks noChangeArrowheads="1"/>
        </xdr:cNvSpPr>
      </xdr:nvSpPr>
      <xdr:spPr bwMode="auto">
        <a:xfrm>
          <a:off x="2065020" y="595884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99060</xdr:colOff>
      <xdr:row>1</xdr:row>
      <xdr:rowOff>53340</xdr:rowOff>
    </xdr:from>
    <xdr:to>
      <xdr:col>35</xdr:col>
      <xdr:colOff>100965</xdr:colOff>
      <xdr:row>3</xdr:row>
      <xdr:rowOff>116205</xdr:rowOff>
    </xdr:to>
    <xdr:sp macro="" textlink="">
      <xdr:nvSpPr>
        <xdr:cNvPr id="44" name="AutoShape 7">
          <a:extLst>
            <a:ext uri="{FF2B5EF4-FFF2-40B4-BE49-F238E27FC236}">
              <a16:creationId xmlns:a16="http://schemas.microsoft.com/office/drawing/2014/main" id="{00000000-0008-0000-0300-000008000000}"/>
            </a:ext>
          </a:extLst>
        </xdr:cNvPr>
        <xdr:cNvSpPr>
          <a:spLocks noChangeArrowheads="1"/>
        </xdr:cNvSpPr>
      </xdr:nvSpPr>
      <xdr:spPr bwMode="auto">
        <a:xfrm>
          <a:off x="5623560" y="236220"/>
          <a:ext cx="1144905" cy="4286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400-000002000000}"/>
            </a:ext>
          </a:extLst>
        </xdr:cNvPr>
        <xdr:cNvSpPr>
          <a:spLocks/>
        </xdr:cNvSpPr>
      </xdr:nvSpPr>
      <xdr:spPr bwMode="auto">
        <a:xfrm flipH="1" flipV="1">
          <a:off x="17052925" y="4572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400-000003000000}"/>
            </a:ext>
          </a:extLst>
        </xdr:cNvPr>
        <xdr:cNvSpPr>
          <a:spLocks noChangeShapeType="1"/>
        </xdr:cNvSpPr>
      </xdr:nvSpPr>
      <xdr:spPr bwMode="auto">
        <a:xfrm>
          <a:off x="17157700" y="45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66675</xdr:colOff>
      <xdr:row>5</xdr:row>
      <xdr:rowOff>0</xdr:rowOff>
    </xdr:from>
    <xdr:to>
      <xdr:col>28</xdr:col>
      <xdr:colOff>66675</xdr:colOff>
      <xdr:row>5</xdr:row>
      <xdr:rowOff>0</xdr:rowOff>
    </xdr:to>
    <xdr:sp macro="" textlink="">
      <xdr:nvSpPr>
        <xdr:cNvPr id="4" name="Arc 3">
          <a:extLst>
            <a:ext uri="{FF2B5EF4-FFF2-40B4-BE49-F238E27FC236}">
              <a16:creationId xmlns:a16="http://schemas.microsoft.com/office/drawing/2014/main" id="{00000000-0008-0000-0400-000002000000}"/>
            </a:ext>
          </a:extLst>
        </xdr:cNvPr>
        <xdr:cNvSpPr>
          <a:spLocks/>
        </xdr:cNvSpPr>
      </xdr:nvSpPr>
      <xdr:spPr bwMode="auto">
        <a:xfrm flipH="1" flipV="1">
          <a:off x="16746855"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5" name="Line 4">
          <a:extLst>
            <a:ext uri="{FF2B5EF4-FFF2-40B4-BE49-F238E27FC236}">
              <a16:creationId xmlns:a16="http://schemas.microsoft.com/office/drawing/2014/main" id="{00000000-0008-0000-0400-000003000000}"/>
            </a:ext>
          </a:extLst>
        </xdr:cNvPr>
        <xdr:cNvSpPr>
          <a:spLocks noChangeShapeType="1"/>
        </xdr:cNvSpPr>
      </xdr:nvSpPr>
      <xdr:spPr bwMode="auto">
        <a:xfrm>
          <a:off x="16851630" y="4648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66675</xdr:colOff>
      <xdr:row>5</xdr:row>
      <xdr:rowOff>0</xdr:rowOff>
    </xdr:from>
    <xdr:to>
      <xdr:col>28</xdr:col>
      <xdr:colOff>66675</xdr:colOff>
      <xdr:row>5</xdr:row>
      <xdr:rowOff>0</xdr:rowOff>
    </xdr:to>
    <xdr:sp macro="" textlink="">
      <xdr:nvSpPr>
        <xdr:cNvPr id="6" name="Arc 3">
          <a:extLst>
            <a:ext uri="{FF2B5EF4-FFF2-40B4-BE49-F238E27FC236}">
              <a16:creationId xmlns:a16="http://schemas.microsoft.com/office/drawing/2014/main" id="{00000000-0008-0000-0200-000002000000}"/>
            </a:ext>
          </a:extLst>
        </xdr:cNvPr>
        <xdr:cNvSpPr>
          <a:spLocks/>
        </xdr:cNvSpPr>
      </xdr:nvSpPr>
      <xdr:spPr bwMode="auto">
        <a:xfrm flipH="1" flipV="1">
          <a:off x="16746855"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7" name="Line 4">
          <a:extLst>
            <a:ext uri="{FF2B5EF4-FFF2-40B4-BE49-F238E27FC236}">
              <a16:creationId xmlns:a16="http://schemas.microsoft.com/office/drawing/2014/main" id="{00000000-0008-0000-0200-000003000000}"/>
            </a:ext>
          </a:extLst>
        </xdr:cNvPr>
        <xdr:cNvSpPr>
          <a:spLocks noChangeShapeType="1"/>
        </xdr:cNvSpPr>
      </xdr:nvSpPr>
      <xdr:spPr bwMode="auto">
        <a:xfrm>
          <a:off x="16851630" y="4648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167640</xdr:rowOff>
        </xdr:from>
        <xdr:to>
          <xdr:col>3</xdr:col>
          <xdr:colOff>114300</xdr:colOff>
          <xdr:row>34</xdr:row>
          <xdr:rowOff>60960</xdr:rowOff>
        </xdr:to>
        <xdr:sp macro="" textlink="">
          <xdr:nvSpPr>
            <xdr:cNvPr id="13313" name="Check Box 4"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144780</xdr:rowOff>
        </xdr:from>
        <xdr:to>
          <xdr:col>4</xdr:col>
          <xdr:colOff>152400</xdr:colOff>
          <xdr:row>34</xdr:row>
          <xdr:rowOff>38100</xdr:rowOff>
        </xdr:to>
        <xdr:sp macro="" textlink="">
          <xdr:nvSpPr>
            <xdr:cNvPr id="13314" name="Check Box 5"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144780</xdr:rowOff>
        </xdr:from>
        <xdr:to>
          <xdr:col>4</xdr:col>
          <xdr:colOff>160020</xdr:colOff>
          <xdr:row>34</xdr:row>
          <xdr:rowOff>38100</xdr:rowOff>
        </xdr:to>
        <xdr:sp macro="" textlink="">
          <xdr:nvSpPr>
            <xdr:cNvPr id="13315" name="Check Box 6"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11</xdr:col>
          <xdr:colOff>0</xdr:colOff>
          <xdr:row>34</xdr:row>
          <xdr:rowOff>68580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17</xdr:col>
          <xdr:colOff>38100</xdr:colOff>
          <xdr:row>34</xdr:row>
          <xdr:rowOff>45720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22</xdr:col>
          <xdr:colOff>129540</xdr:colOff>
          <xdr:row>34</xdr:row>
          <xdr:rowOff>45720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11</xdr:col>
          <xdr:colOff>0</xdr:colOff>
          <xdr:row>36</xdr:row>
          <xdr:rowOff>68580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17</xdr:col>
          <xdr:colOff>30480</xdr:colOff>
          <xdr:row>36</xdr:row>
          <xdr:rowOff>45720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22</xdr:col>
          <xdr:colOff>106680</xdr:colOff>
          <xdr:row>36</xdr:row>
          <xdr:rowOff>45720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68580</xdr:rowOff>
        </xdr:to>
        <xdr:sp macro="" textlink="">
          <xdr:nvSpPr>
            <xdr:cNvPr id="13322" name="Check Box 4" hidden="1">
              <a:extLst>
                <a:ext uri="{63B3BB69-23CF-44E3-9099-C40C66FF867C}">
                  <a14:compatExt spid="_x0000_s13322"/>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160020</xdr:colOff>
          <xdr:row>34</xdr:row>
          <xdr:rowOff>45720</xdr:rowOff>
        </xdr:to>
        <xdr:sp macro="" textlink="">
          <xdr:nvSpPr>
            <xdr:cNvPr id="13323" name="Check Box 5" hidden="1">
              <a:extLst>
                <a:ext uri="{63B3BB69-23CF-44E3-9099-C40C66FF867C}">
                  <a14:compatExt spid="_x0000_s13323"/>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45720</xdr:rowOff>
        </xdr:to>
        <xdr:sp macro="" textlink="">
          <xdr:nvSpPr>
            <xdr:cNvPr id="13324" name="Check Box 6" hidden="1">
              <a:extLst>
                <a:ext uri="{63B3BB69-23CF-44E3-9099-C40C66FF867C}">
                  <a14:compatExt spid="_x0000_s13324"/>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68580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167640</xdr:rowOff>
        </xdr:from>
        <xdr:to>
          <xdr:col>3</xdr:col>
          <xdr:colOff>119742</xdr:colOff>
          <xdr:row>34</xdr:row>
          <xdr:rowOff>60960</xdr:rowOff>
        </xdr:to>
        <xdr:sp macro="" textlink="">
          <xdr:nvSpPr>
            <xdr:cNvPr id="14337" name="Check Box 4"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144780</xdr:rowOff>
        </xdr:from>
        <xdr:to>
          <xdr:col>4</xdr:col>
          <xdr:colOff>156754</xdr:colOff>
          <xdr:row>34</xdr:row>
          <xdr:rowOff>38100</xdr:rowOff>
        </xdr:to>
        <xdr:sp macro="" textlink="">
          <xdr:nvSpPr>
            <xdr:cNvPr id="14338" name="Check Box 5"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144780</xdr:rowOff>
        </xdr:from>
        <xdr:to>
          <xdr:col>4</xdr:col>
          <xdr:colOff>164374</xdr:colOff>
          <xdr:row>34</xdr:row>
          <xdr:rowOff>38100</xdr:rowOff>
        </xdr:to>
        <xdr:sp macro="" textlink="">
          <xdr:nvSpPr>
            <xdr:cNvPr id="14339" name="Check Box 6"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11</xdr:col>
          <xdr:colOff>2540</xdr:colOff>
          <xdr:row>34</xdr:row>
          <xdr:rowOff>68580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17</xdr:col>
          <xdr:colOff>38100</xdr:colOff>
          <xdr:row>34</xdr:row>
          <xdr:rowOff>45720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22</xdr:col>
          <xdr:colOff>129540</xdr:colOff>
          <xdr:row>34</xdr:row>
          <xdr:rowOff>45720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11</xdr:col>
          <xdr:colOff>2540</xdr:colOff>
          <xdr:row>34</xdr:row>
          <xdr:rowOff>68580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17</xdr:col>
          <xdr:colOff>38100</xdr:colOff>
          <xdr:row>34</xdr:row>
          <xdr:rowOff>45720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22</xdr:col>
          <xdr:colOff>129540</xdr:colOff>
          <xdr:row>34</xdr:row>
          <xdr:rowOff>45720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11</xdr:col>
          <xdr:colOff>2540</xdr:colOff>
          <xdr:row>36</xdr:row>
          <xdr:rowOff>68580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17</xdr:col>
          <xdr:colOff>30480</xdr:colOff>
          <xdr:row>36</xdr:row>
          <xdr:rowOff>45720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22</xdr:col>
          <xdr:colOff>106680</xdr:colOff>
          <xdr:row>36</xdr:row>
          <xdr:rowOff>45720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11</xdr:col>
          <xdr:colOff>2540</xdr:colOff>
          <xdr:row>36</xdr:row>
          <xdr:rowOff>68580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17</xdr:col>
          <xdr:colOff>30480</xdr:colOff>
          <xdr:row>36</xdr:row>
          <xdr:rowOff>45720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22</xdr:col>
          <xdr:colOff>106680</xdr:colOff>
          <xdr:row>36</xdr:row>
          <xdr:rowOff>45720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23</xdr:col>
      <xdr:colOff>129540</xdr:colOff>
      <xdr:row>0</xdr:row>
      <xdr:rowOff>289560</xdr:rowOff>
    </xdr:from>
    <xdr:to>
      <xdr:col>27</xdr:col>
      <xdr:colOff>142331</xdr:colOff>
      <xdr:row>2</xdr:row>
      <xdr:rowOff>90079</xdr:rowOff>
    </xdr:to>
    <xdr:sp macro="" textlink="">
      <xdr:nvSpPr>
        <xdr:cNvPr id="20"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6195060" y="289560"/>
          <a:ext cx="1140551" cy="42535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8</xdr:col>
      <xdr:colOff>152400</xdr:colOff>
      <xdr:row>5</xdr:row>
      <xdr:rowOff>15240</xdr:rowOff>
    </xdr:from>
    <xdr:to>
      <xdr:col>9</xdr:col>
      <xdr:colOff>232410</xdr:colOff>
      <xdr:row>6</xdr:row>
      <xdr:rowOff>8890</xdr:rowOff>
    </xdr:to>
    <xdr:sp macro="" textlink="">
      <xdr:nvSpPr>
        <xdr:cNvPr id="21" name="Oval 6">
          <a:extLst>
            <a:ext uri="{FF2B5EF4-FFF2-40B4-BE49-F238E27FC236}">
              <a16:creationId xmlns:a16="http://schemas.microsoft.com/office/drawing/2014/main" id="{00000000-0008-0000-0200-000008000000}"/>
            </a:ext>
          </a:extLst>
        </xdr:cNvPr>
        <xdr:cNvSpPr>
          <a:spLocks noChangeArrowheads="1"/>
        </xdr:cNvSpPr>
      </xdr:nvSpPr>
      <xdr:spPr bwMode="auto">
        <a:xfrm>
          <a:off x="208026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15240</xdr:colOff>
      <xdr:row>5</xdr:row>
      <xdr:rowOff>15240</xdr:rowOff>
    </xdr:from>
    <xdr:to>
      <xdr:col>20</xdr:col>
      <xdr:colOff>3810</xdr:colOff>
      <xdr:row>6</xdr:row>
      <xdr:rowOff>8890</xdr:rowOff>
    </xdr:to>
    <xdr:sp macro="" textlink="">
      <xdr:nvSpPr>
        <xdr:cNvPr id="22" name="Oval 6">
          <a:extLst>
            <a:ext uri="{FF2B5EF4-FFF2-40B4-BE49-F238E27FC236}">
              <a16:creationId xmlns:a16="http://schemas.microsoft.com/office/drawing/2014/main" id="{00000000-0008-0000-0200-000008000000}"/>
            </a:ext>
          </a:extLst>
        </xdr:cNvPr>
        <xdr:cNvSpPr>
          <a:spLocks noChangeArrowheads="1"/>
        </xdr:cNvSpPr>
      </xdr:nvSpPr>
      <xdr:spPr bwMode="auto">
        <a:xfrm>
          <a:off x="495300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11</xdr:col>
          <xdr:colOff>2540</xdr:colOff>
          <xdr:row>34</xdr:row>
          <xdr:rowOff>68580</xdr:rowOff>
        </xdr:to>
        <xdr:sp macro="" textlink="">
          <xdr:nvSpPr>
            <xdr:cNvPr id="14352" name="Check Box 4" hidden="1">
              <a:extLst>
                <a:ext uri="{63B3BB69-23CF-44E3-9099-C40C66FF867C}">
                  <a14:compatExt spid="_x0000_s14352"/>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17</xdr:col>
          <xdr:colOff>38100</xdr:colOff>
          <xdr:row>34</xdr:row>
          <xdr:rowOff>45720</xdr:rowOff>
        </xdr:to>
        <xdr:sp macro="" textlink="">
          <xdr:nvSpPr>
            <xdr:cNvPr id="14353" name="Check Box 5" hidden="1">
              <a:extLst>
                <a:ext uri="{63B3BB69-23CF-44E3-9099-C40C66FF867C}">
                  <a14:compatExt spid="_x0000_s14353"/>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22</xdr:col>
          <xdr:colOff>129540</xdr:colOff>
          <xdr:row>34</xdr:row>
          <xdr:rowOff>45720</xdr:rowOff>
        </xdr:to>
        <xdr:sp macro="" textlink="">
          <xdr:nvSpPr>
            <xdr:cNvPr id="14354" name="Check Box 6" hidden="1">
              <a:extLst>
                <a:ext uri="{63B3BB69-23CF-44E3-9099-C40C66FF867C}">
                  <a14:compatExt spid="_x0000_s14354"/>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11</xdr:col>
          <xdr:colOff>2540</xdr:colOff>
          <xdr:row>36</xdr:row>
          <xdr:rowOff>68580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17</xdr:col>
          <xdr:colOff>30480</xdr:colOff>
          <xdr:row>36</xdr:row>
          <xdr:rowOff>45720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22</xdr:col>
          <xdr:colOff>106680</xdr:colOff>
          <xdr:row>36</xdr:row>
          <xdr:rowOff>45720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11</xdr:col>
          <xdr:colOff>2540</xdr:colOff>
          <xdr:row>36</xdr:row>
          <xdr:rowOff>68580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17</xdr:col>
          <xdr:colOff>30480</xdr:colOff>
          <xdr:row>36</xdr:row>
          <xdr:rowOff>45720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22</xdr:col>
          <xdr:colOff>106680</xdr:colOff>
          <xdr:row>36</xdr:row>
          <xdr:rowOff>45720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23</xdr:col>
      <xdr:colOff>129540</xdr:colOff>
      <xdr:row>0</xdr:row>
      <xdr:rowOff>289560</xdr:rowOff>
    </xdr:from>
    <xdr:to>
      <xdr:col>27</xdr:col>
      <xdr:colOff>142331</xdr:colOff>
      <xdr:row>2</xdr:row>
      <xdr:rowOff>90079</xdr:rowOff>
    </xdr:to>
    <xdr:sp macro="" textlink="">
      <xdr:nvSpPr>
        <xdr:cNvPr id="32"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6195060" y="289560"/>
          <a:ext cx="1140551" cy="42535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8</xdr:col>
      <xdr:colOff>152400</xdr:colOff>
      <xdr:row>5</xdr:row>
      <xdr:rowOff>15240</xdr:rowOff>
    </xdr:from>
    <xdr:to>
      <xdr:col>9</xdr:col>
      <xdr:colOff>232410</xdr:colOff>
      <xdr:row>6</xdr:row>
      <xdr:rowOff>8890</xdr:rowOff>
    </xdr:to>
    <xdr:sp macro="" textlink="">
      <xdr:nvSpPr>
        <xdr:cNvPr id="33" name="Oval 6">
          <a:extLst>
            <a:ext uri="{FF2B5EF4-FFF2-40B4-BE49-F238E27FC236}">
              <a16:creationId xmlns:a16="http://schemas.microsoft.com/office/drawing/2014/main" id="{00000000-0008-0000-0200-000008000000}"/>
            </a:ext>
          </a:extLst>
        </xdr:cNvPr>
        <xdr:cNvSpPr>
          <a:spLocks noChangeArrowheads="1"/>
        </xdr:cNvSpPr>
      </xdr:nvSpPr>
      <xdr:spPr bwMode="auto">
        <a:xfrm>
          <a:off x="208026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15240</xdr:colOff>
      <xdr:row>5</xdr:row>
      <xdr:rowOff>15240</xdr:rowOff>
    </xdr:from>
    <xdr:to>
      <xdr:col>20</xdr:col>
      <xdr:colOff>3810</xdr:colOff>
      <xdr:row>6</xdr:row>
      <xdr:rowOff>8890</xdr:rowOff>
    </xdr:to>
    <xdr:sp macro="" textlink="">
      <xdr:nvSpPr>
        <xdr:cNvPr id="34" name="Oval 6">
          <a:extLst>
            <a:ext uri="{FF2B5EF4-FFF2-40B4-BE49-F238E27FC236}">
              <a16:creationId xmlns:a16="http://schemas.microsoft.com/office/drawing/2014/main" id="{00000000-0008-0000-0200-000008000000}"/>
            </a:ext>
          </a:extLst>
        </xdr:cNvPr>
        <xdr:cNvSpPr>
          <a:spLocks noChangeArrowheads="1"/>
        </xdr:cNvSpPr>
      </xdr:nvSpPr>
      <xdr:spPr bwMode="auto">
        <a:xfrm>
          <a:off x="495300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68580</xdr:rowOff>
        </xdr:to>
        <xdr:sp macro="" textlink="">
          <xdr:nvSpPr>
            <xdr:cNvPr id="14361" name="Check Box 4" hidden="1">
              <a:extLst>
                <a:ext uri="{63B3BB69-23CF-44E3-9099-C40C66FF867C}">
                  <a14:compatExt spid="_x0000_s14361"/>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160020</xdr:colOff>
          <xdr:row>34</xdr:row>
          <xdr:rowOff>45720</xdr:rowOff>
        </xdr:to>
        <xdr:sp macro="" textlink="">
          <xdr:nvSpPr>
            <xdr:cNvPr id="14362" name="Check Box 5" hidden="1">
              <a:extLst>
                <a:ext uri="{63B3BB69-23CF-44E3-9099-C40C66FF867C}">
                  <a14:compatExt spid="_x0000_s14362"/>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45720</xdr:rowOff>
        </xdr:to>
        <xdr:sp macro="" textlink="">
          <xdr:nvSpPr>
            <xdr:cNvPr id="14363" name="Check Box 6" hidden="1">
              <a:extLst>
                <a:ext uri="{63B3BB69-23CF-44E3-9099-C40C66FF867C}">
                  <a14:compatExt spid="_x0000_s14363"/>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68580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160020</xdr:colOff>
          <xdr:row>34</xdr:row>
          <xdr:rowOff>45720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45720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68580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68580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23</xdr:col>
      <xdr:colOff>129540</xdr:colOff>
      <xdr:row>0</xdr:row>
      <xdr:rowOff>289560</xdr:rowOff>
    </xdr:from>
    <xdr:to>
      <xdr:col>27</xdr:col>
      <xdr:colOff>142331</xdr:colOff>
      <xdr:row>2</xdr:row>
      <xdr:rowOff>90079</xdr:rowOff>
    </xdr:to>
    <xdr:sp macro="" textlink="">
      <xdr:nvSpPr>
        <xdr:cNvPr id="47"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6195060" y="289560"/>
          <a:ext cx="1140551" cy="42535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8</xdr:col>
      <xdr:colOff>152400</xdr:colOff>
      <xdr:row>5</xdr:row>
      <xdr:rowOff>15240</xdr:rowOff>
    </xdr:from>
    <xdr:to>
      <xdr:col>9</xdr:col>
      <xdr:colOff>232410</xdr:colOff>
      <xdr:row>6</xdr:row>
      <xdr:rowOff>8890</xdr:rowOff>
    </xdr:to>
    <xdr:sp macro="" textlink="">
      <xdr:nvSpPr>
        <xdr:cNvPr id="48" name="Oval 6">
          <a:extLst>
            <a:ext uri="{FF2B5EF4-FFF2-40B4-BE49-F238E27FC236}">
              <a16:creationId xmlns:a16="http://schemas.microsoft.com/office/drawing/2014/main" id="{00000000-0008-0000-0200-000008000000}"/>
            </a:ext>
          </a:extLst>
        </xdr:cNvPr>
        <xdr:cNvSpPr>
          <a:spLocks noChangeArrowheads="1"/>
        </xdr:cNvSpPr>
      </xdr:nvSpPr>
      <xdr:spPr bwMode="auto">
        <a:xfrm>
          <a:off x="208026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15240</xdr:colOff>
      <xdr:row>5</xdr:row>
      <xdr:rowOff>15240</xdr:rowOff>
    </xdr:from>
    <xdr:to>
      <xdr:col>20</xdr:col>
      <xdr:colOff>3810</xdr:colOff>
      <xdr:row>6</xdr:row>
      <xdr:rowOff>8890</xdr:rowOff>
    </xdr:to>
    <xdr:sp macro="" textlink="">
      <xdr:nvSpPr>
        <xdr:cNvPr id="49" name="Oval 6">
          <a:extLst>
            <a:ext uri="{FF2B5EF4-FFF2-40B4-BE49-F238E27FC236}">
              <a16:creationId xmlns:a16="http://schemas.microsoft.com/office/drawing/2014/main" id="{00000000-0008-0000-0200-000008000000}"/>
            </a:ext>
          </a:extLst>
        </xdr:cNvPr>
        <xdr:cNvSpPr>
          <a:spLocks noChangeArrowheads="1"/>
        </xdr:cNvSpPr>
      </xdr:nvSpPr>
      <xdr:spPr bwMode="auto">
        <a:xfrm>
          <a:off x="495300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68580</xdr:rowOff>
        </xdr:to>
        <xdr:sp macro="" textlink="">
          <xdr:nvSpPr>
            <xdr:cNvPr id="14373" name="Check Box 4" hidden="1">
              <a:extLst>
                <a:ext uri="{63B3BB69-23CF-44E3-9099-C40C66FF867C}">
                  <a14:compatExt spid="_x0000_s14373"/>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160020</xdr:colOff>
          <xdr:row>34</xdr:row>
          <xdr:rowOff>45720</xdr:rowOff>
        </xdr:to>
        <xdr:sp macro="" textlink="">
          <xdr:nvSpPr>
            <xdr:cNvPr id="14374" name="Check Box 5" hidden="1">
              <a:extLst>
                <a:ext uri="{63B3BB69-23CF-44E3-9099-C40C66FF867C}">
                  <a14:compatExt spid="_x0000_s14374"/>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45720</xdr:rowOff>
        </xdr:to>
        <xdr:sp macro="" textlink="">
          <xdr:nvSpPr>
            <xdr:cNvPr id="14375" name="Check Box 6" hidden="1">
              <a:extLst>
                <a:ext uri="{63B3BB69-23CF-44E3-9099-C40C66FF867C}">
                  <a14:compatExt spid="_x0000_s14375"/>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68580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68580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23</xdr:col>
      <xdr:colOff>129540</xdr:colOff>
      <xdr:row>0</xdr:row>
      <xdr:rowOff>289560</xdr:rowOff>
    </xdr:from>
    <xdr:to>
      <xdr:col>27</xdr:col>
      <xdr:colOff>142331</xdr:colOff>
      <xdr:row>2</xdr:row>
      <xdr:rowOff>90079</xdr:rowOff>
    </xdr:to>
    <xdr:sp macro="" textlink="">
      <xdr:nvSpPr>
        <xdr:cNvPr id="59"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6195060" y="289560"/>
          <a:ext cx="1140551" cy="42535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8</xdr:col>
      <xdr:colOff>152400</xdr:colOff>
      <xdr:row>5</xdr:row>
      <xdr:rowOff>15240</xdr:rowOff>
    </xdr:from>
    <xdr:to>
      <xdr:col>9</xdr:col>
      <xdr:colOff>232410</xdr:colOff>
      <xdr:row>6</xdr:row>
      <xdr:rowOff>8890</xdr:rowOff>
    </xdr:to>
    <xdr:sp macro="" textlink="">
      <xdr:nvSpPr>
        <xdr:cNvPr id="60" name="Oval 6">
          <a:extLst>
            <a:ext uri="{FF2B5EF4-FFF2-40B4-BE49-F238E27FC236}">
              <a16:creationId xmlns:a16="http://schemas.microsoft.com/office/drawing/2014/main" id="{00000000-0008-0000-0200-000008000000}"/>
            </a:ext>
          </a:extLst>
        </xdr:cNvPr>
        <xdr:cNvSpPr>
          <a:spLocks noChangeArrowheads="1"/>
        </xdr:cNvSpPr>
      </xdr:nvSpPr>
      <xdr:spPr bwMode="auto">
        <a:xfrm>
          <a:off x="208026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15240</xdr:colOff>
      <xdr:row>5</xdr:row>
      <xdr:rowOff>15240</xdr:rowOff>
    </xdr:from>
    <xdr:to>
      <xdr:col>20</xdr:col>
      <xdr:colOff>3810</xdr:colOff>
      <xdr:row>6</xdr:row>
      <xdr:rowOff>8890</xdr:rowOff>
    </xdr:to>
    <xdr:sp macro="" textlink="">
      <xdr:nvSpPr>
        <xdr:cNvPr id="61" name="Oval 6">
          <a:extLst>
            <a:ext uri="{FF2B5EF4-FFF2-40B4-BE49-F238E27FC236}">
              <a16:creationId xmlns:a16="http://schemas.microsoft.com/office/drawing/2014/main" id="{00000000-0008-0000-0200-000008000000}"/>
            </a:ext>
          </a:extLst>
        </xdr:cNvPr>
        <xdr:cNvSpPr>
          <a:spLocks noChangeArrowheads="1"/>
        </xdr:cNvSpPr>
      </xdr:nvSpPr>
      <xdr:spPr bwMode="auto">
        <a:xfrm>
          <a:off x="495300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2700" y="403860"/>
          <a:ext cx="123444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12700</xdr:colOff>
      <xdr:row>1</xdr:row>
      <xdr:rowOff>152400</xdr:rowOff>
    </xdr:from>
    <xdr:to>
      <xdr:col>3</xdr:col>
      <xdr:colOff>127000</xdr:colOff>
      <xdr:row>2</xdr:row>
      <xdr:rowOff>241300</xdr:rowOff>
    </xdr:to>
    <xdr:sp macro="" textlink="">
      <xdr:nvSpPr>
        <xdr:cNvPr id="3" name="正方形/長方形 2">
          <a:extLst>
            <a:ext uri="{FF2B5EF4-FFF2-40B4-BE49-F238E27FC236}">
              <a16:creationId xmlns:a16="http://schemas.microsoft.com/office/drawing/2014/main" id="{00000000-0008-0000-0000-000005000000}"/>
            </a:ext>
          </a:extLst>
        </xdr:cNvPr>
        <xdr:cNvSpPr/>
      </xdr:nvSpPr>
      <xdr:spPr>
        <a:xfrm>
          <a:off x="12700" y="396240"/>
          <a:ext cx="1409700" cy="3327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12700</xdr:colOff>
      <xdr:row>1</xdr:row>
      <xdr:rowOff>152400</xdr:rowOff>
    </xdr:from>
    <xdr:to>
      <xdr:col>3</xdr:col>
      <xdr:colOff>127000</xdr:colOff>
      <xdr:row>2</xdr:row>
      <xdr:rowOff>241300</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12700" y="396240"/>
          <a:ext cx="1409700" cy="3327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240030" y="15527655"/>
          <a:ext cx="12580620" cy="2162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4629150" y="466725"/>
          <a:ext cx="675894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499220\AppData\Local\Temp\c6952e9c-3fcf-4239-93d5-19c620504779_&#9733;&#22269;&#27096;&#24335;&#65288;&#20196;&#21644;5&#24180;12&#26376;19&#26085;&#30330;&#20986;&#65289;.zip.779\&#9733;&#22269;&#27096;&#24335;&#65288;&#20196;&#21644;5&#24180;12&#26376;19&#26085;&#30330;&#20986;&#65289;\01&#12288;&#21402;&#29983;&#21172;&#20685;&#22823;&#33251;&#12364;&#23450;&#12417;&#12427;&#27096;&#24335;&#31561;&#65288;&#20196;&#21644;&#65302;&#24180;&#65300;&#26376;&#65297;&#26085;&#20197;&#38477;&#12395;&#20351;&#29992;&#65289;\1-3_&#27161;&#28310;&#27096;&#24335;1_06_&#21220;&#21209;&#34920;_&#29305;&#23450;&#26045;&#35373;&#20837;&#23621;&#32773;&#29983;&#27963;&#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特定施設入居者生活介護"/>
      <sheetName val="【記載例】シフト記号表（勤務時間帯）"/>
      <sheetName val="特定施設入居者生活介護"/>
      <sheetName val="シフト記号表"/>
      <sheetName val="記入方法"/>
      <sheetName val="プルダウン・リスト"/>
    </sheetNames>
    <sheetDataSet>
      <sheetData sheetId="0"/>
      <sheetData sheetId="1">
        <row r="6">
          <cell r="C6" t="str">
            <v>a</v>
          </cell>
        </row>
      </sheetData>
      <sheetData sheetId="2"/>
      <sheetData sheetId="3">
        <row r="6">
          <cell r="C6" t="str">
            <v>a</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drawing" Target="../drawings/drawing3.x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printerSettings" Target="../printerSettings/printerSettings4.bin"/><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hyperlink" Target="mailto:xxxx@xxx.com" TargetMode="External"/><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vmlDrawing" Target="../drawings/vmlDrawing2.v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3.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5.xml"/><Relationship Id="rId16"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3" Type="http://schemas.openxmlformats.org/officeDocument/2006/relationships/vmlDrawing" Target="../drawings/vmlDrawing4.v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2" Type="http://schemas.openxmlformats.org/officeDocument/2006/relationships/drawing" Target="../drawings/drawing6.xml"/><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41" Type="http://schemas.openxmlformats.org/officeDocument/2006/relationships/ctrlProp" Target="../ctrlProps/ctrlProp93.xml"/><Relationship Id="rId1" Type="http://schemas.openxmlformats.org/officeDocument/2006/relationships/printerSettings" Target="../printerSettings/printerSettings7.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4" Type="http://schemas.openxmlformats.org/officeDocument/2006/relationships/ctrlProp" Target="../ctrlProps/ctrlProp96.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G51"/>
  <sheetViews>
    <sheetView tabSelected="1" view="pageBreakPreview" zoomScaleNormal="85" zoomScaleSheetLayoutView="100" workbookViewId="0">
      <selection activeCell="I1" sqref="I1"/>
    </sheetView>
  </sheetViews>
  <sheetFormatPr defaultRowHeight="13.2"/>
  <cols>
    <col min="1" max="1" width="1.44140625" customWidth="1"/>
    <col min="2" max="2" width="2.88671875" style="12" customWidth="1"/>
    <col min="3" max="3" width="22.44140625" customWidth="1"/>
    <col min="4" max="4" width="8" customWidth="1"/>
    <col min="5" max="5" width="56.44140625" customWidth="1"/>
    <col min="6" max="6" width="8" customWidth="1"/>
    <col min="7" max="7" width="17.44140625" customWidth="1"/>
  </cols>
  <sheetData>
    <row r="1" spans="2:7" ht="22.5" customHeight="1">
      <c r="E1" s="252" t="s">
        <v>81</v>
      </c>
      <c r="F1" s="252"/>
      <c r="G1" s="252"/>
    </row>
    <row r="2" spans="2:7">
      <c r="E2" s="61"/>
      <c r="F2" s="61"/>
      <c r="G2" s="61"/>
    </row>
    <row r="3" spans="2:7" ht="30" customHeight="1">
      <c r="C3" s="2" t="s">
        <v>8</v>
      </c>
      <c r="D3" s="2"/>
      <c r="G3" s="1"/>
    </row>
    <row r="4" spans="2:7" ht="7.5" customHeight="1">
      <c r="C4" s="2"/>
      <c r="D4" s="2"/>
      <c r="G4" s="1"/>
    </row>
    <row r="5" spans="2:7" ht="15" customHeight="1">
      <c r="C5" s="253" t="s">
        <v>49</v>
      </c>
      <c r="D5" s="253"/>
      <c r="E5" s="254"/>
      <c r="F5" s="71"/>
      <c r="G5" s="17"/>
    </row>
    <row r="6" spans="2:7" ht="10.5" customHeight="1">
      <c r="C6" s="4"/>
      <c r="D6" s="4"/>
      <c r="G6" s="3"/>
    </row>
    <row r="7" spans="2:7" ht="30" customHeight="1">
      <c r="B7" s="255" t="s">
        <v>52</v>
      </c>
      <c r="C7" s="256"/>
      <c r="D7" s="249"/>
      <c r="E7" s="250"/>
      <c r="F7" s="250"/>
      <c r="G7" s="251"/>
    </row>
    <row r="8" spans="2:7" ht="6.75" customHeight="1"/>
    <row r="9" spans="2:7" ht="6.75" customHeight="1" thickBot="1"/>
    <row r="10" spans="2:7" ht="17.100000000000001" customHeight="1">
      <c r="B10" s="87"/>
      <c r="C10" s="88"/>
      <c r="D10" s="88"/>
      <c r="E10" s="89"/>
      <c r="F10" s="257" t="s">
        <v>11</v>
      </c>
      <c r="G10" s="5"/>
    </row>
    <row r="11" spans="2:7" ht="17.100000000000001" customHeight="1">
      <c r="B11" s="90"/>
      <c r="C11" s="259" t="s">
        <v>12</v>
      </c>
      <c r="D11" s="260"/>
      <c r="E11" s="261"/>
      <c r="F11" s="258"/>
      <c r="G11" s="6" t="s">
        <v>13</v>
      </c>
    </row>
    <row r="12" spans="2:7" ht="17.100000000000001" customHeight="1" thickBot="1">
      <c r="B12" s="90"/>
      <c r="C12" s="1"/>
      <c r="D12" s="1"/>
      <c r="E12" s="91"/>
      <c r="F12" s="258"/>
      <c r="G12" s="31"/>
    </row>
    <row r="13" spans="2:7" ht="17.100000000000001" customHeight="1">
      <c r="B13" s="262" t="s">
        <v>94</v>
      </c>
      <c r="C13" s="44" t="s">
        <v>528</v>
      </c>
      <c r="D13" s="67"/>
      <c r="E13" s="67"/>
      <c r="F13" s="36"/>
      <c r="G13" s="34"/>
    </row>
    <row r="14" spans="2:7" ht="17.100000000000001" customHeight="1">
      <c r="B14" s="263"/>
      <c r="C14" s="265" t="s">
        <v>529</v>
      </c>
      <c r="D14" s="266"/>
      <c r="E14" s="266"/>
      <c r="F14" s="39"/>
      <c r="G14" s="52"/>
    </row>
    <row r="15" spans="2:7" ht="17.100000000000001" customHeight="1">
      <c r="B15" s="263"/>
      <c r="C15" s="267" t="s">
        <v>530</v>
      </c>
      <c r="D15" s="268"/>
      <c r="E15" s="269"/>
      <c r="F15" s="40"/>
      <c r="G15" s="53"/>
    </row>
    <row r="16" spans="2:7" ht="17.100000000000001" customHeight="1" thickBot="1">
      <c r="B16" s="264"/>
      <c r="C16" s="270" t="s">
        <v>89</v>
      </c>
      <c r="D16" s="271"/>
      <c r="E16" s="271"/>
      <c r="F16" s="38"/>
      <c r="G16" s="35"/>
    </row>
    <row r="17" spans="1:7" ht="17.100000000000001" customHeight="1">
      <c r="B17" s="45">
        <v>1</v>
      </c>
      <c r="C17" s="272" t="s">
        <v>527</v>
      </c>
      <c r="D17" s="273"/>
      <c r="E17" s="273"/>
      <c r="F17" s="37"/>
      <c r="G17" s="28"/>
    </row>
    <row r="18" spans="1:7" ht="17.100000000000001" customHeight="1">
      <c r="B18" s="45">
        <v>2</v>
      </c>
      <c r="C18" s="62" t="s">
        <v>86</v>
      </c>
      <c r="D18" s="63"/>
      <c r="E18" s="63"/>
      <c r="F18" s="37"/>
      <c r="G18" s="28"/>
    </row>
    <row r="19" spans="1:7" ht="17.100000000000001" customHeight="1">
      <c r="B19" s="45">
        <v>3</v>
      </c>
      <c r="C19" s="214" t="s">
        <v>531</v>
      </c>
      <c r="D19" s="63"/>
      <c r="E19" s="63"/>
      <c r="F19" s="37"/>
      <c r="G19" s="28"/>
    </row>
    <row r="20" spans="1:7" ht="17.100000000000001" customHeight="1">
      <c r="B20" s="45">
        <v>4</v>
      </c>
      <c r="C20" s="62" t="s">
        <v>75</v>
      </c>
      <c r="D20" s="62"/>
      <c r="E20" s="62"/>
      <c r="F20" s="37"/>
      <c r="G20" s="28"/>
    </row>
    <row r="21" spans="1:7" ht="17.100000000000001" customHeight="1">
      <c r="B21" s="45">
        <v>5</v>
      </c>
      <c r="C21" s="62" t="s">
        <v>74</v>
      </c>
      <c r="D21" s="62"/>
      <c r="E21" s="62"/>
      <c r="F21" s="37"/>
      <c r="G21" s="28"/>
    </row>
    <row r="22" spans="1:7" ht="17.100000000000001" customHeight="1">
      <c r="B22" s="45">
        <v>6</v>
      </c>
      <c r="C22" s="62" t="s">
        <v>85</v>
      </c>
      <c r="D22" s="62"/>
      <c r="E22" s="62"/>
      <c r="F22" s="37"/>
      <c r="G22" s="28"/>
    </row>
    <row r="23" spans="1:7" ht="17.100000000000001" customHeight="1">
      <c r="B23" s="45">
        <v>7</v>
      </c>
      <c r="C23" s="62" t="s">
        <v>88</v>
      </c>
      <c r="D23" s="62"/>
      <c r="E23" s="62"/>
      <c r="F23" s="37"/>
      <c r="G23" s="28"/>
    </row>
    <row r="24" spans="1:7" ht="17.100000000000001" customHeight="1">
      <c r="B24" s="45">
        <v>8</v>
      </c>
      <c r="C24" s="92" t="s">
        <v>10</v>
      </c>
      <c r="D24" s="93"/>
      <c r="E24" s="57"/>
      <c r="F24" s="26"/>
      <c r="G24" s="27"/>
    </row>
    <row r="25" spans="1:7" ht="17.100000000000001" customHeight="1">
      <c r="B25" s="45">
        <v>9</v>
      </c>
      <c r="C25" s="227" t="s">
        <v>532</v>
      </c>
      <c r="D25" s="227"/>
      <c r="E25" s="227"/>
      <c r="F25" s="37"/>
      <c r="G25" s="28"/>
    </row>
    <row r="26" spans="1:7" ht="17.100000000000001" customHeight="1">
      <c r="A26">
        <v>9</v>
      </c>
      <c r="B26" s="45">
        <v>10</v>
      </c>
      <c r="C26" s="227" t="s">
        <v>53</v>
      </c>
      <c r="D26" s="227"/>
      <c r="E26" s="227"/>
      <c r="F26" s="37"/>
      <c r="G26" s="28"/>
    </row>
    <row r="27" spans="1:7" ht="17.100000000000001" customHeight="1">
      <c r="B27" s="45">
        <v>11</v>
      </c>
      <c r="C27" s="66" t="s">
        <v>87</v>
      </c>
      <c r="D27" s="66"/>
      <c r="E27" s="66"/>
      <c r="F27" s="39"/>
      <c r="G27" s="29"/>
    </row>
    <row r="28" spans="1:7" ht="17.100000000000001" customHeight="1">
      <c r="B28" s="45">
        <v>12</v>
      </c>
      <c r="C28" s="66" t="s">
        <v>533</v>
      </c>
      <c r="D28" s="66"/>
      <c r="E28" s="66"/>
      <c r="F28" s="39"/>
      <c r="G28" s="29"/>
    </row>
    <row r="29" spans="1:7" ht="17.100000000000001" customHeight="1">
      <c r="B29" s="45">
        <v>13</v>
      </c>
      <c r="C29" s="54" t="s">
        <v>55</v>
      </c>
      <c r="D29" s="54"/>
      <c r="E29" s="54"/>
      <c r="F29" s="39"/>
      <c r="G29" s="55"/>
    </row>
    <row r="30" spans="1:7" ht="17.100000000000001" customHeight="1">
      <c r="B30" s="45">
        <v>14</v>
      </c>
      <c r="C30" s="66" t="s">
        <v>536</v>
      </c>
      <c r="D30" s="66"/>
      <c r="E30" s="66"/>
      <c r="F30" s="37"/>
      <c r="G30" s="41"/>
    </row>
    <row r="31" spans="1:7" ht="17.100000000000001" customHeight="1">
      <c r="B31" s="45">
        <v>15</v>
      </c>
      <c r="C31" s="66" t="s">
        <v>534</v>
      </c>
      <c r="D31" s="66"/>
      <c r="E31" s="66"/>
      <c r="F31" s="37"/>
      <c r="G31" s="41"/>
    </row>
    <row r="32" spans="1:7" ht="17.100000000000001" customHeight="1">
      <c r="B32" s="45">
        <v>16</v>
      </c>
      <c r="C32" s="66" t="s">
        <v>535</v>
      </c>
      <c r="D32" s="66"/>
      <c r="E32" s="66"/>
      <c r="F32" s="37"/>
      <c r="G32" s="41"/>
    </row>
    <row r="33" spans="1:7" ht="66" customHeight="1">
      <c r="A33" s="18"/>
      <c r="B33" s="45">
        <v>17</v>
      </c>
      <c r="C33" s="228" t="s">
        <v>84</v>
      </c>
      <c r="D33" s="229"/>
      <c r="E33" s="230"/>
      <c r="F33" s="42"/>
      <c r="G33" s="41"/>
    </row>
    <row r="34" spans="1:7" ht="17.100000000000001" customHeight="1" thickBot="1">
      <c r="A34" s="18"/>
      <c r="B34" s="48">
        <v>18</v>
      </c>
      <c r="C34" s="49" t="s">
        <v>73</v>
      </c>
      <c r="D34" s="50"/>
      <c r="E34" s="51"/>
      <c r="F34" s="43"/>
      <c r="G34" s="35"/>
    </row>
    <row r="35" spans="1:7" s="1" customFormat="1" ht="7.5" customHeight="1">
      <c r="A35" s="25"/>
      <c r="B35" s="32"/>
      <c r="C35" s="24"/>
      <c r="D35" s="24"/>
      <c r="E35" s="33"/>
      <c r="F35" s="32"/>
      <c r="G35" s="32"/>
    </row>
    <row r="36" spans="1:7" s="18" customFormat="1" ht="16.5" customHeight="1">
      <c r="B36" s="23" t="s">
        <v>4</v>
      </c>
      <c r="C36" s="23"/>
      <c r="D36" s="23"/>
      <c r="E36" s="23"/>
      <c r="F36" s="23"/>
      <c r="G36" s="23"/>
    </row>
    <row r="37" spans="1:7" s="18" customFormat="1" ht="16.5" customHeight="1">
      <c r="B37" s="22" t="s">
        <v>77</v>
      </c>
      <c r="C37" s="22"/>
      <c r="D37" s="22"/>
      <c r="E37" s="22"/>
      <c r="F37" s="22"/>
    </row>
    <row r="38" spans="1:7" ht="13.5" customHeight="1" thickBot="1">
      <c r="B38" s="10"/>
      <c r="C38" s="11"/>
      <c r="D38" s="11"/>
      <c r="E38" s="11"/>
      <c r="F38" s="11"/>
      <c r="G38" s="11"/>
    </row>
    <row r="39" spans="1:7" ht="16.5" customHeight="1" thickBot="1">
      <c r="B39" s="94" t="s">
        <v>65</v>
      </c>
      <c r="C39" s="19"/>
      <c r="D39" s="231" t="s">
        <v>54</v>
      </c>
      <c r="E39" s="232"/>
      <c r="F39" s="233"/>
      <c r="G39" s="58" t="s">
        <v>51</v>
      </c>
    </row>
    <row r="40" spans="1:7" ht="16.5" customHeight="1" thickBot="1">
      <c r="B40" s="94" t="s">
        <v>66</v>
      </c>
      <c r="C40" s="19"/>
      <c r="D40" s="234" t="s">
        <v>7</v>
      </c>
      <c r="E40" s="235"/>
      <c r="F40" s="236"/>
      <c r="G40" s="20" t="s">
        <v>51</v>
      </c>
    </row>
    <row r="41" spans="1:7" ht="16.5" customHeight="1" thickBot="1">
      <c r="B41" s="237" t="s">
        <v>82</v>
      </c>
      <c r="C41" s="238"/>
      <c r="D41" s="237" t="s">
        <v>83</v>
      </c>
      <c r="E41" s="239"/>
      <c r="F41" s="238"/>
      <c r="G41" s="21" t="s">
        <v>51</v>
      </c>
    </row>
    <row r="42" spans="1:7" ht="16.5" customHeight="1" thickBot="1">
      <c r="B42" s="94" t="s">
        <v>67</v>
      </c>
      <c r="C42" s="19"/>
      <c r="D42" s="234" t="s">
        <v>64</v>
      </c>
      <c r="E42" s="235"/>
      <c r="F42" s="236"/>
      <c r="G42" s="20" t="s">
        <v>51</v>
      </c>
    </row>
    <row r="44" spans="1:7" ht="21" customHeight="1">
      <c r="C44" s="240" t="s">
        <v>14</v>
      </c>
      <c r="D44" s="241"/>
      <c r="E44" s="241"/>
      <c r="F44" s="241"/>
      <c r="G44" s="242"/>
    </row>
    <row r="45" spans="1:7" ht="13.5" customHeight="1">
      <c r="C45" s="243" t="s">
        <v>15</v>
      </c>
      <c r="D45" s="244"/>
      <c r="E45" s="244"/>
      <c r="F45" s="244"/>
      <c r="G45" s="245"/>
    </row>
    <row r="46" spans="1:7" ht="8.25" customHeight="1">
      <c r="C46" s="246"/>
      <c r="D46" s="247"/>
      <c r="E46" s="247"/>
      <c r="F46" s="247"/>
      <c r="G46" s="248"/>
    </row>
    <row r="47" spans="1:7" ht="20.55" customHeight="1">
      <c r="C47" s="9" t="s">
        <v>16</v>
      </c>
      <c r="D47" s="249"/>
      <c r="E47" s="250"/>
      <c r="F47" s="250"/>
      <c r="G47" s="251"/>
    </row>
    <row r="48" spans="1:7" ht="21" customHeight="1">
      <c r="C48" s="9" t="s">
        <v>17</v>
      </c>
      <c r="D48" s="249"/>
      <c r="E48" s="250"/>
      <c r="F48" s="250"/>
      <c r="G48" s="251"/>
    </row>
    <row r="49" spans="3:7" ht="21" customHeight="1">
      <c r="C49" s="218" t="s">
        <v>18</v>
      </c>
      <c r="D49" s="7" t="s">
        <v>19</v>
      </c>
      <c r="E49" s="221"/>
      <c r="F49" s="221"/>
      <c r="G49" s="222"/>
    </row>
    <row r="50" spans="3:7" ht="21" customHeight="1">
      <c r="C50" s="219"/>
      <c r="D50" s="68" t="s">
        <v>9</v>
      </c>
      <c r="E50" s="223"/>
      <c r="F50" s="223"/>
      <c r="G50" s="224"/>
    </row>
    <row r="51" spans="3:7" ht="21" customHeight="1">
      <c r="C51" s="220"/>
      <c r="D51" s="8" t="s">
        <v>20</v>
      </c>
      <c r="E51" s="225"/>
      <c r="F51" s="225"/>
      <c r="G51" s="226"/>
    </row>
  </sheetData>
  <dataConsolidate/>
  <mergeCells count="27">
    <mergeCell ref="C25:E25"/>
    <mergeCell ref="E1:G1"/>
    <mergeCell ref="C5:E5"/>
    <mergeCell ref="B7:C7"/>
    <mergeCell ref="D7:G7"/>
    <mergeCell ref="F10:F12"/>
    <mergeCell ref="C11:E11"/>
    <mergeCell ref="B13:B16"/>
    <mergeCell ref="C14:E14"/>
    <mergeCell ref="C15:E15"/>
    <mergeCell ref="C16:E16"/>
    <mergeCell ref="C17:E17"/>
    <mergeCell ref="C49:C51"/>
    <mergeCell ref="E49:G49"/>
    <mergeCell ref="E50:G50"/>
    <mergeCell ref="E51:G51"/>
    <mergeCell ref="C26:E26"/>
    <mergeCell ref="C33:E33"/>
    <mergeCell ref="D39:F39"/>
    <mergeCell ref="D40:F40"/>
    <mergeCell ref="B41:C41"/>
    <mergeCell ref="D41:F41"/>
    <mergeCell ref="D42:F42"/>
    <mergeCell ref="C44:G44"/>
    <mergeCell ref="C45:G46"/>
    <mergeCell ref="D47:G47"/>
    <mergeCell ref="D48:G48"/>
  </mergeCells>
  <phoneticPr fontId="6"/>
  <dataValidations count="1">
    <dataValidation allowBlank="1" showInputMessage="1" sqref="F13:F34"/>
  </dataValidations>
  <pageMargins left="0.47244094488188981" right="0.27559055118110237" top="0.55118110236220474" bottom="0.6692913385826772" header="0.86614173228346458" footer="0.39370078740157483"/>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J51"/>
  <sheetViews>
    <sheetView view="pageBreakPreview" zoomScaleNormal="85" zoomScaleSheetLayoutView="100" workbookViewId="0">
      <selection activeCell="D32" sqref="D32"/>
    </sheetView>
  </sheetViews>
  <sheetFormatPr defaultRowHeight="13.2"/>
  <cols>
    <col min="1" max="1" width="1.44140625" customWidth="1"/>
    <col min="2" max="2" width="3.109375" style="77" customWidth="1"/>
    <col min="3" max="3" width="4.6640625" style="12" customWidth="1"/>
    <col min="4" max="4" width="20.6640625" customWidth="1"/>
    <col min="5" max="5" width="8.6640625" customWidth="1"/>
    <col min="6" max="6" width="56.44140625" customWidth="1"/>
    <col min="7" max="7" width="8" customWidth="1"/>
    <col min="8" max="8" width="17.44140625" customWidth="1"/>
    <col min="9" max="9" width="3.6640625" customWidth="1"/>
    <col min="10" max="10" width="9" style="97"/>
  </cols>
  <sheetData>
    <row r="1" spans="1:8" ht="22.5" customHeight="1">
      <c r="F1" s="252" t="s">
        <v>81</v>
      </c>
      <c r="G1" s="252"/>
      <c r="H1" s="252"/>
    </row>
    <row r="2" spans="1:8">
      <c r="F2" s="59"/>
      <c r="G2" s="59"/>
      <c r="H2" s="110" t="s">
        <v>526</v>
      </c>
    </row>
    <row r="3" spans="1:8" ht="30" customHeight="1">
      <c r="C3" s="96" t="s">
        <v>8</v>
      </c>
      <c r="E3" s="2"/>
      <c r="H3" s="1"/>
    </row>
    <row r="4" spans="1:8" ht="23.1" customHeight="1">
      <c r="C4" s="69" t="s">
        <v>96</v>
      </c>
      <c r="D4" s="95"/>
      <c r="E4" s="95"/>
      <c r="F4" s="95"/>
      <c r="G4" s="95"/>
      <c r="H4" s="95"/>
    </row>
    <row r="5" spans="1:8" ht="15" customHeight="1">
      <c r="C5" s="64" t="s">
        <v>49</v>
      </c>
      <c r="E5" s="64"/>
      <c r="F5" s="65"/>
      <c r="G5" s="16"/>
      <c r="H5" s="3"/>
    </row>
    <row r="6" spans="1:8" ht="10.5" customHeight="1">
      <c r="D6" s="4"/>
      <c r="E6" s="4"/>
      <c r="H6" s="3"/>
    </row>
    <row r="7" spans="1:8" ht="30" customHeight="1">
      <c r="B7" s="255" t="s">
        <v>52</v>
      </c>
      <c r="C7" s="274"/>
      <c r="D7" s="256"/>
      <c r="E7" s="249"/>
      <c r="F7" s="250"/>
      <c r="G7" s="250"/>
      <c r="H7" s="251"/>
    </row>
    <row r="8" spans="1:8" ht="6.75" customHeight="1"/>
    <row r="9" spans="1:8" ht="6.75" customHeight="1" thickBot="1"/>
    <row r="10" spans="1:8" ht="20.100000000000001" customHeight="1">
      <c r="B10" s="78"/>
      <c r="C10" s="278" t="s">
        <v>90</v>
      </c>
      <c r="D10" s="275" t="s">
        <v>12</v>
      </c>
      <c r="E10" s="276"/>
      <c r="F10" s="277"/>
      <c r="G10" s="257" t="s">
        <v>11</v>
      </c>
      <c r="H10" s="5"/>
    </row>
    <row r="11" spans="1:8" ht="16.05" customHeight="1">
      <c r="B11" s="79"/>
      <c r="C11" s="279"/>
      <c r="D11" s="281" t="s">
        <v>95</v>
      </c>
      <c r="E11" s="282"/>
      <c r="F11" s="283"/>
      <c r="G11" s="258"/>
      <c r="H11" s="6" t="s">
        <v>13</v>
      </c>
    </row>
    <row r="12" spans="1:8" ht="16.05" customHeight="1" thickBot="1">
      <c r="B12" s="79"/>
      <c r="C12" s="280"/>
      <c r="D12" s="284"/>
      <c r="E12" s="285"/>
      <c r="F12" s="286"/>
      <c r="G12" s="258"/>
      <c r="H12" s="31"/>
    </row>
    <row r="13" spans="1:8" ht="17.100000000000001" customHeight="1">
      <c r="A13" s="75"/>
      <c r="B13" s="262" t="s">
        <v>92</v>
      </c>
      <c r="C13" s="82" t="s">
        <v>91</v>
      </c>
      <c r="D13" s="44" t="s">
        <v>528</v>
      </c>
      <c r="E13" s="30"/>
      <c r="F13" s="30"/>
      <c r="G13" s="101"/>
      <c r="H13" s="34"/>
    </row>
    <row r="14" spans="1:8" ht="17.100000000000001" customHeight="1">
      <c r="A14" s="75"/>
      <c r="B14" s="263"/>
      <c r="C14" s="287" t="s">
        <v>91</v>
      </c>
      <c r="D14" s="265" t="s">
        <v>529</v>
      </c>
      <c r="E14" s="266"/>
      <c r="F14" s="266"/>
      <c r="G14" s="102"/>
      <c r="H14" s="52"/>
    </row>
    <row r="15" spans="1:8" ht="17.100000000000001" customHeight="1">
      <c r="A15" s="75"/>
      <c r="B15" s="263"/>
      <c r="C15" s="287"/>
      <c r="D15" s="267" t="s">
        <v>76</v>
      </c>
      <c r="E15" s="268"/>
      <c r="F15" s="269"/>
      <c r="G15" s="103"/>
      <c r="H15" s="53"/>
    </row>
    <row r="16" spans="1:8" ht="17.100000000000001" customHeight="1" thickBot="1">
      <c r="A16" s="75"/>
      <c r="B16" s="264"/>
      <c r="C16" s="83" t="s">
        <v>91</v>
      </c>
      <c r="D16" s="270" t="s">
        <v>89</v>
      </c>
      <c r="E16" s="271"/>
      <c r="F16" s="271"/>
      <c r="G16" s="104"/>
      <c r="H16" s="35"/>
    </row>
    <row r="17" spans="1:8" ht="17.100000000000001" customHeight="1">
      <c r="A17" s="75"/>
      <c r="B17" s="45">
        <v>1</v>
      </c>
      <c r="C17" s="84" t="s">
        <v>91</v>
      </c>
      <c r="D17" s="272" t="s">
        <v>527</v>
      </c>
      <c r="E17" s="273"/>
      <c r="F17" s="273"/>
      <c r="G17" s="105"/>
      <c r="H17" s="28"/>
    </row>
    <row r="18" spans="1:8" ht="17.100000000000001" customHeight="1">
      <c r="A18" s="75"/>
      <c r="B18" s="45">
        <v>2</v>
      </c>
      <c r="C18" s="45" t="s">
        <v>91</v>
      </c>
      <c r="D18" s="46" t="s">
        <v>86</v>
      </c>
      <c r="E18" s="47"/>
      <c r="F18" s="47"/>
      <c r="G18" s="105"/>
      <c r="H18" s="28"/>
    </row>
    <row r="19" spans="1:8" ht="17.100000000000001" customHeight="1">
      <c r="A19" s="75"/>
      <c r="B19" s="45">
        <v>3</v>
      </c>
      <c r="C19" s="45" t="s">
        <v>91</v>
      </c>
      <c r="D19" s="47" t="s">
        <v>50</v>
      </c>
      <c r="E19" s="47"/>
      <c r="F19" s="47"/>
      <c r="G19" s="105"/>
      <c r="H19" s="28"/>
    </row>
    <row r="20" spans="1:8" ht="17.100000000000001" customHeight="1">
      <c r="A20" s="75"/>
      <c r="B20" s="45">
        <v>4</v>
      </c>
      <c r="C20" s="45" t="s">
        <v>91</v>
      </c>
      <c r="D20" s="46" t="s">
        <v>75</v>
      </c>
      <c r="E20" s="46"/>
      <c r="F20" s="46"/>
      <c r="G20" s="105"/>
      <c r="H20" s="28"/>
    </row>
    <row r="21" spans="1:8" ht="17.100000000000001" customHeight="1">
      <c r="A21" s="75"/>
      <c r="B21" s="45">
        <v>5</v>
      </c>
      <c r="C21" s="45" t="s">
        <v>91</v>
      </c>
      <c r="D21" s="46" t="s">
        <v>74</v>
      </c>
      <c r="E21" s="46"/>
      <c r="F21" s="46"/>
      <c r="G21" s="105"/>
      <c r="H21" s="28"/>
    </row>
    <row r="22" spans="1:8" ht="17.100000000000001" customHeight="1">
      <c r="A22" s="75"/>
      <c r="B22" s="45">
        <v>6</v>
      </c>
      <c r="C22" s="45" t="s">
        <v>93</v>
      </c>
      <c r="D22" s="46" t="s">
        <v>85</v>
      </c>
      <c r="E22" s="46"/>
      <c r="F22" s="46"/>
      <c r="G22" s="105"/>
      <c r="H22" s="28"/>
    </row>
    <row r="23" spans="1:8" ht="17.100000000000001" customHeight="1">
      <c r="A23" s="75"/>
      <c r="B23" s="45">
        <v>7</v>
      </c>
      <c r="C23" s="45" t="s">
        <v>93</v>
      </c>
      <c r="D23" s="46" t="s">
        <v>88</v>
      </c>
      <c r="E23" s="46"/>
      <c r="F23" s="46"/>
      <c r="G23" s="105"/>
      <c r="H23" s="28"/>
    </row>
    <row r="24" spans="1:8" ht="17.100000000000001" customHeight="1">
      <c r="A24" s="75"/>
      <c r="B24" s="45">
        <v>8</v>
      </c>
      <c r="C24" s="85" t="s">
        <v>93</v>
      </c>
      <c r="D24" s="56" t="s">
        <v>10</v>
      </c>
      <c r="E24" s="56"/>
      <c r="F24" s="57"/>
      <c r="G24" s="106"/>
      <c r="H24" s="27"/>
    </row>
    <row r="25" spans="1:8" ht="17.100000000000001" customHeight="1">
      <c r="A25" s="75"/>
      <c r="B25" s="45">
        <v>9</v>
      </c>
      <c r="C25" s="45" t="s">
        <v>93</v>
      </c>
      <c r="D25" s="227" t="s">
        <v>532</v>
      </c>
      <c r="E25" s="227"/>
      <c r="F25" s="227"/>
      <c r="G25" s="105"/>
      <c r="H25" s="28"/>
    </row>
    <row r="26" spans="1:8" ht="17.100000000000001" customHeight="1">
      <c r="A26" s="75">
        <v>9</v>
      </c>
      <c r="B26" s="45">
        <v>10</v>
      </c>
      <c r="C26" s="45" t="s">
        <v>93</v>
      </c>
      <c r="D26" s="227" t="s">
        <v>53</v>
      </c>
      <c r="E26" s="227"/>
      <c r="F26" s="227"/>
      <c r="G26" s="105"/>
      <c r="H26" s="28"/>
    </row>
    <row r="27" spans="1:8" ht="17.100000000000001" customHeight="1">
      <c r="A27" s="75"/>
      <c r="B27" s="45">
        <v>11</v>
      </c>
      <c r="C27" s="45" t="s">
        <v>93</v>
      </c>
      <c r="D27" s="15" t="s">
        <v>87</v>
      </c>
      <c r="E27" s="15"/>
      <c r="F27" s="15"/>
      <c r="G27" s="102"/>
      <c r="H27" s="29"/>
    </row>
    <row r="28" spans="1:8" ht="17.100000000000001" customHeight="1">
      <c r="A28" s="75"/>
      <c r="B28" s="45">
        <v>12</v>
      </c>
      <c r="C28" s="45" t="s">
        <v>93</v>
      </c>
      <c r="D28" s="15" t="s">
        <v>533</v>
      </c>
      <c r="E28" s="15"/>
      <c r="F28" s="15"/>
      <c r="G28" s="102"/>
      <c r="H28" s="29"/>
    </row>
    <row r="29" spans="1:8" ht="17.100000000000001" customHeight="1">
      <c r="A29" s="75"/>
      <c r="B29" s="45">
        <v>13</v>
      </c>
      <c r="C29" s="86" t="s">
        <v>93</v>
      </c>
      <c r="D29" s="54" t="s">
        <v>55</v>
      </c>
      <c r="E29" s="54"/>
      <c r="F29" s="54"/>
      <c r="G29" s="102"/>
      <c r="H29" s="55"/>
    </row>
    <row r="30" spans="1:8" ht="17.100000000000001" customHeight="1">
      <c r="A30" s="75"/>
      <c r="B30" s="45">
        <v>14</v>
      </c>
      <c r="C30" s="45" t="s">
        <v>91</v>
      </c>
      <c r="D30" s="15" t="s">
        <v>536</v>
      </c>
      <c r="E30" s="15"/>
      <c r="F30" s="15"/>
      <c r="G30" s="105"/>
      <c r="H30" s="41"/>
    </row>
    <row r="31" spans="1:8" ht="17.100000000000001" customHeight="1">
      <c r="A31" s="75"/>
      <c r="B31" s="45">
        <v>15</v>
      </c>
      <c r="C31" s="45" t="s">
        <v>91</v>
      </c>
      <c r="D31" s="15" t="s">
        <v>534</v>
      </c>
      <c r="E31" s="15"/>
      <c r="F31" s="15"/>
      <c r="G31" s="105"/>
      <c r="H31" s="41"/>
    </row>
    <row r="32" spans="1:8" ht="17.100000000000001" customHeight="1">
      <c r="A32" s="75"/>
      <c r="B32" s="45">
        <v>16</v>
      </c>
      <c r="C32" s="45" t="s">
        <v>93</v>
      </c>
      <c r="D32" s="15" t="s">
        <v>535</v>
      </c>
      <c r="E32" s="15"/>
      <c r="F32" s="15"/>
      <c r="G32" s="105"/>
      <c r="H32" s="41"/>
    </row>
    <row r="33" spans="1:10" ht="66" customHeight="1">
      <c r="A33" s="76"/>
      <c r="B33" s="45">
        <v>17</v>
      </c>
      <c r="C33" s="72" t="s">
        <v>93</v>
      </c>
      <c r="D33" s="228" t="s">
        <v>84</v>
      </c>
      <c r="E33" s="229"/>
      <c r="F33" s="230"/>
      <c r="G33" s="107"/>
      <c r="H33" s="41"/>
    </row>
    <row r="34" spans="1:10" ht="17.100000000000001" customHeight="1">
      <c r="A34" s="76"/>
      <c r="B34" s="86">
        <v>18</v>
      </c>
      <c r="C34" s="99" t="s">
        <v>98</v>
      </c>
      <c r="D34" s="228" t="s">
        <v>99</v>
      </c>
      <c r="E34" s="229"/>
      <c r="F34" s="230"/>
      <c r="G34" s="108"/>
      <c r="H34" s="100"/>
    </row>
    <row r="35" spans="1:10" ht="17.100000000000001" customHeight="1" thickBot="1">
      <c r="A35" s="76"/>
      <c r="B35" s="48">
        <v>19</v>
      </c>
      <c r="C35" s="73" t="s">
        <v>91</v>
      </c>
      <c r="D35" s="49" t="s">
        <v>73</v>
      </c>
      <c r="E35" s="50"/>
      <c r="F35" s="51"/>
      <c r="G35" s="109"/>
      <c r="H35" s="35"/>
    </row>
    <row r="36" spans="1:10" s="1" customFormat="1" ht="7.5" customHeight="1">
      <c r="A36" s="25"/>
      <c r="B36" s="23"/>
      <c r="C36" s="32"/>
      <c r="D36" s="24"/>
      <c r="E36" s="24"/>
      <c r="F36" s="33"/>
      <c r="G36" s="32"/>
      <c r="H36" s="32"/>
      <c r="J36" s="70"/>
    </row>
    <row r="37" spans="1:10" s="18" customFormat="1" ht="16.5" customHeight="1">
      <c r="B37" s="23" t="s">
        <v>4</v>
      </c>
      <c r="C37" s="23"/>
      <c r="D37" s="23"/>
      <c r="E37" s="23"/>
      <c r="F37" s="23"/>
      <c r="G37" s="23"/>
      <c r="H37" s="23"/>
      <c r="J37" s="98"/>
    </row>
    <row r="38" spans="1:10" s="18" customFormat="1" ht="16.5" customHeight="1">
      <c r="B38" s="80" t="s">
        <v>77</v>
      </c>
      <c r="C38" s="22"/>
      <c r="D38" s="22"/>
      <c r="E38" s="22"/>
      <c r="F38" s="22"/>
      <c r="G38" s="22"/>
      <c r="J38" s="98"/>
    </row>
    <row r="39" spans="1:10" ht="13.5" customHeight="1" thickBot="1">
      <c r="B39" s="81"/>
      <c r="C39" s="10"/>
      <c r="D39" s="11"/>
      <c r="E39" s="11"/>
      <c r="F39" s="11"/>
      <c r="G39" s="11"/>
      <c r="H39" s="11"/>
    </row>
    <row r="40" spans="1:10" ht="16.5" customHeight="1" thickBot="1">
      <c r="B40" s="60" t="s">
        <v>65</v>
      </c>
      <c r="C40" s="74"/>
      <c r="D40" s="19"/>
      <c r="E40" s="231" t="s">
        <v>54</v>
      </c>
      <c r="F40" s="232"/>
      <c r="G40" s="233"/>
      <c r="H40" s="58" t="s">
        <v>51</v>
      </c>
    </row>
    <row r="41" spans="1:10" ht="16.5" customHeight="1" thickBot="1">
      <c r="B41" s="60" t="s">
        <v>66</v>
      </c>
      <c r="C41" s="74"/>
      <c r="D41" s="19"/>
      <c r="E41" s="234" t="s">
        <v>7</v>
      </c>
      <c r="F41" s="235"/>
      <c r="G41" s="236"/>
      <c r="H41" s="20" t="s">
        <v>51</v>
      </c>
    </row>
    <row r="42" spans="1:10" ht="16.5" customHeight="1" thickBot="1">
      <c r="B42" s="237" t="s">
        <v>82</v>
      </c>
      <c r="C42" s="239"/>
      <c r="D42" s="238"/>
      <c r="E42" s="237" t="s">
        <v>83</v>
      </c>
      <c r="F42" s="239"/>
      <c r="G42" s="238"/>
      <c r="H42" s="21" t="s">
        <v>51</v>
      </c>
    </row>
    <row r="43" spans="1:10" ht="16.5" customHeight="1" thickBot="1">
      <c r="B43" s="60" t="s">
        <v>67</v>
      </c>
      <c r="C43" s="74"/>
      <c r="D43" s="19"/>
      <c r="E43" s="234" t="s">
        <v>64</v>
      </c>
      <c r="F43" s="235"/>
      <c r="G43" s="236"/>
      <c r="H43" s="20" t="s">
        <v>51</v>
      </c>
    </row>
    <row r="45" spans="1:10" ht="23.1" customHeight="1">
      <c r="C45" s="288" t="s">
        <v>14</v>
      </c>
      <c r="D45" s="289"/>
      <c r="E45" s="289"/>
      <c r="F45" s="289"/>
      <c r="G45" s="289"/>
      <c r="H45" s="290"/>
    </row>
    <row r="46" spans="1:10" ht="22.05" customHeight="1">
      <c r="C46" s="291" t="s">
        <v>15</v>
      </c>
      <c r="D46" s="292"/>
      <c r="E46" s="292"/>
      <c r="F46" s="292"/>
      <c r="G46" s="292"/>
      <c r="H46" s="293"/>
    </row>
    <row r="47" spans="1:10" ht="22.05" customHeight="1">
      <c r="C47" s="294" t="s">
        <v>16</v>
      </c>
      <c r="D47" s="295"/>
      <c r="E47" s="249"/>
      <c r="F47" s="250"/>
      <c r="G47" s="250"/>
      <c r="H47" s="251"/>
    </row>
    <row r="48" spans="1:10" ht="22.05" customHeight="1">
      <c r="C48" s="294" t="s">
        <v>17</v>
      </c>
      <c r="D48" s="295"/>
      <c r="E48" s="249"/>
      <c r="F48" s="250"/>
      <c r="G48" s="250"/>
      <c r="H48" s="251"/>
    </row>
    <row r="49" spans="3:8" ht="22.05" customHeight="1">
      <c r="C49" s="294" t="s">
        <v>18</v>
      </c>
      <c r="D49" s="295"/>
      <c r="E49" s="7" t="s">
        <v>19</v>
      </c>
      <c r="F49" s="221"/>
      <c r="G49" s="221"/>
      <c r="H49" s="222"/>
    </row>
    <row r="50" spans="3:8" ht="22.05" customHeight="1">
      <c r="C50" s="294"/>
      <c r="D50" s="295"/>
      <c r="E50" s="14" t="s">
        <v>9</v>
      </c>
      <c r="F50" s="223"/>
      <c r="G50" s="223"/>
      <c r="H50" s="224"/>
    </row>
    <row r="51" spans="3:8" ht="22.05" customHeight="1">
      <c r="C51" s="294"/>
      <c r="D51" s="295"/>
      <c r="E51" s="8" t="s">
        <v>20</v>
      </c>
      <c r="F51" s="225"/>
      <c r="G51" s="225"/>
      <c r="H51" s="226"/>
    </row>
  </sheetData>
  <dataConsolidate/>
  <mergeCells count="32">
    <mergeCell ref="C45:H45"/>
    <mergeCell ref="C46:H46"/>
    <mergeCell ref="C47:D47"/>
    <mergeCell ref="C48:D48"/>
    <mergeCell ref="C49:D51"/>
    <mergeCell ref="E47:H47"/>
    <mergeCell ref="E48:H48"/>
    <mergeCell ref="F49:H49"/>
    <mergeCell ref="F50:H50"/>
    <mergeCell ref="F51:H51"/>
    <mergeCell ref="E40:G40"/>
    <mergeCell ref="E41:G41"/>
    <mergeCell ref="E43:G43"/>
    <mergeCell ref="D25:F25"/>
    <mergeCell ref="D26:F26"/>
    <mergeCell ref="D33:F33"/>
    <mergeCell ref="E42:G42"/>
    <mergeCell ref="B42:D42"/>
    <mergeCell ref="D34:F34"/>
    <mergeCell ref="F1:H1"/>
    <mergeCell ref="D15:F15"/>
    <mergeCell ref="D17:F17"/>
    <mergeCell ref="B7:D7"/>
    <mergeCell ref="E7:H7"/>
    <mergeCell ref="G10:G12"/>
    <mergeCell ref="D10:F10"/>
    <mergeCell ref="B13:B16"/>
    <mergeCell ref="D14:F14"/>
    <mergeCell ref="D16:F16"/>
    <mergeCell ref="C10:C12"/>
    <mergeCell ref="D11:F12"/>
    <mergeCell ref="C14:C15"/>
  </mergeCells>
  <phoneticPr fontId="6"/>
  <dataValidations count="2">
    <dataValidation type="list" allowBlank="1" showInputMessage="1" sqref="G32:G33 G22:G29">
      <formula1>$J$1:$J$2</formula1>
    </dataValidation>
    <dataValidation type="list" allowBlank="1" showInputMessage="1" sqref="G13:G21 G30:G31 G34:G35">
      <formula1>$J$1</formula1>
    </dataValidation>
  </dataValidations>
  <pageMargins left="0.47244094488188981" right="0.27559055118110237" top="0.55118110236220474" bottom="0.6692913385826772" header="0.86614173228346458" footer="0.39370078740157483"/>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Y167"/>
  <sheetViews>
    <sheetView view="pageBreakPreview" zoomScaleNormal="100" zoomScaleSheetLayoutView="100" workbookViewId="0">
      <selection activeCell="H21" sqref="H21:AK21"/>
    </sheetView>
  </sheetViews>
  <sheetFormatPr defaultColWidth="2.77734375" defaultRowHeight="14.7" customHeight="1"/>
  <cols>
    <col min="1" max="37" width="2.77734375" style="331"/>
    <col min="38" max="16384" width="2.77734375" style="113"/>
  </cols>
  <sheetData>
    <row r="1" spans="1:74" s="331" customFormat="1" ht="14.7" customHeight="1">
      <c r="A1" s="327" t="s">
        <v>537</v>
      </c>
      <c r="B1" s="327"/>
      <c r="C1" s="327"/>
      <c r="D1" s="327"/>
      <c r="E1" s="327"/>
      <c r="F1" s="327"/>
      <c r="G1" s="327"/>
      <c r="H1" s="327"/>
      <c r="I1" s="327"/>
      <c r="J1" s="327"/>
      <c r="K1" s="327"/>
      <c r="L1" s="327"/>
      <c r="M1" s="327"/>
      <c r="N1" s="328"/>
      <c r="O1" s="327"/>
      <c r="P1" s="327"/>
      <c r="Q1" s="327"/>
      <c r="R1" s="327"/>
      <c r="S1" s="327"/>
      <c r="T1" s="327"/>
      <c r="U1" s="327"/>
      <c r="V1" s="327"/>
      <c r="W1" s="329"/>
      <c r="X1" s="329"/>
      <c r="Y1" s="329"/>
      <c r="Z1" s="329"/>
      <c r="AA1" s="329"/>
      <c r="AB1" s="329"/>
      <c r="AC1" s="329"/>
      <c r="AD1" s="329"/>
      <c r="AE1" s="329"/>
      <c r="AF1" s="327" t="s">
        <v>538</v>
      </c>
      <c r="AG1" s="327"/>
      <c r="AH1" s="327"/>
      <c r="AI1" s="327"/>
      <c r="AJ1" s="327"/>
      <c r="AK1" s="327"/>
      <c r="AO1" s="513"/>
      <c r="AP1" s="513"/>
      <c r="AQ1" s="513"/>
      <c r="AR1" s="513"/>
      <c r="AS1" s="513"/>
      <c r="AT1" s="513"/>
      <c r="AU1" s="513"/>
      <c r="AV1" s="513"/>
      <c r="AX1" s="513"/>
      <c r="AY1" s="513"/>
      <c r="AZ1" s="513"/>
      <c r="BA1" s="513"/>
      <c r="BB1" s="513"/>
      <c r="BC1" s="513"/>
      <c r="BD1" s="513"/>
      <c r="BE1" s="513"/>
      <c r="BF1" s="513"/>
      <c r="BG1" s="513"/>
      <c r="BH1" s="513"/>
      <c r="BI1" s="513"/>
      <c r="BJ1" s="513"/>
      <c r="BK1" s="513"/>
      <c r="BL1" s="513"/>
      <c r="BM1" s="513"/>
      <c r="BN1" s="513"/>
      <c r="BO1" s="513"/>
      <c r="BP1" s="513"/>
      <c r="BQ1" s="513"/>
      <c r="BR1" s="513"/>
      <c r="BS1" s="513"/>
      <c r="BT1" s="513"/>
      <c r="BU1" s="513"/>
      <c r="BV1" s="513"/>
    </row>
    <row r="2" spans="1:74" s="331" customFormat="1" ht="14.7" customHeight="1">
      <c r="A2" s="327"/>
      <c r="B2" s="327"/>
      <c r="C2" s="327"/>
      <c r="D2" s="327"/>
      <c r="E2" s="327"/>
      <c r="F2" s="327"/>
      <c r="G2" s="327"/>
      <c r="H2" s="327"/>
      <c r="I2" s="327"/>
      <c r="J2" s="327"/>
      <c r="K2" s="327"/>
      <c r="L2" s="327"/>
      <c r="M2" s="327"/>
      <c r="N2" s="327"/>
      <c r="O2" s="327"/>
      <c r="P2" s="327"/>
      <c r="Q2" s="327"/>
      <c r="R2" s="327"/>
      <c r="S2" s="327"/>
      <c r="T2" s="327"/>
      <c r="U2" s="327"/>
      <c r="V2" s="327"/>
      <c r="W2" s="330"/>
      <c r="X2" s="330"/>
      <c r="Y2" s="330"/>
      <c r="Z2" s="330"/>
      <c r="AA2" s="330"/>
      <c r="AB2" s="330"/>
      <c r="AC2" s="330"/>
      <c r="AD2" s="330"/>
      <c r="AE2" s="330"/>
      <c r="AF2" s="330"/>
      <c r="AG2" s="330"/>
      <c r="AH2" s="330"/>
      <c r="AI2" s="330"/>
      <c r="AJ2" s="330"/>
      <c r="AK2" s="330"/>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row>
    <row r="3" spans="1:74" s="331" customFormat="1" ht="14.7" customHeight="1">
      <c r="A3" s="327"/>
      <c r="B3" s="327"/>
      <c r="C3" s="327"/>
      <c r="D3" s="327"/>
      <c r="E3" s="327" t="s">
        <v>68</v>
      </c>
      <c r="F3" s="327"/>
      <c r="G3" s="327"/>
      <c r="H3" s="327"/>
      <c r="I3" s="327"/>
      <c r="J3" s="327"/>
      <c r="K3" s="327"/>
      <c r="L3" s="327"/>
      <c r="M3" s="327"/>
      <c r="N3" s="327"/>
      <c r="O3" s="327"/>
      <c r="P3" s="327"/>
      <c r="Q3" s="327"/>
      <c r="R3" s="327"/>
      <c r="S3" s="327"/>
      <c r="T3" s="327"/>
      <c r="U3" s="327"/>
      <c r="V3" s="330"/>
      <c r="W3" s="330"/>
      <c r="X3" s="330"/>
      <c r="Y3" s="330"/>
      <c r="Z3" s="330"/>
      <c r="AA3" s="330"/>
      <c r="AB3" s="330"/>
      <c r="AC3" s="330"/>
      <c r="AD3" s="330"/>
      <c r="AE3" s="330"/>
      <c r="AF3" s="330"/>
      <c r="AG3" s="330"/>
      <c r="AH3" s="330"/>
      <c r="AI3" s="330"/>
      <c r="AJ3" s="330"/>
      <c r="AK3" s="330"/>
      <c r="AL3" s="514"/>
      <c r="AO3" s="513"/>
      <c r="AP3" s="513"/>
      <c r="AQ3" s="513"/>
      <c r="AR3" s="513"/>
      <c r="AS3" s="513"/>
      <c r="AT3" s="513"/>
      <c r="AU3" s="513"/>
      <c r="AV3" s="513"/>
      <c r="AW3" s="513"/>
      <c r="AX3" s="513"/>
      <c r="AY3" s="513"/>
      <c r="AZ3" s="513"/>
      <c r="BA3" s="513"/>
      <c r="BB3" s="513"/>
      <c r="BC3" s="513"/>
      <c r="BD3" s="513"/>
      <c r="BE3" s="513"/>
      <c r="BF3" s="513"/>
      <c r="BG3" s="513"/>
      <c r="BH3" s="513"/>
      <c r="BI3" s="513"/>
      <c r="BJ3" s="514"/>
      <c r="BK3" s="514"/>
      <c r="BL3" s="514"/>
      <c r="BN3" s="514"/>
      <c r="BO3" s="514"/>
      <c r="BP3" s="514"/>
      <c r="BQ3" s="514"/>
      <c r="BR3" s="514"/>
      <c r="BS3" s="514"/>
      <c r="BT3" s="514"/>
      <c r="BU3" s="514"/>
      <c r="BV3" s="514"/>
    </row>
    <row r="4" spans="1:74" s="331" customFormat="1" ht="14.7" customHeight="1">
      <c r="A4" s="327"/>
      <c r="B4" s="327"/>
      <c r="C4" s="327"/>
      <c r="D4" s="327"/>
      <c r="E4" s="327" t="s">
        <v>101</v>
      </c>
      <c r="F4" s="327"/>
      <c r="G4" s="327"/>
      <c r="H4" s="327"/>
      <c r="I4" s="327"/>
      <c r="J4" s="327"/>
      <c r="K4" s="327"/>
      <c r="L4" s="327"/>
      <c r="M4" s="327"/>
      <c r="N4" s="327"/>
      <c r="O4" s="327"/>
      <c r="P4" s="327"/>
      <c r="Q4" s="327"/>
      <c r="R4" s="327"/>
      <c r="S4" s="327"/>
      <c r="T4" s="327"/>
      <c r="U4" s="327"/>
      <c r="V4" s="330"/>
      <c r="W4" s="330"/>
      <c r="X4" s="330"/>
      <c r="Y4" s="330"/>
      <c r="Z4" s="330"/>
      <c r="AA4" s="330"/>
      <c r="AB4" s="330"/>
      <c r="AC4" s="330"/>
      <c r="AD4" s="330"/>
      <c r="AE4" s="330"/>
      <c r="AF4" s="330"/>
      <c r="AG4" s="330"/>
      <c r="AH4" s="330"/>
      <c r="AI4" s="330"/>
      <c r="AJ4" s="330"/>
      <c r="AK4" s="330"/>
      <c r="AL4" s="514"/>
      <c r="AO4" s="513"/>
      <c r="AP4" s="513"/>
      <c r="AQ4" s="513"/>
      <c r="AR4" s="513"/>
      <c r="AS4" s="513"/>
      <c r="AT4" s="513"/>
      <c r="AU4" s="513"/>
      <c r="AV4" s="513"/>
      <c r="AW4" s="513"/>
      <c r="AX4" s="513"/>
      <c r="AY4" s="513"/>
      <c r="AZ4" s="513"/>
      <c r="BA4" s="513"/>
      <c r="BB4" s="513"/>
      <c r="BC4" s="513"/>
      <c r="BD4" s="513"/>
      <c r="BE4" s="513"/>
      <c r="BF4" s="513"/>
      <c r="BG4" s="513"/>
      <c r="BH4" s="513"/>
      <c r="BI4" s="513"/>
      <c r="BJ4" s="514"/>
      <c r="BK4" s="514"/>
      <c r="BL4" s="514"/>
      <c r="BN4" s="514"/>
      <c r="BO4" s="514"/>
      <c r="BP4" s="514"/>
      <c r="BQ4" s="514"/>
      <c r="BR4" s="514"/>
      <c r="BS4" s="514"/>
      <c r="BT4" s="514"/>
      <c r="BU4" s="514"/>
      <c r="BV4" s="514"/>
    </row>
    <row r="5" spans="1:74" s="331" customFormat="1" ht="14.7" customHeight="1">
      <c r="A5" s="327"/>
      <c r="B5" s="327"/>
      <c r="C5" s="327"/>
      <c r="D5" s="327"/>
      <c r="E5" s="327" t="s">
        <v>100</v>
      </c>
      <c r="F5" s="327"/>
      <c r="G5" s="327"/>
      <c r="H5" s="327"/>
      <c r="I5" s="327"/>
      <c r="J5" s="327"/>
      <c r="K5" s="327"/>
      <c r="L5" s="327"/>
      <c r="M5" s="327"/>
      <c r="N5" s="327"/>
      <c r="P5" s="327"/>
      <c r="Q5" s="327"/>
      <c r="R5" s="327"/>
      <c r="S5" s="327"/>
      <c r="T5" s="327"/>
      <c r="U5" s="327"/>
      <c r="V5" s="327"/>
      <c r="W5" s="327"/>
      <c r="X5" s="327"/>
      <c r="Y5" s="327"/>
      <c r="Z5" s="327"/>
      <c r="AA5" s="327"/>
      <c r="AB5" s="327"/>
      <c r="AC5" s="327"/>
      <c r="AD5" s="327"/>
      <c r="AE5" s="327"/>
      <c r="AF5" s="327"/>
      <c r="AG5" s="327"/>
      <c r="AH5" s="327"/>
      <c r="AI5" s="327"/>
      <c r="AJ5" s="327"/>
      <c r="AK5" s="327"/>
      <c r="AO5" s="513"/>
      <c r="AP5" s="513"/>
      <c r="AQ5" s="513"/>
      <c r="AR5" s="513"/>
      <c r="AS5" s="513"/>
      <c r="AT5" s="513"/>
      <c r="AU5" s="513"/>
      <c r="AV5" s="513"/>
      <c r="AW5" s="513"/>
      <c r="AX5" s="513"/>
      <c r="AY5" s="513"/>
      <c r="AZ5" s="513"/>
      <c r="BA5" s="513"/>
      <c r="BB5" s="513"/>
      <c r="BC5" s="513"/>
      <c r="BD5" s="513"/>
      <c r="BE5" s="513"/>
      <c r="BF5" s="513"/>
      <c r="BG5" s="513"/>
      <c r="BH5" s="513"/>
      <c r="BI5" s="513"/>
      <c r="BJ5" s="513"/>
      <c r="BK5" s="513"/>
      <c r="BL5" s="513"/>
      <c r="BM5" s="513"/>
      <c r="BN5" s="513"/>
      <c r="BO5" s="513"/>
      <c r="BP5" s="513"/>
      <c r="BQ5" s="513"/>
      <c r="BR5" s="513"/>
      <c r="BS5" s="513"/>
      <c r="BT5" s="513"/>
      <c r="BU5" s="513"/>
      <c r="BV5" s="513"/>
    </row>
    <row r="6" spans="1:74" s="331" customFormat="1" ht="14.7" customHeight="1">
      <c r="A6" s="332" t="s">
        <v>539</v>
      </c>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O6" s="513"/>
      <c r="AP6" s="513"/>
      <c r="AQ6" s="513"/>
      <c r="AR6" s="513"/>
      <c r="AS6" s="513"/>
      <c r="AT6" s="513"/>
      <c r="AU6" s="513"/>
      <c r="AV6" s="513"/>
      <c r="AW6" s="513"/>
      <c r="AX6" s="513"/>
      <c r="AY6" s="513"/>
      <c r="AZ6" s="513"/>
      <c r="BA6" s="513"/>
      <c r="BB6" s="513"/>
      <c r="BC6" s="513"/>
      <c r="BD6" s="513"/>
      <c r="BE6" s="513"/>
      <c r="BF6" s="513"/>
      <c r="BG6" s="513"/>
      <c r="BH6" s="513"/>
      <c r="BI6" s="513"/>
      <c r="BJ6" s="513"/>
      <c r="BK6" s="513"/>
      <c r="BL6" s="513"/>
      <c r="BM6" s="513"/>
      <c r="BN6" s="513"/>
      <c r="BO6" s="513"/>
      <c r="BP6" s="513"/>
      <c r="BQ6" s="513"/>
      <c r="BR6" s="513"/>
      <c r="BS6" s="513"/>
      <c r="BT6" s="513"/>
      <c r="BU6" s="513"/>
      <c r="BV6" s="513"/>
    </row>
    <row r="7" spans="1:74" s="331" customFormat="1" ht="14.7" customHeight="1">
      <c r="A7" s="327"/>
      <c r="B7" s="327"/>
      <c r="C7" s="327"/>
      <c r="D7" s="327"/>
      <c r="E7" s="327"/>
      <c r="F7" s="327"/>
      <c r="G7" s="329"/>
      <c r="H7" s="329"/>
      <c r="I7" s="329"/>
      <c r="J7" s="329"/>
      <c r="K7" s="329"/>
      <c r="L7" s="329"/>
      <c r="M7" s="329"/>
      <c r="N7" s="329"/>
      <c r="O7" s="329"/>
      <c r="P7" s="329"/>
      <c r="Q7" s="329"/>
      <c r="R7" s="329"/>
      <c r="S7" s="327"/>
      <c r="T7" s="327"/>
      <c r="U7" s="327"/>
      <c r="V7" s="327"/>
      <c r="W7" s="327"/>
      <c r="X7" s="327"/>
      <c r="Y7" s="327"/>
      <c r="Z7" s="327"/>
      <c r="AA7" s="327"/>
      <c r="AB7" s="327"/>
      <c r="AC7" s="327"/>
      <c r="AD7" s="327"/>
      <c r="AE7" s="327"/>
      <c r="AF7" s="327"/>
      <c r="AG7" s="327"/>
      <c r="AH7" s="327"/>
      <c r="AI7" s="327"/>
      <c r="AJ7" s="327"/>
      <c r="AK7" s="327"/>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c r="BM7" s="513"/>
      <c r="BN7" s="513"/>
      <c r="BO7" s="513"/>
      <c r="BP7" s="513"/>
      <c r="BQ7" s="513"/>
      <c r="BR7" s="513"/>
      <c r="BS7" s="513"/>
      <c r="BT7" s="513"/>
      <c r="BU7" s="513"/>
      <c r="BV7" s="513"/>
    </row>
    <row r="8" spans="1:74" s="331" customFormat="1" ht="14.7" customHeight="1">
      <c r="A8" s="327"/>
      <c r="B8" s="327"/>
      <c r="C8" s="329"/>
      <c r="D8" s="329"/>
      <c r="E8" s="327"/>
      <c r="F8" s="329"/>
      <c r="G8" s="329"/>
      <c r="H8" s="329"/>
      <c r="I8" s="329"/>
      <c r="J8" s="329"/>
      <c r="K8" s="329"/>
      <c r="L8" s="327"/>
      <c r="M8" s="327"/>
      <c r="N8" s="327"/>
      <c r="O8" s="327"/>
      <c r="P8" s="327"/>
      <c r="Q8" s="327"/>
      <c r="R8" s="327"/>
      <c r="S8" s="327"/>
      <c r="T8" s="327"/>
      <c r="U8" s="327"/>
      <c r="V8" s="327"/>
      <c r="W8" s="327"/>
      <c r="X8" s="327"/>
      <c r="Y8" s="332"/>
      <c r="Z8" s="332"/>
      <c r="AA8" s="332"/>
      <c r="AC8" s="332"/>
      <c r="AD8" s="332"/>
      <c r="AE8" s="327" t="s">
        <v>34</v>
      </c>
      <c r="AF8" s="332"/>
      <c r="AG8" s="332"/>
      <c r="AH8" s="327" t="s">
        <v>35</v>
      </c>
      <c r="AI8" s="332"/>
      <c r="AJ8" s="332"/>
      <c r="AK8" s="327" t="s">
        <v>36</v>
      </c>
      <c r="AO8" s="513"/>
      <c r="AP8" s="513"/>
      <c r="AQ8" s="513"/>
      <c r="AR8" s="513"/>
      <c r="AS8" s="513"/>
      <c r="AT8" s="513"/>
      <c r="AU8" s="513"/>
      <c r="AV8" s="513"/>
      <c r="AW8" s="513"/>
      <c r="AX8" s="513"/>
      <c r="AY8" s="513"/>
      <c r="AZ8" s="513"/>
      <c r="BA8" s="513"/>
      <c r="BB8" s="513"/>
      <c r="BC8" s="513"/>
      <c r="BD8" s="513"/>
      <c r="BE8" s="513"/>
      <c r="BF8" s="513"/>
      <c r="BG8" s="513"/>
      <c r="BH8" s="513"/>
      <c r="BI8" s="513"/>
      <c r="BJ8" s="513"/>
      <c r="BK8" s="513"/>
      <c r="BL8" s="513"/>
      <c r="BM8" s="513"/>
      <c r="BN8" s="513"/>
      <c r="BO8" s="513"/>
      <c r="BP8" s="513"/>
      <c r="BQ8" s="513"/>
      <c r="BR8" s="513"/>
      <c r="BS8" s="513"/>
      <c r="BT8" s="513"/>
      <c r="BU8" s="513"/>
      <c r="BV8" s="513"/>
    </row>
    <row r="9" spans="1:74" s="331" customFormat="1" ht="14.7" customHeight="1">
      <c r="A9" s="327"/>
      <c r="B9" s="327"/>
      <c r="C9" s="329"/>
      <c r="D9" s="329"/>
      <c r="E9" s="329"/>
      <c r="F9" s="329"/>
      <c r="G9" s="329"/>
      <c r="H9" s="329"/>
      <c r="I9" s="329"/>
      <c r="J9" s="329"/>
      <c r="K9" s="329"/>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O9" s="513"/>
      <c r="AP9" s="513"/>
      <c r="AQ9" s="513"/>
      <c r="AR9" s="513"/>
      <c r="AS9" s="513"/>
      <c r="AT9" s="513"/>
      <c r="AU9" s="513"/>
      <c r="AV9" s="513"/>
      <c r="AW9" s="513"/>
      <c r="AX9" s="513"/>
      <c r="AY9" s="513"/>
      <c r="AZ9" s="513"/>
      <c r="BA9" s="513"/>
      <c r="BB9" s="513"/>
      <c r="BC9" s="513"/>
      <c r="BD9" s="513"/>
      <c r="BE9" s="513"/>
      <c r="BF9" s="513"/>
      <c r="BG9" s="513"/>
      <c r="BH9" s="513"/>
      <c r="BI9" s="513"/>
      <c r="BJ9" s="513"/>
      <c r="BK9" s="513"/>
      <c r="BL9" s="513"/>
      <c r="BM9" s="513"/>
      <c r="BN9" s="513"/>
      <c r="BO9" s="513"/>
      <c r="BP9" s="513"/>
      <c r="BQ9" s="513"/>
      <c r="BR9" s="513"/>
      <c r="BS9" s="513"/>
      <c r="BT9" s="513"/>
      <c r="BU9" s="513"/>
      <c r="BV9" s="513"/>
    </row>
    <row r="10" spans="1:74" s="331" customFormat="1" ht="14.7" customHeight="1">
      <c r="A10" s="333"/>
      <c r="B10" s="333"/>
      <c r="C10" s="333"/>
      <c r="D10" s="333"/>
      <c r="E10" s="333"/>
      <c r="F10" s="332" t="s">
        <v>540</v>
      </c>
      <c r="G10" s="332"/>
      <c r="H10" s="332"/>
      <c r="I10" s="332"/>
      <c r="J10" s="332"/>
      <c r="K10" s="329"/>
      <c r="L10" s="327"/>
      <c r="M10" s="327"/>
      <c r="N10" s="327"/>
      <c r="O10" s="327"/>
      <c r="P10" s="327"/>
      <c r="Q10" s="334" t="s">
        <v>541</v>
      </c>
      <c r="R10" s="334"/>
      <c r="S10" s="334"/>
      <c r="T10" s="335"/>
      <c r="U10" s="335"/>
      <c r="V10" s="335"/>
      <c r="W10" s="335"/>
      <c r="X10" s="335"/>
      <c r="Y10" s="335"/>
      <c r="Z10" s="335"/>
      <c r="AA10" s="335"/>
      <c r="AB10" s="335"/>
      <c r="AC10" s="335"/>
      <c r="AD10" s="335"/>
      <c r="AE10" s="335"/>
      <c r="AF10" s="335"/>
      <c r="AG10" s="335"/>
      <c r="AH10" s="335"/>
      <c r="AI10" s="335"/>
      <c r="AJ10" s="335"/>
      <c r="AK10" s="335"/>
      <c r="AO10" s="513"/>
      <c r="AP10" s="513"/>
      <c r="AQ10" s="513"/>
      <c r="AR10" s="513"/>
      <c r="AS10" s="513"/>
      <c r="AT10" s="513"/>
      <c r="AU10" s="513"/>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row>
    <row r="11" spans="1:74" s="331" customFormat="1" ht="14.7" customHeight="1">
      <c r="A11" s="333"/>
      <c r="B11" s="333"/>
      <c r="C11" s="333"/>
      <c r="D11" s="333"/>
      <c r="E11" s="333"/>
      <c r="F11" s="332"/>
      <c r="G11" s="332"/>
      <c r="H11" s="332"/>
      <c r="I11" s="332"/>
      <c r="J11" s="332"/>
      <c r="K11" s="329"/>
      <c r="L11" s="327"/>
      <c r="M11" s="327"/>
      <c r="O11" s="327"/>
      <c r="P11" s="327"/>
      <c r="Q11" s="334"/>
      <c r="R11" s="334"/>
      <c r="S11" s="334"/>
      <c r="T11" s="335"/>
      <c r="U11" s="335"/>
      <c r="V11" s="335"/>
      <c r="W11" s="335"/>
      <c r="X11" s="335"/>
      <c r="Y11" s="335"/>
      <c r="Z11" s="335"/>
      <c r="AA11" s="335"/>
      <c r="AB11" s="335"/>
      <c r="AC11" s="335"/>
      <c r="AD11" s="335"/>
      <c r="AE11" s="335"/>
      <c r="AF11" s="335"/>
      <c r="AG11" s="335"/>
      <c r="AH11" s="335"/>
      <c r="AI11" s="335"/>
      <c r="AJ11" s="335"/>
      <c r="AK11" s="335"/>
      <c r="AO11" s="513"/>
      <c r="AP11" s="513"/>
      <c r="AQ11" s="513"/>
      <c r="AR11" s="513"/>
      <c r="AS11" s="513"/>
      <c r="AT11" s="513"/>
      <c r="AU11" s="513"/>
      <c r="AV11" s="513"/>
      <c r="AW11" s="513"/>
      <c r="AX11" s="513"/>
      <c r="AY11" s="513"/>
      <c r="AZ11" s="513"/>
      <c r="BA11" s="513"/>
      <c r="BB11" s="513"/>
      <c r="BC11" s="513"/>
      <c r="BD11" s="513"/>
      <c r="BE11" s="513"/>
      <c r="BF11" s="513"/>
      <c r="BG11" s="513"/>
      <c r="BH11" s="513"/>
      <c r="BI11" s="513"/>
      <c r="BJ11" s="513"/>
      <c r="BK11" s="513"/>
      <c r="BL11" s="513"/>
      <c r="BM11" s="513"/>
      <c r="BN11" s="513"/>
      <c r="BO11" s="513"/>
      <c r="BP11" s="513"/>
      <c r="BQ11" s="513"/>
      <c r="BR11" s="513"/>
      <c r="BS11" s="513"/>
      <c r="BT11" s="513"/>
      <c r="BU11" s="513"/>
      <c r="BV11" s="513"/>
    </row>
    <row r="12" spans="1:74" s="331" customFormat="1" ht="14.7" customHeight="1">
      <c r="A12" s="327"/>
      <c r="B12" s="327"/>
      <c r="C12" s="329"/>
      <c r="D12" s="329"/>
      <c r="E12" s="329"/>
      <c r="F12" s="329"/>
      <c r="G12" s="329"/>
      <c r="H12" s="329"/>
      <c r="I12" s="329"/>
      <c r="J12" s="329"/>
      <c r="K12" s="329"/>
      <c r="L12" s="327"/>
      <c r="M12" s="327"/>
      <c r="N12" s="336" t="s">
        <v>39</v>
      </c>
      <c r="O12" s="327"/>
      <c r="P12" s="327"/>
      <c r="Q12" s="334" t="s">
        <v>159</v>
      </c>
      <c r="R12" s="334"/>
      <c r="S12" s="334"/>
      <c r="T12" s="335"/>
      <c r="U12" s="335"/>
      <c r="V12" s="335"/>
      <c r="W12" s="335"/>
      <c r="X12" s="335"/>
      <c r="Y12" s="335"/>
      <c r="Z12" s="335"/>
      <c r="AA12" s="335"/>
      <c r="AB12" s="335"/>
      <c r="AC12" s="335"/>
      <c r="AD12" s="335"/>
      <c r="AE12" s="335"/>
      <c r="AF12" s="335"/>
      <c r="AG12" s="335"/>
      <c r="AH12" s="335"/>
      <c r="AI12" s="335"/>
      <c r="AJ12" s="335"/>
      <c r="AK12" s="335"/>
      <c r="AO12" s="513"/>
      <c r="AP12" s="513"/>
      <c r="AQ12" s="513"/>
      <c r="AR12" s="513"/>
      <c r="AS12" s="513"/>
      <c r="AT12" s="513"/>
      <c r="AU12" s="513"/>
      <c r="AV12" s="513"/>
      <c r="AW12" s="513"/>
      <c r="AX12" s="513"/>
      <c r="AY12" s="513"/>
      <c r="AZ12" s="513"/>
      <c r="BA12" s="513"/>
      <c r="BB12" s="513"/>
      <c r="BC12" s="513"/>
      <c r="BD12" s="513"/>
      <c r="BE12" s="513"/>
      <c r="BF12" s="513"/>
      <c r="BG12" s="513"/>
      <c r="BH12" s="513"/>
      <c r="BI12" s="513"/>
      <c r="BJ12" s="513"/>
      <c r="BK12" s="513"/>
      <c r="BL12" s="513"/>
      <c r="BM12" s="513"/>
      <c r="BN12" s="513"/>
      <c r="BO12" s="513"/>
      <c r="BP12" s="513"/>
      <c r="BQ12" s="513"/>
      <c r="BR12" s="513"/>
      <c r="BS12" s="513"/>
      <c r="BT12" s="513"/>
      <c r="BU12" s="513"/>
      <c r="BV12" s="513"/>
    </row>
    <row r="13" spans="1:74" s="331" customFormat="1" ht="14.7" customHeight="1">
      <c r="A13" s="327"/>
      <c r="B13" s="327"/>
      <c r="C13" s="329"/>
      <c r="D13" s="329"/>
      <c r="E13" s="329"/>
      <c r="F13" s="329"/>
      <c r="G13" s="329"/>
      <c r="H13" s="329"/>
      <c r="I13" s="329"/>
      <c r="J13" s="329"/>
      <c r="K13" s="329"/>
      <c r="L13" s="327"/>
      <c r="M13" s="327"/>
      <c r="N13" s="327"/>
      <c r="O13" s="327"/>
      <c r="P13" s="327"/>
      <c r="Q13" s="334"/>
      <c r="R13" s="334"/>
      <c r="S13" s="334"/>
      <c r="T13" s="335"/>
      <c r="U13" s="335"/>
      <c r="V13" s="335"/>
      <c r="W13" s="335"/>
      <c r="X13" s="335"/>
      <c r="Y13" s="335"/>
      <c r="Z13" s="335"/>
      <c r="AA13" s="335"/>
      <c r="AB13" s="335"/>
      <c r="AC13" s="335"/>
      <c r="AD13" s="335"/>
      <c r="AE13" s="335"/>
      <c r="AF13" s="335"/>
      <c r="AG13" s="335"/>
      <c r="AH13" s="335"/>
      <c r="AI13" s="335"/>
      <c r="AJ13" s="335"/>
      <c r="AK13" s="335"/>
      <c r="AO13" s="513"/>
      <c r="AP13" s="513"/>
      <c r="AQ13" s="513"/>
      <c r="AR13" s="513"/>
      <c r="AS13" s="513"/>
      <c r="AT13" s="513"/>
      <c r="AU13" s="513"/>
      <c r="AV13" s="513"/>
      <c r="AW13" s="513"/>
      <c r="AX13" s="513"/>
      <c r="AY13" s="513"/>
      <c r="AZ13" s="513"/>
      <c r="BA13" s="513"/>
      <c r="BB13" s="513"/>
      <c r="BC13" s="513"/>
      <c r="BD13" s="513"/>
      <c r="BE13" s="513"/>
      <c r="BF13" s="513"/>
      <c r="BG13" s="513"/>
      <c r="BH13" s="513"/>
      <c r="BI13" s="513"/>
      <c r="BJ13" s="513"/>
      <c r="BK13" s="513"/>
      <c r="BL13" s="513"/>
      <c r="BM13" s="513"/>
      <c r="BN13" s="513"/>
      <c r="BO13" s="513"/>
      <c r="BP13" s="513"/>
      <c r="BQ13" s="513"/>
      <c r="BR13" s="513"/>
      <c r="BS13" s="513"/>
      <c r="BT13" s="513"/>
      <c r="BU13" s="513"/>
      <c r="BV13" s="513"/>
    </row>
    <row r="14" spans="1:74" s="331" customFormat="1" ht="14.7" customHeight="1">
      <c r="A14" s="327"/>
      <c r="B14" s="327"/>
      <c r="C14" s="329"/>
      <c r="D14" s="329"/>
      <c r="E14" s="329"/>
      <c r="F14" s="329"/>
      <c r="G14" s="329"/>
      <c r="H14" s="329"/>
      <c r="I14" s="329"/>
      <c r="J14" s="329"/>
      <c r="K14" s="329"/>
      <c r="L14" s="327"/>
      <c r="M14" s="327"/>
      <c r="N14" s="327"/>
      <c r="O14" s="327"/>
      <c r="P14" s="327"/>
      <c r="Q14" s="334" t="s">
        <v>542</v>
      </c>
      <c r="R14" s="334"/>
      <c r="S14" s="334"/>
      <c r="T14" s="334"/>
      <c r="U14" s="334"/>
      <c r="V14" s="334"/>
      <c r="W14" s="335"/>
      <c r="X14" s="335"/>
      <c r="Y14" s="335"/>
      <c r="Z14" s="335"/>
      <c r="AA14" s="335"/>
      <c r="AB14" s="335"/>
      <c r="AC14" s="335"/>
      <c r="AD14" s="335"/>
      <c r="AE14" s="335"/>
      <c r="AF14" s="335"/>
      <c r="AG14" s="335"/>
      <c r="AH14" s="335"/>
      <c r="AI14" s="335"/>
      <c r="AJ14" s="335"/>
      <c r="AK14" s="335"/>
      <c r="AO14" s="513"/>
      <c r="AP14" s="513"/>
      <c r="AQ14" s="513"/>
      <c r="AR14" s="513"/>
      <c r="AS14" s="513"/>
      <c r="AT14" s="513"/>
      <c r="AU14" s="513"/>
      <c r="AV14" s="513"/>
      <c r="AW14" s="513"/>
      <c r="AX14" s="513"/>
      <c r="AY14" s="513"/>
      <c r="AZ14" s="513"/>
      <c r="BA14" s="513"/>
      <c r="BB14" s="513"/>
      <c r="BC14" s="513"/>
      <c r="BD14" s="513"/>
      <c r="BE14" s="513"/>
      <c r="BF14" s="513"/>
      <c r="BG14" s="513"/>
      <c r="BH14" s="513"/>
      <c r="BI14" s="513"/>
      <c r="BJ14" s="513"/>
      <c r="BK14" s="513"/>
      <c r="BL14" s="513"/>
      <c r="BM14" s="513"/>
      <c r="BN14" s="513"/>
      <c r="BO14" s="513"/>
      <c r="BP14" s="513"/>
      <c r="BQ14" s="513"/>
      <c r="BR14" s="513"/>
      <c r="BS14" s="513"/>
      <c r="BT14" s="513"/>
      <c r="BU14" s="513"/>
      <c r="BV14" s="513"/>
    </row>
    <row r="15" spans="1:74" s="331" customFormat="1" ht="14.7" customHeight="1">
      <c r="A15" s="327"/>
      <c r="B15" s="327"/>
      <c r="C15" s="329"/>
      <c r="D15" s="329"/>
      <c r="E15" s="329"/>
      <c r="F15" s="329"/>
      <c r="G15" s="329"/>
      <c r="H15" s="329"/>
      <c r="I15" s="329"/>
      <c r="J15" s="329"/>
      <c r="K15" s="329"/>
      <c r="L15" s="327"/>
      <c r="M15" s="327"/>
      <c r="N15" s="327"/>
      <c r="O15" s="327"/>
      <c r="P15" s="327"/>
      <c r="Q15" s="334"/>
      <c r="R15" s="334"/>
      <c r="S15" s="334"/>
      <c r="T15" s="334"/>
      <c r="U15" s="334"/>
      <c r="V15" s="334"/>
      <c r="W15" s="335"/>
      <c r="X15" s="335"/>
      <c r="Y15" s="335"/>
      <c r="Z15" s="335"/>
      <c r="AA15" s="335"/>
      <c r="AB15" s="335"/>
      <c r="AC15" s="335"/>
      <c r="AD15" s="335"/>
      <c r="AE15" s="335"/>
      <c r="AF15" s="335"/>
      <c r="AG15" s="335"/>
      <c r="AH15" s="335"/>
      <c r="AI15" s="335"/>
      <c r="AJ15" s="335"/>
      <c r="AK15" s="335"/>
      <c r="AO15" s="513"/>
      <c r="AP15" s="513"/>
      <c r="AQ15" s="513"/>
      <c r="AR15" s="513"/>
      <c r="AS15" s="513"/>
      <c r="AT15" s="513"/>
      <c r="AU15" s="513"/>
      <c r="AV15" s="513"/>
      <c r="AW15" s="513"/>
      <c r="AX15" s="513"/>
      <c r="AY15" s="513"/>
      <c r="AZ15" s="513"/>
      <c r="BA15" s="513"/>
      <c r="BB15" s="513"/>
      <c r="BC15" s="513"/>
      <c r="BD15" s="513"/>
      <c r="BE15" s="513"/>
      <c r="BF15" s="513"/>
      <c r="BG15" s="513"/>
      <c r="BH15" s="513"/>
      <c r="BI15" s="513"/>
      <c r="BJ15" s="513"/>
      <c r="BK15" s="513"/>
      <c r="BL15" s="513"/>
      <c r="BM15" s="513"/>
      <c r="BN15" s="513"/>
      <c r="BO15" s="513"/>
      <c r="BP15" s="513"/>
      <c r="BQ15" s="513"/>
      <c r="BR15" s="513"/>
      <c r="BS15" s="513"/>
      <c r="BT15" s="513"/>
      <c r="BU15" s="513"/>
      <c r="BV15" s="513"/>
    </row>
    <row r="16" spans="1:74" s="331" customFormat="1" ht="14.7" customHeight="1">
      <c r="B16" s="327"/>
      <c r="C16" s="327"/>
      <c r="D16" s="327" t="s">
        <v>69</v>
      </c>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O16" s="513"/>
      <c r="AP16" s="513"/>
      <c r="AQ16" s="513"/>
      <c r="AR16" s="513"/>
      <c r="AS16" s="513"/>
      <c r="AT16" s="513"/>
      <c r="AU16" s="513"/>
      <c r="AV16" s="513"/>
      <c r="AW16" s="513"/>
      <c r="AX16" s="513"/>
      <c r="AY16" s="513"/>
      <c r="AZ16" s="513"/>
      <c r="BA16" s="513"/>
      <c r="BB16" s="513"/>
      <c r="BC16" s="513"/>
      <c r="BD16" s="513"/>
      <c r="BE16" s="513"/>
      <c r="BF16" s="513"/>
      <c r="BG16" s="513"/>
      <c r="BH16" s="513"/>
      <c r="BI16" s="513"/>
      <c r="BJ16" s="513"/>
      <c r="BK16" s="513"/>
      <c r="BL16" s="513"/>
      <c r="BM16" s="513"/>
      <c r="BN16" s="513"/>
      <c r="BO16" s="513"/>
      <c r="BP16" s="513"/>
      <c r="BQ16" s="513"/>
      <c r="BR16" s="513"/>
      <c r="BS16" s="513"/>
      <c r="BT16" s="513"/>
      <c r="BU16" s="513"/>
      <c r="BV16" s="513"/>
    </row>
    <row r="17" spans="1:77" s="331" customFormat="1" ht="15" customHeight="1">
      <c r="B17" s="327"/>
      <c r="C17" s="327"/>
      <c r="D17" s="327" t="s">
        <v>40</v>
      </c>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O17" s="513"/>
      <c r="AP17" s="513"/>
      <c r="AQ17" s="513"/>
      <c r="AR17" s="513"/>
      <c r="AS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513"/>
    </row>
    <row r="18" spans="1:77" s="331" customFormat="1" ht="15" customHeight="1">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O18" s="513"/>
      <c r="AP18" s="513"/>
      <c r="AQ18" s="513"/>
      <c r="AR18" s="513"/>
      <c r="AS18" s="513"/>
      <c r="AU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row>
    <row r="19" spans="1:77" s="331" customFormat="1" ht="14.7" customHeight="1">
      <c r="A19" s="327"/>
      <c r="B19" s="327"/>
      <c r="C19" s="327"/>
      <c r="D19" s="327"/>
      <c r="E19" s="327"/>
      <c r="F19" s="327"/>
      <c r="G19" s="327"/>
      <c r="H19" s="327"/>
      <c r="I19" s="327"/>
      <c r="J19" s="327"/>
      <c r="K19" s="327"/>
      <c r="L19" s="327"/>
      <c r="M19" s="327"/>
      <c r="N19" s="327"/>
      <c r="O19" s="327"/>
      <c r="P19" s="327"/>
      <c r="Q19" s="327"/>
      <c r="S19" s="329"/>
      <c r="T19" s="337"/>
      <c r="U19" s="338" t="s">
        <v>543</v>
      </c>
      <c r="V19" s="339"/>
      <c r="W19" s="339"/>
      <c r="X19" s="340"/>
      <c r="Y19" s="341"/>
      <c r="Z19" s="342"/>
      <c r="AA19" s="342"/>
      <c r="AB19" s="342"/>
      <c r="AC19" s="342"/>
      <c r="AD19" s="342"/>
      <c r="AE19" s="342"/>
      <c r="AF19" s="342"/>
      <c r="AG19" s="342"/>
      <c r="AH19" s="342"/>
      <c r="AI19" s="343"/>
      <c r="AJ19" s="343"/>
      <c r="AK19" s="344"/>
      <c r="AO19" s="513"/>
      <c r="AP19" s="513"/>
      <c r="AQ19" s="513"/>
      <c r="AR19" s="513"/>
      <c r="AS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513"/>
    </row>
    <row r="20" spans="1:77" s="331" customFormat="1" ht="14.7" customHeight="1">
      <c r="A20" s="345" t="s">
        <v>103</v>
      </c>
      <c r="B20" s="346" t="s">
        <v>5</v>
      </c>
      <c r="C20" s="347"/>
      <c r="D20" s="347"/>
      <c r="E20" s="347"/>
      <c r="F20" s="347"/>
      <c r="G20" s="347"/>
      <c r="H20" s="346"/>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8"/>
      <c r="AL20" s="513"/>
      <c r="AO20" s="515"/>
      <c r="AP20" s="513"/>
      <c r="AQ20" s="513"/>
      <c r="AR20" s="513"/>
      <c r="AS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513"/>
    </row>
    <row r="21" spans="1:77" s="331" customFormat="1" ht="28.5" customHeight="1">
      <c r="A21" s="349"/>
      <c r="B21" s="350" t="s">
        <v>104</v>
      </c>
      <c r="C21" s="351"/>
      <c r="D21" s="351"/>
      <c r="E21" s="351"/>
      <c r="F21" s="351"/>
      <c r="G21" s="352"/>
      <c r="H21" s="353"/>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5"/>
      <c r="AL21" s="513"/>
      <c r="AO21" s="516"/>
      <c r="AP21" s="513"/>
      <c r="AQ21" s="513"/>
      <c r="AR21" s="513"/>
      <c r="AS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row>
    <row r="22" spans="1:77" s="331" customFormat="1" ht="14.7" customHeight="1">
      <c r="A22" s="349"/>
      <c r="B22" s="356" t="s">
        <v>105</v>
      </c>
      <c r="C22" s="357"/>
      <c r="D22" s="357"/>
      <c r="E22" s="357"/>
      <c r="F22" s="357"/>
      <c r="G22" s="358"/>
      <c r="H22" s="359" t="s">
        <v>106</v>
      </c>
      <c r="I22" s="360"/>
      <c r="J22" s="360"/>
      <c r="K22" s="360"/>
      <c r="L22" s="361"/>
      <c r="M22" s="361"/>
      <c r="N22" s="362" t="s">
        <v>107</v>
      </c>
      <c r="O22" s="361"/>
      <c r="P22" s="361"/>
      <c r="Q22" s="363" t="s">
        <v>108</v>
      </c>
      <c r="R22" s="360"/>
      <c r="S22" s="360"/>
      <c r="T22" s="360"/>
      <c r="U22" s="360"/>
      <c r="V22" s="360"/>
      <c r="W22" s="360"/>
      <c r="X22" s="360"/>
      <c r="Y22" s="360"/>
      <c r="Z22" s="360"/>
      <c r="AA22" s="360"/>
      <c r="AB22" s="360"/>
      <c r="AC22" s="360"/>
      <c r="AD22" s="360"/>
      <c r="AE22" s="360"/>
      <c r="AF22" s="360"/>
      <c r="AG22" s="360"/>
      <c r="AH22" s="360"/>
      <c r="AI22" s="360"/>
      <c r="AJ22" s="360"/>
      <c r="AK22" s="364"/>
      <c r="AL22" s="514"/>
      <c r="AM22" s="513"/>
      <c r="AN22" s="513"/>
      <c r="AO22" s="516"/>
      <c r="AP22" s="513"/>
      <c r="AQ22" s="513"/>
      <c r="AR22" s="513"/>
      <c r="AS22" s="513"/>
      <c r="AT22" s="513"/>
      <c r="AU22" s="513"/>
      <c r="AV22" s="514"/>
      <c r="AW22" s="513"/>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514"/>
      <c r="BW22" s="513"/>
      <c r="BX22" s="513"/>
      <c r="BY22" s="513"/>
    </row>
    <row r="23" spans="1:77" s="331" customFormat="1" ht="14.7" customHeight="1">
      <c r="A23" s="349"/>
      <c r="B23" s="365"/>
      <c r="C23" s="366"/>
      <c r="D23" s="366"/>
      <c r="E23" s="366"/>
      <c r="F23" s="366"/>
      <c r="G23" s="367"/>
      <c r="H23" s="368"/>
      <c r="I23" s="369"/>
      <c r="J23" s="369"/>
      <c r="K23" s="369"/>
      <c r="L23" s="370" t="s">
        <v>56</v>
      </c>
      <c r="M23" s="370" t="s">
        <v>544</v>
      </c>
      <c r="N23" s="369"/>
      <c r="O23" s="369"/>
      <c r="P23" s="369"/>
      <c r="Q23" s="369"/>
      <c r="R23" s="369"/>
      <c r="S23" s="369"/>
      <c r="T23" s="369"/>
      <c r="U23" s="369"/>
      <c r="V23" s="370" t="s">
        <v>57</v>
      </c>
      <c r="W23" s="370" t="s">
        <v>58</v>
      </c>
      <c r="X23" s="369"/>
      <c r="Y23" s="369"/>
      <c r="Z23" s="369"/>
      <c r="AA23" s="369"/>
      <c r="AB23" s="369"/>
      <c r="AC23" s="369"/>
      <c r="AD23" s="369"/>
      <c r="AE23" s="369"/>
      <c r="AF23" s="369"/>
      <c r="AG23" s="369"/>
      <c r="AH23" s="369"/>
      <c r="AI23" s="369"/>
      <c r="AJ23" s="369"/>
      <c r="AK23" s="371"/>
      <c r="AL23" s="514"/>
      <c r="AM23" s="513"/>
      <c r="AN23" s="513"/>
      <c r="AO23" s="516"/>
      <c r="AP23" s="513"/>
      <c r="AQ23" s="513"/>
      <c r="AR23" s="513"/>
      <c r="AS23" s="513"/>
      <c r="AT23" s="513"/>
      <c r="AU23" s="513"/>
      <c r="AV23" s="514"/>
      <c r="AW23" s="514"/>
      <c r="AX23" s="514"/>
      <c r="AY23" s="514"/>
      <c r="AZ23" s="517"/>
      <c r="BA23" s="517"/>
      <c r="BB23" s="514"/>
      <c r="BC23" s="514"/>
      <c r="BD23" s="514"/>
      <c r="BE23" s="514"/>
      <c r="BF23" s="518"/>
      <c r="BG23" s="517"/>
      <c r="BH23" s="514"/>
      <c r="BI23" s="513"/>
      <c r="BJ23" s="514"/>
      <c r="BK23" s="513"/>
      <c r="BL23" s="514"/>
      <c r="BM23" s="514"/>
      <c r="BN23" s="514"/>
      <c r="BO23" s="514"/>
      <c r="BP23" s="513"/>
      <c r="BQ23" s="514"/>
      <c r="BR23" s="514"/>
      <c r="BS23" s="514"/>
      <c r="BT23" s="514"/>
      <c r="BU23" s="514"/>
      <c r="BV23" s="514"/>
      <c r="BW23" s="513"/>
      <c r="BX23" s="513"/>
      <c r="BY23" s="513"/>
    </row>
    <row r="24" spans="1:77" s="331" customFormat="1" ht="14.7" customHeight="1">
      <c r="A24" s="349"/>
      <c r="B24" s="372"/>
      <c r="C24" s="366"/>
      <c r="D24" s="366"/>
      <c r="E24" s="366"/>
      <c r="F24" s="366"/>
      <c r="G24" s="367"/>
      <c r="H24" s="368"/>
      <c r="I24" s="369"/>
      <c r="J24" s="369"/>
      <c r="K24" s="369"/>
      <c r="L24" s="370" t="s">
        <v>545</v>
      </c>
      <c r="M24" s="370" t="s">
        <v>546</v>
      </c>
      <c r="N24" s="369"/>
      <c r="O24" s="369"/>
      <c r="P24" s="369"/>
      <c r="Q24" s="369"/>
      <c r="R24" s="369"/>
      <c r="S24" s="369"/>
      <c r="T24" s="369"/>
      <c r="U24" s="369"/>
      <c r="V24" s="370" t="s">
        <v>78</v>
      </c>
      <c r="W24" s="370" t="s">
        <v>80</v>
      </c>
      <c r="X24" s="369"/>
      <c r="Y24" s="369"/>
      <c r="Z24" s="369"/>
      <c r="AA24" s="369"/>
      <c r="AB24" s="369"/>
      <c r="AC24" s="369"/>
      <c r="AD24" s="369"/>
      <c r="AE24" s="369"/>
      <c r="AF24" s="369"/>
      <c r="AG24" s="369"/>
      <c r="AH24" s="369"/>
      <c r="AI24" s="369"/>
      <c r="AJ24" s="369"/>
      <c r="AK24" s="371"/>
      <c r="AL24" s="514"/>
      <c r="AM24" s="513"/>
      <c r="AN24" s="513"/>
      <c r="AO24" s="516"/>
      <c r="AP24" s="513"/>
      <c r="AQ24" s="513"/>
      <c r="AR24" s="513"/>
      <c r="AS24" s="513"/>
      <c r="AT24" s="513"/>
      <c r="AU24" s="513"/>
      <c r="AV24" s="514"/>
      <c r="AW24" s="514"/>
      <c r="AX24" s="514"/>
      <c r="AY24" s="514"/>
      <c r="AZ24" s="517"/>
      <c r="BA24" s="517"/>
      <c r="BB24" s="514"/>
      <c r="BC24" s="514"/>
      <c r="BD24" s="514"/>
      <c r="BE24" s="514"/>
      <c r="BF24" s="518"/>
      <c r="BG24" s="517"/>
      <c r="BH24" s="514"/>
      <c r="BI24" s="513"/>
      <c r="BJ24" s="514"/>
      <c r="BK24" s="513"/>
      <c r="BL24" s="514"/>
      <c r="BM24" s="514"/>
      <c r="BN24" s="514"/>
      <c r="BO24" s="514"/>
      <c r="BP24" s="513"/>
      <c r="BQ24" s="514"/>
      <c r="BR24" s="514"/>
      <c r="BS24" s="514"/>
      <c r="BT24" s="514"/>
      <c r="BU24" s="514"/>
      <c r="BV24" s="514"/>
      <c r="BW24" s="513"/>
      <c r="BX24" s="513"/>
      <c r="BY24" s="513"/>
    </row>
    <row r="25" spans="1:77" s="331" customFormat="1" ht="22.95" customHeight="1">
      <c r="A25" s="349"/>
      <c r="B25" s="372"/>
      <c r="C25" s="366"/>
      <c r="D25" s="366"/>
      <c r="E25" s="366"/>
      <c r="F25" s="366"/>
      <c r="G25" s="367"/>
      <c r="H25" s="373"/>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5"/>
      <c r="AL25" s="514"/>
      <c r="AO25" s="516"/>
      <c r="AP25" s="513"/>
      <c r="AQ25" s="513"/>
      <c r="AR25" s="513"/>
      <c r="AS25" s="513"/>
      <c r="AT25" s="513"/>
      <c r="AU25" s="513"/>
      <c r="AV25" s="514"/>
      <c r="AW25" s="514"/>
      <c r="AX25" s="514"/>
      <c r="AY25" s="514"/>
      <c r="AZ25" s="517"/>
      <c r="BA25" s="517"/>
      <c r="BB25" s="514"/>
      <c r="BC25" s="514"/>
      <c r="BD25" s="514"/>
      <c r="BE25" s="514"/>
      <c r="BF25" s="517"/>
      <c r="BG25" s="517"/>
      <c r="BH25" s="514"/>
      <c r="BI25" s="513"/>
      <c r="BJ25" s="514"/>
      <c r="BK25" s="513"/>
      <c r="BL25" s="514"/>
      <c r="BM25" s="514"/>
      <c r="BN25" s="514"/>
      <c r="BO25" s="514"/>
      <c r="BP25" s="514"/>
      <c r="BQ25" s="514"/>
      <c r="BR25" s="514"/>
      <c r="BS25" s="514"/>
      <c r="BT25" s="514"/>
      <c r="BU25" s="514"/>
      <c r="BV25" s="514"/>
    </row>
    <row r="26" spans="1:77" s="331" customFormat="1" ht="14.7" customHeight="1">
      <c r="A26" s="349"/>
      <c r="B26" s="376" t="s">
        <v>109</v>
      </c>
      <c r="C26" s="377"/>
      <c r="D26" s="377"/>
      <c r="E26" s="377"/>
      <c r="F26" s="377"/>
      <c r="G26" s="378"/>
      <c r="H26" s="379" t="s">
        <v>37</v>
      </c>
      <c r="I26" s="380"/>
      <c r="J26" s="381"/>
      <c r="K26" s="382"/>
      <c r="L26" s="383"/>
      <c r="M26" s="383"/>
      <c r="N26" s="383"/>
      <c r="O26" s="383"/>
      <c r="P26" s="383"/>
      <c r="Q26" s="384" t="s">
        <v>547</v>
      </c>
      <c r="R26" s="385"/>
      <c r="S26" s="386"/>
      <c r="T26" s="386"/>
      <c r="U26" s="387"/>
      <c r="V26" s="379" t="s">
        <v>23</v>
      </c>
      <c r="W26" s="380"/>
      <c r="X26" s="381"/>
      <c r="Y26" s="382"/>
      <c r="Z26" s="383"/>
      <c r="AA26" s="383"/>
      <c r="AB26" s="383"/>
      <c r="AC26" s="383"/>
      <c r="AD26" s="383"/>
      <c r="AE26" s="383"/>
      <c r="AF26" s="383"/>
      <c r="AG26" s="383"/>
      <c r="AH26" s="383"/>
      <c r="AI26" s="383"/>
      <c r="AJ26" s="383"/>
      <c r="AK26" s="388"/>
      <c r="AL26" s="513"/>
      <c r="AO26" s="516"/>
      <c r="AP26" s="513"/>
      <c r="AQ26" s="513"/>
      <c r="AR26" s="513"/>
      <c r="AS26" s="513"/>
      <c r="AT26" s="513"/>
      <c r="AU26" s="513"/>
      <c r="AV26" s="513"/>
      <c r="AW26" s="513"/>
      <c r="AX26" s="513"/>
      <c r="AY26" s="513"/>
      <c r="AZ26" s="513"/>
      <c r="BA26" s="513"/>
      <c r="BB26" s="513"/>
      <c r="BC26" s="513"/>
      <c r="BD26" s="513"/>
      <c r="BE26" s="513"/>
      <c r="BF26" s="513"/>
      <c r="BG26" s="513"/>
      <c r="BH26" s="513"/>
      <c r="BI26" s="513"/>
      <c r="BJ26" s="513"/>
      <c r="BK26" s="513"/>
      <c r="BL26" s="513"/>
      <c r="BM26" s="513"/>
      <c r="BN26" s="513"/>
      <c r="BO26" s="513"/>
      <c r="BP26" s="513"/>
      <c r="BQ26" s="513"/>
      <c r="BR26" s="513"/>
      <c r="BS26" s="513"/>
      <c r="BT26" s="513"/>
      <c r="BU26" s="513"/>
      <c r="BV26" s="513"/>
    </row>
    <row r="27" spans="1:77" s="331" customFormat="1" ht="14.7" customHeight="1">
      <c r="A27" s="349"/>
      <c r="B27" s="389"/>
      <c r="C27" s="390"/>
      <c r="D27" s="390"/>
      <c r="E27" s="390"/>
      <c r="F27" s="390"/>
      <c r="G27" s="391"/>
      <c r="H27" s="392" t="s">
        <v>110</v>
      </c>
      <c r="I27" s="392"/>
      <c r="J27" s="392"/>
      <c r="K27" s="382"/>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8"/>
      <c r="AL27" s="513"/>
      <c r="AO27" s="516"/>
      <c r="AP27" s="513"/>
      <c r="AQ27" s="513"/>
      <c r="AR27" s="513"/>
      <c r="AS27" s="513"/>
      <c r="AT27" s="513"/>
      <c r="AU27" s="513"/>
      <c r="AV27" s="513"/>
      <c r="AW27" s="513"/>
      <c r="AX27" s="513"/>
      <c r="AY27" s="513"/>
      <c r="AZ27" s="513"/>
      <c r="BA27" s="513"/>
      <c r="BB27" s="513"/>
      <c r="BC27" s="513"/>
      <c r="BD27" s="513"/>
      <c r="BE27" s="513"/>
      <c r="BF27" s="513"/>
      <c r="BG27" s="513"/>
      <c r="BH27" s="513"/>
      <c r="BI27" s="513"/>
      <c r="BJ27" s="513"/>
      <c r="BK27" s="513"/>
      <c r="BL27" s="513"/>
      <c r="BM27" s="513"/>
      <c r="BN27" s="513"/>
      <c r="BO27" s="513"/>
      <c r="BP27" s="513"/>
      <c r="BQ27" s="513"/>
      <c r="BR27" s="513"/>
      <c r="BS27" s="513"/>
      <c r="BT27" s="513"/>
      <c r="BU27" s="513"/>
      <c r="BV27" s="513"/>
    </row>
    <row r="28" spans="1:77" s="519" customFormat="1" ht="14.25" customHeight="1">
      <c r="A28" s="349"/>
      <c r="B28" s="376" t="s">
        <v>548</v>
      </c>
      <c r="C28" s="377"/>
      <c r="D28" s="377"/>
      <c r="E28" s="377"/>
      <c r="F28" s="377"/>
      <c r="G28" s="378"/>
      <c r="H28" s="393"/>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5"/>
      <c r="AL28" s="513"/>
      <c r="AM28" s="331"/>
      <c r="AN28" s="331"/>
      <c r="AO28" s="516"/>
    </row>
    <row r="29" spans="1:77" s="331" customFormat="1" ht="14.7" customHeight="1">
      <c r="A29" s="349"/>
      <c r="B29" s="396" t="s">
        <v>549</v>
      </c>
      <c r="C29" s="397"/>
      <c r="D29" s="397"/>
      <c r="E29" s="397"/>
      <c r="F29" s="397"/>
      <c r="G29" s="398"/>
      <c r="H29" s="399" t="s">
        <v>111</v>
      </c>
      <c r="I29" s="357"/>
      <c r="J29" s="358"/>
      <c r="K29" s="400"/>
      <c r="L29" s="401"/>
      <c r="M29" s="401"/>
      <c r="N29" s="401"/>
      <c r="O29" s="401"/>
      <c r="P29" s="402"/>
      <c r="Q29" s="346" t="s">
        <v>5</v>
      </c>
      <c r="R29" s="347"/>
      <c r="S29" s="348"/>
      <c r="T29" s="403"/>
      <c r="U29" s="404"/>
      <c r="V29" s="404"/>
      <c r="W29" s="404"/>
      <c r="X29" s="404"/>
      <c r="Y29" s="404"/>
      <c r="Z29" s="404"/>
      <c r="AA29" s="405"/>
      <c r="AB29" s="406" t="s">
        <v>112</v>
      </c>
      <c r="AC29" s="407"/>
      <c r="AD29" s="408"/>
      <c r="AE29" s="408"/>
      <c r="AF29" s="408"/>
      <c r="AG29" s="408"/>
      <c r="AH29" s="408"/>
      <c r="AI29" s="408"/>
      <c r="AJ29" s="408"/>
      <c r="AK29" s="409"/>
      <c r="AL29" s="513"/>
      <c r="AO29" s="516"/>
      <c r="AP29" s="513"/>
      <c r="AQ29" s="513"/>
      <c r="AR29" s="513"/>
      <c r="AS29" s="513"/>
      <c r="AT29" s="513"/>
      <c r="AU29" s="513"/>
      <c r="AV29" s="520"/>
      <c r="AW29" s="520"/>
      <c r="AX29" s="520"/>
      <c r="AY29" s="513"/>
      <c r="AZ29" s="513"/>
      <c r="BA29" s="513"/>
      <c r="BB29" s="513"/>
      <c r="BC29" s="513"/>
      <c r="BD29" s="513"/>
      <c r="BE29" s="513"/>
      <c r="BF29" s="513"/>
      <c r="BG29" s="513"/>
      <c r="BH29" s="521"/>
      <c r="BI29" s="521"/>
      <c r="BJ29" s="513"/>
      <c r="BK29" s="513"/>
      <c r="BL29" s="513"/>
      <c r="BM29" s="513"/>
      <c r="BN29" s="513"/>
      <c r="BO29" s="513"/>
      <c r="BP29" s="513"/>
      <c r="BQ29" s="513"/>
      <c r="BR29" s="513"/>
      <c r="BS29" s="513"/>
      <c r="BT29" s="513"/>
      <c r="BU29" s="513"/>
      <c r="BV29" s="513"/>
    </row>
    <row r="30" spans="1:77" s="331" customFormat="1" ht="14.25" customHeight="1">
      <c r="A30" s="349"/>
      <c r="B30" s="410"/>
      <c r="C30" s="411"/>
      <c r="D30" s="411"/>
      <c r="E30" s="411"/>
      <c r="F30" s="411"/>
      <c r="G30" s="412"/>
      <c r="H30" s="350"/>
      <c r="I30" s="351"/>
      <c r="J30" s="352"/>
      <c r="K30" s="413"/>
      <c r="L30" s="414"/>
      <c r="M30" s="414"/>
      <c r="N30" s="414"/>
      <c r="O30" s="414"/>
      <c r="P30" s="415"/>
      <c r="Q30" s="416" t="s">
        <v>59</v>
      </c>
      <c r="R30" s="417"/>
      <c r="S30" s="418"/>
      <c r="T30" s="419"/>
      <c r="U30" s="420"/>
      <c r="V30" s="420"/>
      <c r="W30" s="420"/>
      <c r="X30" s="420"/>
      <c r="Y30" s="420"/>
      <c r="Z30" s="420"/>
      <c r="AA30" s="421"/>
      <c r="AB30" s="422"/>
      <c r="AC30" s="423"/>
      <c r="AD30" s="424"/>
      <c r="AE30" s="424"/>
      <c r="AF30" s="424"/>
      <c r="AG30" s="424"/>
      <c r="AH30" s="424"/>
      <c r="AI30" s="424"/>
      <c r="AJ30" s="424"/>
      <c r="AK30" s="425"/>
      <c r="AL30" s="513"/>
      <c r="AO30" s="516"/>
      <c r="AP30" s="513"/>
      <c r="AQ30" s="513"/>
      <c r="AR30" s="513"/>
      <c r="AS30" s="513"/>
      <c r="AT30" s="513"/>
      <c r="AU30" s="513"/>
      <c r="AV30" s="520"/>
      <c r="AW30" s="520"/>
      <c r="AX30" s="520"/>
      <c r="AY30" s="513"/>
      <c r="AZ30" s="513"/>
      <c r="BA30" s="513"/>
      <c r="BB30" s="513"/>
      <c r="BC30" s="513"/>
      <c r="BD30" s="513"/>
      <c r="BE30" s="513"/>
      <c r="BF30" s="513"/>
      <c r="BG30" s="513"/>
      <c r="BH30" s="521"/>
      <c r="BI30" s="521"/>
      <c r="BJ30" s="513"/>
      <c r="BK30" s="513"/>
      <c r="BL30" s="513"/>
      <c r="BM30" s="513"/>
      <c r="BN30" s="513"/>
      <c r="BO30" s="513"/>
      <c r="BP30" s="513"/>
      <c r="BQ30" s="513"/>
      <c r="BR30" s="513"/>
      <c r="BS30" s="513"/>
      <c r="BT30" s="513"/>
      <c r="BU30" s="513"/>
      <c r="BV30" s="513"/>
    </row>
    <row r="31" spans="1:77" s="331" customFormat="1" ht="14.7" customHeight="1">
      <c r="A31" s="349"/>
      <c r="B31" s="356" t="s">
        <v>550</v>
      </c>
      <c r="C31" s="357"/>
      <c r="D31" s="357"/>
      <c r="E31" s="357"/>
      <c r="F31" s="357"/>
      <c r="G31" s="358"/>
      <c r="H31" s="359" t="s">
        <v>106</v>
      </c>
      <c r="I31" s="360"/>
      <c r="J31" s="360"/>
      <c r="K31" s="360"/>
      <c r="L31" s="361"/>
      <c r="M31" s="361"/>
      <c r="N31" s="362" t="s">
        <v>107</v>
      </c>
      <c r="O31" s="361"/>
      <c r="P31" s="361"/>
      <c r="Q31" s="363" t="s">
        <v>108</v>
      </c>
      <c r="R31" s="360"/>
      <c r="S31" s="360"/>
      <c r="T31" s="360"/>
      <c r="U31" s="360"/>
      <c r="V31" s="360"/>
      <c r="W31" s="360"/>
      <c r="X31" s="360"/>
      <c r="Y31" s="360"/>
      <c r="Z31" s="360"/>
      <c r="AA31" s="360"/>
      <c r="AB31" s="360"/>
      <c r="AC31" s="360"/>
      <c r="AD31" s="360"/>
      <c r="AE31" s="360"/>
      <c r="AF31" s="360"/>
      <c r="AG31" s="360"/>
      <c r="AH31" s="360"/>
      <c r="AI31" s="360"/>
      <c r="AJ31" s="360"/>
      <c r="AK31" s="364"/>
      <c r="AL31" s="514"/>
      <c r="AO31" s="516"/>
      <c r="AP31" s="522"/>
      <c r="AQ31" s="522"/>
      <c r="AR31" s="522"/>
      <c r="AS31" s="522"/>
      <c r="AT31" s="522"/>
      <c r="AU31" s="522"/>
      <c r="AV31" s="514"/>
      <c r="AW31" s="514"/>
      <c r="AX31" s="514"/>
      <c r="AY31" s="514"/>
      <c r="AZ31" s="514"/>
      <c r="BA31" s="514"/>
      <c r="BB31" s="514"/>
      <c r="BC31" s="514"/>
      <c r="BD31" s="514"/>
      <c r="BE31" s="514"/>
      <c r="BF31" s="514"/>
      <c r="BG31" s="514"/>
      <c r="BH31" s="514"/>
      <c r="BI31" s="514"/>
      <c r="BJ31" s="514"/>
      <c r="BK31" s="514"/>
      <c r="BL31" s="514"/>
      <c r="BM31" s="514"/>
      <c r="BN31" s="514"/>
      <c r="BO31" s="514"/>
      <c r="BP31" s="514"/>
      <c r="BQ31" s="514"/>
      <c r="BR31" s="514"/>
      <c r="BS31" s="514"/>
      <c r="BT31" s="514"/>
      <c r="BU31" s="514"/>
      <c r="BV31" s="514"/>
    </row>
    <row r="32" spans="1:77" s="331" customFormat="1" ht="14.7" customHeight="1">
      <c r="A32" s="349"/>
      <c r="B32" s="372"/>
      <c r="C32" s="366"/>
      <c r="D32" s="366"/>
      <c r="E32" s="366"/>
      <c r="F32" s="366"/>
      <c r="G32" s="367"/>
      <c r="H32" s="368"/>
      <c r="I32" s="369"/>
      <c r="J32" s="369"/>
      <c r="K32" s="369"/>
      <c r="L32" s="370" t="s">
        <v>56</v>
      </c>
      <c r="M32" s="370" t="s">
        <v>544</v>
      </c>
      <c r="N32" s="369"/>
      <c r="O32" s="369"/>
      <c r="P32" s="369"/>
      <c r="Q32" s="369"/>
      <c r="R32" s="369"/>
      <c r="S32" s="369"/>
      <c r="T32" s="369"/>
      <c r="U32" s="369"/>
      <c r="V32" s="370" t="s">
        <v>57</v>
      </c>
      <c r="W32" s="370" t="s">
        <v>58</v>
      </c>
      <c r="X32" s="369"/>
      <c r="Y32" s="369"/>
      <c r="Z32" s="369"/>
      <c r="AA32" s="369"/>
      <c r="AB32" s="369"/>
      <c r="AC32" s="369"/>
      <c r="AD32" s="369"/>
      <c r="AE32" s="369"/>
      <c r="AF32" s="369"/>
      <c r="AG32" s="369"/>
      <c r="AH32" s="369"/>
      <c r="AI32" s="369"/>
      <c r="AJ32" s="369"/>
      <c r="AK32" s="371"/>
      <c r="AL32" s="514"/>
      <c r="AO32" s="516"/>
      <c r="AP32" s="522"/>
      <c r="AQ32" s="522"/>
      <c r="AR32" s="522"/>
      <c r="AS32" s="522"/>
      <c r="AT32" s="522"/>
      <c r="AU32" s="522"/>
      <c r="AV32" s="514"/>
      <c r="AW32" s="514"/>
      <c r="AX32" s="514"/>
      <c r="AY32" s="514"/>
      <c r="AZ32" s="517"/>
      <c r="BA32" s="517"/>
      <c r="BB32" s="514"/>
      <c r="BC32" s="514"/>
      <c r="BD32" s="514"/>
      <c r="BE32" s="514"/>
      <c r="BF32" s="518"/>
      <c r="BG32" s="517"/>
      <c r="BH32" s="514"/>
      <c r="BI32" s="513"/>
      <c r="BJ32" s="514"/>
      <c r="BK32" s="513"/>
      <c r="BL32" s="514"/>
      <c r="BM32" s="514"/>
      <c r="BN32" s="514"/>
      <c r="BO32" s="514"/>
      <c r="BP32" s="513"/>
      <c r="BQ32" s="514"/>
      <c r="BR32" s="514"/>
      <c r="BS32" s="514"/>
      <c r="BT32" s="514"/>
      <c r="BU32" s="514"/>
      <c r="BV32" s="514"/>
    </row>
    <row r="33" spans="1:77" s="331" customFormat="1" ht="14.7" customHeight="1">
      <c r="A33" s="349"/>
      <c r="B33" s="372"/>
      <c r="C33" s="366"/>
      <c r="D33" s="366"/>
      <c r="E33" s="366"/>
      <c r="F33" s="366"/>
      <c r="G33" s="367"/>
      <c r="H33" s="368"/>
      <c r="I33" s="369"/>
      <c r="J33" s="369"/>
      <c r="K33" s="369"/>
      <c r="L33" s="370" t="s">
        <v>545</v>
      </c>
      <c r="M33" s="370" t="s">
        <v>546</v>
      </c>
      <c r="N33" s="369"/>
      <c r="O33" s="369"/>
      <c r="P33" s="369"/>
      <c r="Q33" s="369"/>
      <c r="R33" s="369"/>
      <c r="S33" s="369"/>
      <c r="T33" s="369"/>
      <c r="U33" s="369"/>
      <c r="V33" s="370" t="s">
        <v>78</v>
      </c>
      <c r="W33" s="370" t="s">
        <v>80</v>
      </c>
      <c r="X33" s="369"/>
      <c r="Y33" s="369"/>
      <c r="Z33" s="369"/>
      <c r="AA33" s="369"/>
      <c r="AB33" s="369"/>
      <c r="AC33" s="369"/>
      <c r="AD33" s="369"/>
      <c r="AE33" s="369"/>
      <c r="AF33" s="369"/>
      <c r="AG33" s="369"/>
      <c r="AH33" s="369"/>
      <c r="AI33" s="369"/>
      <c r="AJ33" s="369"/>
      <c r="AK33" s="371"/>
      <c r="AL33" s="514"/>
      <c r="AO33" s="516"/>
      <c r="AP33" s="522"/>
      <c r="AQ33" s="522"/>
      <c r="AR33" s="522"/>
      <c r="AS33" s="522"/>
      <c r="AT33" s="522"/>
      <c r="AU33" s="522"/>
      <c r="AV33" s="514"/>
      <c r="AW33" s="514"/>
      <c r="AX33" s="514"/>
      <c r="AY33" s="514"/>
      <c r="AZ33" s="517"/>
      <c r="BA33" s="517"/>
      <c r="BB33" s="514"/>
      <c r="BC33" s="514"/>
      <c r="BD33" s="514"/>
      <c r="BE33" s="514"/>
      <c r="BF33" s="518"/>
      <c r="BG33" s="517"/>
      <c r="BH33" s="514"/>
      <c r="BI33" s="513"/>
      <c r="BJ33" s="514"/>
      <c r="BK33" s="513"/>
      <c r="BL33" s="514"/>
      <c r="BM33" s="514"/>
      <c r="BN33" s="514"/>
      <c r="BO33" s="514"/>
      <c r="BP33" s="513"/>
      <c r="BQ33" s="514"/>
      <c r="BR33" s="514"/>
      <c r="BS33" s="514"/>
      <c r="BT33" s="514"/>
      <c r="BU33" s="514"/>
      <c r="BV33" s="514"/>
    </row>
    <row r="34" spans="1:77" s="331" customFormat="1" ht="19.2" customHeight="1">
      <c r="A34" s="349"/>
      <c r="B34" s="372"/>
      <c r="C34" s="366"/>
      <c r="D34" s="366"/>
      <c r="E34" s="366"/>
      <c r="F34" s="366"/>
      <c r="G34" s="367"/>
      <c r="H34" s="373"/>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5"/>
      <c r="AL34" s="514"/>
      <c r="AO34" s="516"/>
      <c r="AP34" s="513"/>
      <c r="AQ34" s="513"/>
      <c r="AR34" s="513"/>
      <c r="AS34" s="513"/>
      <c r="AT34" s="513"/>
      <c r="AU34" s="513"/>
      <c r="AV34" s="514"/>
      <c r="AW34" s="514"/>
      <c r="AX34" s="514"/>
      <c r="AY34" s="514"/>
      <c r="AZ34" s="517"/>
      <c r="BA34" s="517"/>
      <c r="BB34" s="514"/>
      <c r="BC34" s="514"/>
      <c r="BD34" s="514"/>
      <c r="BE34" s="514"/>
      <c r="BF34" s="517"/>
      <c r="BG34" s="517"/>
      <c r="BH34" s="514"/>
      <c r="BI34" s="513"/>
      <c r="BJ34" s="514"/>
      <c r="BK34" s="513"/>
      <c r="BL34" s="514"/>
      <c r="BM34" s="514"/>
      <c r="BN34" s="514"/>
      <c r="BO34" s="514"/>
      <c r="BP34" s="514"/>
      <c r="BQ34" s="514"/>
      <c r="BR34" s="514"/>
      <c r="BS34" s="514"/>
      <c r="BT34" s="514"/>
      <c r="BU34" s="514"/>
      <c r="BV34" s="514"/>
    </row>
    <row r="35" spans="1:77" s="331" customFormat="1" ht="19.2" customHeight="1">
      <c r="A35" s="426" t="s">
        <v>551</v>
      </c>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8"/>
      <c r="AA35" s="429"/>
      <c r="AB35" s="430"/>
      <c r="AC35" s="430"/>
      <c r="AD35" s="430"/>
      <c r="AE35" s="430"/>
      <c r="AF35" s="430"/>
      <c r="AG35" s="430"/>
      <c r="AH35" s="430"/>
      <c r="AI35" s="430"/>
      <c r="AJ35" s="430"/>
      <c r="AK35" s="431"/>
      <c r="AL35" s="514"/>
      <c r="AO35" s="523"/>
      <c r="AP35" s="513"/>
      <c r="AQ35" s="513"/>
      <c r="AR35" s="513"/>
      <c r="AS35" s="513"/>
      <c r="AT35" s="513"/>
      <c r="AU35" s="513"/>
      <c r="AV35" s="514"/>
      <c r="AW35" s="514"/>
      <c r="AX35" s="514"/>
      <c r="AY35" s="514"/>
      <c r="AZ35" s="517"/>
      <c r="BA35" s="517"/>
      <c r="BB35" s="514"/>
      <c r="BC35" s="514"/>
      <c r="BD35" s="514"/>
      <c r="BE35" s="514"/>
      <c r="BF35" s="517"/>
      <c r="BG35" s="517"/>
      <c r="BH35" s="514"/>
      <c r="BI35" s="513"/>
      <c r="BJ35" s="514"/>
      <c r="BK35" s="513"/>
      <c r="BL35" s="514"/>
      <c r="BM35" s="514"/>
      <c r="BN35" s="514"/>
      <c r="BO35" s="514"/>
      <c r="BP35" s="514"/>
      <c r="BQ35" s="514"/>
      <c r="BR35" s="514"/>
      <c r="BS35" s="514"/>
      <c r="BT35" s="514"/>
      <c r="BU35" s="514"/>
      <c r="BV35" s="514"/>
    </row>
    <row r="36" spans="1:77" s="514" customFormat="1" ht="14.7" customHeight="1">
      <c r="A36" s="432" t="s">
        <v>113</v>
      </c>
      <c r="B36" s="400" t="s">
        <v>41</v>
      </c>
      <c r="C36" s="433"/>
      <c r="D36" s="433"/>
      <c r="E36" s="433"/>
      <c r="F36" s="433"/>
      <c r="G36" s="433"/>
      <c r="H36" s="433"/>
      <c r="I36" s="433"/>
      <c r="J36" s="433"/>
      <c r="K36" s="433"/>
      <c r="L36" s="433"/>
      <c r="M36" s="433"/>
      <c r="N36" s="433"/>
      <c r="O36" s="433"/>
      <c r="P36" s="434"/>
      <c r="Q36" s="435"/>
      <c r="R36" s="436"/>
      <c r="S36" s="437" t="s">
        <v>552</v>
      </c>
      <c r="T36" s="438"/>
      <c r="U36" s="438"/>
      <c r="V36" s="439"/>
      <c r="W36" s="440" t="s">
        <v>553</v>
      </c>
      <c r="X36" s="441"/>
      <c r="Y36" s="441"/>
      <c r="Z36" s="442"/>
      <c r="AA36" s="437" t="s">
        <v>114</v>
      </c>
      <c r="AB36" s="438"/>
      <c r="AC36" s="438"/>
      <c r="AD36" s="438"/>
      <c r="AE36" s="438"/>
      <c r="AF36" s="439"/>
      <c r="AG36" s="443" t="s">
        <v>60</v>
      </c>
      <c r="AH36" s="444"/>
      <c r="AI36" s="444"/>
      <c r="AJ36" s="444"/>
      <c r="AK36" s="445"/>
      <c r="AL36" s="524"/>
      <c r="AO36" s="525"/>
      <c r="AP36" s="520"/>
      <c r="AQ36" s="520"/>
      <c r="AR36" s="520"/>
      <c r="AS36" s="520"/>
      <c r="AT36" s="520"/>
      <c r="AU36" s="520"/>
      <c r="AV36" s="520"/>
      <c r="AW36" s="520"/>
      <c r="AX36" s="520"/>
      <c r="AY36" s="520"/>
      <c r="AZ36" s="520"/>
      <c r="BA36" s="520"/>
      <c r="BB36" s="520"/>
      <c r="BC36" s="520"/>
      <c r="BD36" s="520"/>
      <c r="BE36" s="521"/>
      <c r="BF36" s="521"/>
      <c r="BG36" s="521"/>
      <c r="BH36" s="513"/>
      <c r="BI36" s="513"/>
      <c r="BJ36" s="513"/>
      <c r="BK36" s="513"/>
      <c r="BL36" s="513"/>
      <c r="BM36" s="513"/>
      <c r="BN36" s="513"/>
      <c r="BO36" s="513"/>
      <c r="BP36" s="513"/>
      <c r="BQ36" s="513"/>
      <c r="BR36" s="513"/>
      <c r="BS36" s="513"/>
      <c r="BT36" s="520"/>
      <c r="BU36" s="520"/>
      <c r="BV36" s="520"/>
      <c r="BW36" s="331"/>
      <c r="BX36" s="331"/>
      <c r="BY36" s="331"/>
    </row>
    <row r="37" spans="1:77" s="331" customFormat="1" ht="14.7" customHeight="1">
      <c r="A37" s="432"/>
      <c r="B37" s="446"/>
      <c r="C37" s="447"/>
      <c r="D37" s="447"/>
      <c r="E37" s="447"/>
      <c r="F37" s="447"/>
      <c r="G37" s="447"/>
      <c r="H37" s="447"/>
      <c r="I37" s="447"/>
      <c r="J37" s="447"/>
      <c r="K37" s="447"/>
      <c r="L37" s="447"/>
      <c r="M37" s="447"/>
      <c r="N37" s="447"/>
      <c r="O37" s="447"/>
      <c r="P37" s="448"/>
      <c r="Q37" s="449" t="s">
        <v>554</v>
      </c>
      <c r="R37" s="450"/>
      <c r="S37" s="451"/>
      <c r="T37" s="452"/>
      <c r="U37" s="452"/>
      <c r="V37" s="453"/>
      <c r="W37" s="454"/>
      <c r="X37" s="455"/>
      <c r="Y37" s="455"/>
      <c r="Z37" s="456"/>
      <c r="AA37" s="451"/>
      <c r="AB37" s="452"/>
      <c r="AC37" s="452"/>
      <c r="AD37" s="452"/>
      <c r="AE37" s="452"/>
      <c r="AF37" s="453"/>
      <c r="AG37" s="457"/>
      <c r="AH37" s="458"/>
      <c r="AI37" s="458"/>
      <c r="AJ37" s="458"/>
      <c r="AK37" s="459"/>
      <c r="AL37" s="524"/>
      <c r="AO37" s="525"/>
      <c r="AP37" s="520"/>
      <c r="AQ37" s="520"/>
      <c r="AR37" s="520"/>
      <c r="AS37" s="520"/>
      <c r="AT37" s="520"/>
      <c r="AU37" s="520"/>
      <c r="AV37" s="520"/>
      <c r="AW37" s="520"/>
      <c r="AX37" s="520"/>
      <c r="AY37" s="520"/>
      <c r="AZ37" s="520"/>
      <c r="BA37" s="520"/>
      <c r="BB37" s="520"/>
      <c r="BC37" s="520"/>
      <c r="BD37" s="520"/>
      <c r="BE37" s="520"/>
      <c r="BF37" s="520"/>
      <c r="BG37" s="520"/>
      <c r="BH37" s="513"/>
      <c r="BI37" s="513"/>
      <c r="BJ37" s="513"/>
      <c r="BK37" s="513"/>
      <c r="BL37" s="513"/>
      <c r="BM37" s="513"/>
      <c r="BN37" s="513"/>
      <c r="BO37" s="513"/>
      <c r="BP37" s="513"/>
      <c r="BQ37" s="513"/>
      <c r="BR37" s="513"/>
      <c r="BS37" s="513"/>
      <c r="BT37" s="520"/>
      <c r="BU37" s="520"/>
      <c r="BV37" s="520"/>
    </row>
    <row r="38" spans="1:77" s="331" customFormat="1" ht="14.7" customHeight="1">
      <c r="A38" s="432"/>
      <c r="B38" s="446"/>
      <c r="C38" s="447"/>
      <c r="D38" s="447"/>
      <c r="E38" s="447"/>
      <c r="F38" s="447"/>
      <c r="G38" s="447"/>
      <c r="H38" s="447"/>
      <c r="I38" s="447"/>
      <c r="J38" s="447"/>
      <c r="K38" s="447"/>
      <c r="L38" s="447"/>
      <c r="M38" s="447"/>
      <c r="N38" s="447"/>
      <c r="O38" s="447"/>
      <c r="P38" s="448"/>
      <c r="Q38" s="460"/>
      <c r="R38" s="461"/>
      <c r="S38" s="451"/>
      <c r="T38" s="452"/>
      <c r="U38" s="452"/>
      <c r="V38" s="453"/>
      <c r="W38" s="454"/>
      <c r="X38" s="455"/>
      <c r="Y38" s="455"/>
      <c r="Z38" s="456"/>
      <c r="AA38" s="451"/>
      <c r="AB38" s="452"/>
      <c r="AC38" s="452"/>
      <c r="AD38" s="452"/>
      <c r="AE38" s="452"/>
      <c r="AF38" s="453"/>
      <c r="AG38" s="457"/>
      <c r="AH38" s="458"/>
      <c r="AI38" s="458"/>
      <c r="AJ38" s="458"/>
      <c r="AK38" s="459"/>
      <c r="AL38" s="524"/>
      <c r="AO38" s="525"/>
      <c r="AP38" s="520"/>
      <c r="AQ38" s="520"/>
      <c r="AR38" s="520"/>
      <c r="AS38" s="520"/>
      <c r="AT38" s="520"/>
      <c r="AU38" s="520"/>
      <c r="AV38" s="520"/>
      <c r="AW38" s="520"/>
      <c r="AX38" s="520"/>
      <c r="AY38" s="520"/>
      <c r="AZ38" s="520"/>
      <c r="BA38" s="520"/>
      <c r="BB38" s="520"/>
      <c r="BC38" s="520"/>
      <c r="BD38" s="520"/>
      <c r="BE38" s="518"/>
      <c r="BF38" s="518"/>
      <c r="BG38" s="518"/>
      <c r="BH38" s="513"/>
      <c r="BI38" s="513"/>
      <c r="BJ38" s="513"/>
      <c r="BK38" s="513"/>
      <c r="BL38" s="513"/>
      <c r="BM38" s="513"/>
      <c r="BN38" s="513"/>
      <c r="BO38" s="513"/>
      <c r="BP38" s="513"/>
      <c r="BQ38" s="513"/>
      <c r="BR38" s="513"/>
      <c r="BS38" s="513"/>
      <c r="BT38" s="520"/>
      <c r="BU38" s="520"/>
      <c r="BV38" s="520"/>
    </row>
    <row r="39" spans="1:77" s="331" customFormat="1" ht="14.7" customHeight="1">
      <c r="A39" s="432"/>
      <c r="B39" s="462"/>
      <c r="C39" s="463"/>
      <c r="D39" s="463"/>
      <c r="E39" s="463"/>
      <c r="F39" s="463"/>
      <c r="G39" s="463"/>
      <c r="H39" s="463"/>
      <c r="I39" s="463"/>
      <c r="J39" s="463"/>
      <c r="K39" s="463"/>
      <c r="L39" s="463"/>
      <c r="M39" s="463"/>
      <c r="N39" s="463"/>
      <c r="O39" s="463"/>
      <c r="P39" s="464"/>
      <c r="Q39" s="465"/>
      <c r="R39" s="466"/>
      <c r="S39" s="467"/>
      <c r="T39" s="468"/>
      <c r="U39" s="468"/>
      <c r="V39" s="469"/>
      <c r="W39" s="470"/>
      <c r="X39" s="471"/>
      <c r="Y39" s="471"/>
      <c r="Z39" s="472"/>
      <c r="AA39" s="467"/>
      <c r="AB39" s="468"/>
      <c r="AC39" s="468"/>
      <c r="AD39" s="468"/>
      <c r="AE39" s="468"/>
      <c r="AF39" s="469"/>
      <c r="AG39" s="473"/>
      <c r="AH39" s="474"/>
      <c r="AI39" s="474"/>
      <c r="AJ39" s="474"/>
      <c r="AK39" s="475"/>
      <c r="AL39" s="524"/>
      <c r="AO39" s="525"/>
      <c r="AP39" s="520"/>
      <c r="AQ39" s="520"/>
      <c r="AR39" s="520"/>
      <c r="AS39" s="520"/>
      <c r="AT39" s="520"/>
      <c r="AU39" s="520"/>
      <c r="AV39" s="520"/>
      <c r="AW39" s="520"/>
      <c r="AX39" s="520"/>
      <c r="AY39" s="520"/>
      <c r="AZ39" s="520"/>
      <c r="BA39" s="520"/>
      <c r="BB39" s="520"/>
      <c r="BC39" s="520"/>
      <c r="BD39" s="520"/>
      <c r="BE39" s="521"/>
      <c r="BF39" s="521"/>
      <c r="BG39" s="521"/>
      <c r="BH39" s="513"/>
      <c r="BI39" s="513"/>
      <c r="BJ39" s="513"/>
      <c r="BK39" s="513"/>
      <c r="BL39" s="513"/>
      <c r="BM39" s="513"/>
      <c r="BN39" s="513"/>
      <c r="BO39" s="513"/>
      <c r="BP39" s="513"/>
      <c r="BQ39" s="513"/>
      <c r="BR39" s="513"/>
      <c r="BS39" s="513"/>
      <c r="BT39" s="520"/>
      <c r="BU39" s="520"/>
      <c r="BV39" s="520"/>
    </row>
    <row r="40" spans="1:77" s="331" customFormat="1" ht="14.7" customHeight="1">
      <c r="A40" s="432"/>
      <c r="B40" s="476" t="s">
        <v>115</v>
      </c>
      <c r="C40" s="477" t="s">
        <v>42</v>
      </c>
      <c r="D40" s="478"/>
      <c r="E40" s="478"/>
      <c r="F40" s="478"/>
      <c r="G40" s="478"/>
      <c r="H40" s="478"/>
      <c r="I40" s="478"/>
      <c r="J40" s="478"/>
      <c r="K40" s="478"/>
      <c r="L40" s="478"/>
      <c r="M40" s="478"/>
      <c r="N40" s="478"/>
      <c r="O40" s="478"/>
      <c r="P40" s="479"/>
      <c r="Q40" s="480"/>
      <c r="R40" s="481"/>
      <c r="S40" s="480"/>
      <c r="T40" s="482"/>
      <c r="U40" s="482"/>
      <c r="V40" s="481"/>
      <c r="W40" s="480"/>
      <c r="X40" s="482"/>
      <c r="Y40" s="482"/>
      <c r="Z40" s="481"/>
      <c r="AA40" s="483"/>
      <c r="AB40" s="484"/>
      <c r="AC40" s="484"/>
      <c r="AD40" s="484"/>
      <c r="AE40" s="484"/>
      <c r="AF40" s="485"/>
      <c r="AG40" s="486" t="s">
        <v>555</v>
      </c>
      <c r="AH40" s="487"/>
      <c r="AI40" s="487"/>
      <c r="AJ40" s="487"/>
      <c r="AK40" s="488"/>
      <c r="AL40" s="524"/>
      <c r="AO40" s="525"/>
      <c r="AP40" s="518"/>
      <c r="AQ40" s="513"/>
      <c r="AR40" s="513"/>
      <c r="AS40" s="513"/>
      <c r="AT40" s="513"/>
      <c r="AU40" s="513"/>
      <c r="AV40" s="513"/>
      <c r="AW40" s="513"/>
      <c r="AX40" s="513"/>
      <c r="AY40" s="513"/>
      <c r="AZ40" s="513"/>
      <c r="BA40" s="513"/>
      <c r="BB40" s="513"/>
      <c r="BC40" s="513"/>
      <c r="BD40" s="513"/>
      <c r="BE40" s="513"/>
      <c r="BF40" s="513"/>
      <c r="BG40" s="513"/>
      <c r="BH40" s="513"/>
      <c r="BI40" s="513"/>
      <c r="BJ40" s="513"/>
      <c r="BK40" s="513"/>
      <c r="BL40" s="513"/>
      <c r="BM40" s="513"/>
      <c r="BN40" s="513"/>
      <c r="BO40" s="513"/>
      <c r="BP40" s="513"/>
      <c r="BQ40" s="513"/>
      <c r="BR40" s="513"/>
      <c r="BS40" s="526"/>
      <c r="BT40" s="513"/>
      <c r="BU40" s="513"/>
      <c r="BV40" s="513"/>
    </row>
    <row r="41" spans="1:77" s="331" customFormat="1" ht="14.7" customHeight="1">
      <c r="A41" s="432"/>
      <c r="B41" s="489"/>
      <c r="C41" s="477" t="s">
        <v>43</v>
      </c>
      <c r="D41" s="478"/>
      <c r="E41" s="478"/>
      <c r="F41" s="478"/>
      <c r="G41" s="478"/>
      <c r="H41" s="478"/>
      <c r="I41" s="478"/>
      <c r="J41" s="478"/>
      <c r="K41" s="478"/>
      <c r="L41" s="478"/>
      <c r="M41" s="478"/>
      <c r="N41" s="478"/>
      <c r="O41" s="478"/>
      <c r="P41" s="478"/>
      <c r="Q41" s="490"/>
      <c r="R41" s="491"/>
      <c r="S41" s="480"/>
      <c r="T41" s="482"/>
      <c r="U41" s="482"/>
      <c r="V41" s="481"/>
      <c r="W41" s="480"/>
      <c r="X41" s="482"/>
      <c r="Y41" s="482"/>
      <c r="Z41" s="481"/>
      <c r="AA41" s="483"/>
      <c r="AB41" s="484"/>
      <c r="AC41" s="484"/>
      <c r="AD41" s="484"/>
      <c r="AE41" s="484"/>
      <c r="AF41" s="485"/>
      <c r="AG41" s="486" t="s">
        <v>556</v>
      </c>
      <c r="AH41" s="487"/>
      <c r="AI41" s="487"/>
      <c r="AJ41" s="487"/>
      <c r="AK41" s="488"/>
      <c r="AL41" s="513"/>
      <c r="AO41" s="525"/>
      <c r="AP41" s="525"/>
      <c r="AQ41" s="513"/>
      <c r="AR41" s="513"/>
      <c r="AS41" s="513"/>
      <c r="AT41" s="513"/>
      <c r="AU41" s="513"/>
      <c r="AV41" s="513"/>
      <c r="AW41" s="513"/>
      <c r="AX41" s="513"/>
      <c r="AY41" s="513"/>
      <c r="AZ41" s="513"/>
      <c r="BA41" s="513"/>
      <c r="BB41" s="513"/>
      <c r="BC41" s="513"/>
      <c r="BD41" s="513"/>
      <c r="BE41" s="513"/>
      <c r="BF41" s="513"/>
      <c r="BG41" s="513"/>
      <c r="BH41" s="513"/>
      <c r="BI41" s="513"/>
      <c r="BJ41" s="513"/>
      <c r="BK41" s="513"/>
      <c r="BL41" s="513"/>
      <c r="BM41" s="513"/>
      <c r="BN41" s="513"/>
      <c r="BO41" s="513"/>
      <c r="BP41" s="513"/>
      <c r="BQ41" s="513"/>
      <c r="BR41" s="513"/>
      <c r="BS41" s="513"/>
      <c r="BT41" s="513"/>
      <c r="BU41" s="513"/>
      <c r="BV41" s="513"/>
    </row>
    <row r="42" spans="1:77" s="331" customFormat="1" ht="14.7" customHeight="1">
      <c r="A42" s="432"/>
      <c r="B42" s="489"/>
      <c r="C42" s="477" t="s">
        <v>44</v>
      </c>
      <c r="D42" s="478"/>
      <c r="E42" s="478"/>
      <c r="F42" s="478"/>
      <c r="G42" s="478"/>
      <c r="H42" s="478"/>
      <c r="I42" s="478"/>
      <c r="J42" s="478"/>
      <c r="K42" s="478"/>
      <c r="L42" s="478"/>
      <c r="M42" s="478"/>
      <c r="N42" s="478"/>
      <c r="O42" s="478"/>
      <c r="P42" s="478"/>
      <c r="Q42" s="490"/>
      <c r="R42" s="491"/>
      <c r="S42" s="480"/>
      <c r="T42" s="482"/>
      <c r="U42" s="482"/>
      <c r="V42" s="481"/>
      <c r="W42" s="480"/>
      <c r="X42" s="482"/>
      <c r="Y42" s="482"/>
      <c r="Z42" s="481"/>
      <c r="AA42" s="483"/>
      <c r="AB42" s="484"/>
      <c r="AC42" s="484"/>
      <c r="AD42" s="484"/>
      <c r="AE42" s="484"/>
      <c r="AF42" s="485"/>
      <c r="AG42" s="486" t="s">
        <v>557</v>
      </c>
      <c r="AH42" s="487"/>
      <c r="AI42" s="487"/>
      <c r="AJ42" s="487"/>
      <c r="AK42" s="488"/>
      <c r="AL42" s="513"/>
      <c r="AO42" s="525"/>
      <c r="AP42" s="525"/>
      <c r="AQ42" s="513"/>
      <c r="AR42" s="513"/>
      <c r="AS42" s="513"/>
      <c r="AT42" s="513"/>
      <c r="AU42" s="513"/>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13"/>
      <c r="BU42" s="513"/>
      <c r="BV42" s="513"/>
    </row>
    <row r="43" spans="1:77" s="331" customFormat="1" ht="14.7" customHeight="1">
      <c r="A43" s="432"/>
      <c r="B43" s="489"/>
      <c r="C43" s="477" t="s">
        <v>61</v>
      </c>
      <c r="D43" s="478"/>
      <c r="E43" s="478"/>
      <c r="F43" s="478"/>
      <c r="G43" s="478"/>
      <c r="H43" s="478"/>
      <c r="I43" s="478"/>
      <c r="J43" s="478"/>
      <c r="K43" s="478"/>
      <c r="L43" s="478"/>
      <c r="M43" s="478"/>
      <c r="N43" s="478"/>
      <c r="O43" s="478"/>
      <c r="P43" s="478"/>
      <c r="Q43" s="490"/>
      <c r="R43" s="491"/>
      <c r="S43" s="480"/>
      <c r="T43" s="482"/>
      <c r="U43" s="482"/>
      <c r="V43" s="481"/>
      <c r="W43" s="480"/>
      <c r="X43" s="482"/>
      <c r="Y43" s="482"/>
      <c r="Z43" s="481"/>
      <c r="AA43" s="483"/>
      <c r="AB43" s="484"/>
      <c r="AC43" s="484"/>
      <c r="AD43" s="484"/>
      <c r="AE43" s="484"/>
      <c r="AF43" s="485"/>
      <c r="AG43" s="486" t="s">
        <v>558</v>
      </c>
      <c r="AH43" s="487"/>
      <c r="AI43" s="487"/>
      <c r="AJ43" s="487"/>
      <c r="AK43" s="488"/>
      <c r="AL43" s="513"/>
      <c r="AO43" s="525"/>
      <c r="AP43" s="525"/>
      <c r="AQ43" s="513"/>
      <c r="AR43" s="513"/>
      <c r="AS43" s="513"/>
      <c r="AT43" s="513"/>
      <c r="AU43" s="513"/>
      <c r="AV43" s="513"/>
      <c r="AW43" s="513"/>
      <c r="AX43" s="513"/>
      <c r="AY43" s="513"/>
      <c r="AZ43" s="513"/>
      <c r="BA43" s="513"/>
      <c r="BB43" s="513"/>
      <c r="BC43" s="513"/>
      <c r="BD43" s="513"/>
      <c r="BE43" s="513"/>
      <c r="BF43" s="513"/>
      <c r="BG43" s="513"/>
      <c r="BH43" s="513"/>
      <c r="BI43" s="513"/>
      <c r="BJ43" s="513"/>
      <c r="BK43" s="513"/>
      <c r="BL43" s="513"/>
      <c r="BM43" s="513"/>
      <c r="BN43" s="513"/>
      <c r="BO43" s="513"/>
      <c r="BP43" s="513"/>
      <c r="BQ43" s="513"/>
      <c r="BR43" s="513"/>
      <c r="BS43" s="513"/>
      <c r="BT43" s="513"/>
      <c r="BU43" s="513"/>
      <c r="BV43" s="513"/>
    </row>
    <row r="44" spans="1:77" s="331" customFormat="1" ht="14.7" customHeight="1">
      <c r="A44" s="432"/>
      <c r="B44" s="489"/>
      <c r="C44" s="477" t="s">
        <v>79</v>
      </c>
      <c r="D44" s="478"/>
      <c r="E44" s="478"/>
      <c r="F44" s="478"/>
      <c r="G44" s="478"/>
      <c r="H44" s="478"/>
      <c r="I44" s="478"/>
      <c r="J44" s="478"/>
      <c r="K44" s="478"/>
      <c r="L44" s="478"/>
      <c r="M44" s="478"/>
      <c r="N44" s="478"/>
      <c r="O44" s="478"/>
      <c r="P44" s="478"/>
      <c r="Q44" s="490"/>
      <c r="R44" s="491"/>
      <c r="S44" s="480"/>
      <c r="T44" s="482"/>
      <c r="U44" s="482"/>
      <c r="V44" s="481"/>
      <c r="W44" s="480"/>
      <c r="X44" s="482"/>
      <c r="Y44" s="482"/>
      <c r="Z44" s="481"/>
      <c r="AA44" s="483"/>
      <c r="AB44" s="484"/>
      <c r="AC44" s="484"/>
      <c r="AD44" s="484"/>
      <c r="AE44" s="484"/>
      <c r="AF44" s="485"/>
      <c r="AG44" s="486" t="s">
        <v>559</v>
      </c>
      <c r="AH44" s="487"/>
      <c r="AI44" s="487"/>
      <c r="AJ44" s="487"/>
      <c r="AK44" s="488"/>
      <c r="AL44" s="513"/>
      <c r="AO44" s="525"/>
      <c r="AP44" s="525"/>
      <c r="AQ44" s="513"/>
      <c r="AR44" s="513"/>
      <c r="AS44" s="513"/>
      <c r="AT44" s="513"/>
      <c r="AU44" s="513"/>
      <c r="AV44" s="513"/>
      <c r="AW44" s="513"/>
      <c r="AX44" s="513"/>
      <c r="AY44" s="513"/>
      <c r="AZ44" s="513"/>
      <c r="BA44" s="513"/>
      <c r="BB44" s="513"/>
      <c r="BC44" s="513"/>
      <c r="BD44" s="513"/>
      <c r="BE44" s="513"/>
      <c r="BF44" s="513"/>
      <c r="BG44" s="513"/>
      <c r="BH44" s="513"/>
      <c r="BI44" s="513"/>
      <c r="BJ44" s="513"/>
      <c r="BK44" s="513"/>
      <c r="BL44" s="513"/>
      <c r="BM44" s="513"/>
      <c r="BN44" s="513"/>
      <c r="BO44" s="513"/>
      <c r="BP44" s="513"/>
      <c r="BQ44" s="513"/>
      <c r="BR44" s="513"/>
      <c r="BS44" s="513"/>
      <c r="BT44" s="513"/>
      <c r="BU44" s="513"/>
      <c r="BV44" s="513"/>
    </row>
    <row r="45" spans="1:77" s="331" customFormat="1" ht="14.7" customHeight="1">
      <c r="A45" s="432"/>
      <c r="B45" s="489"/>
      <c r="C45" s="477" t="s">
        <v>45</v>
      </c>
      <c r="D45" s="478"/>
      <c r="E45" s="478"/>
      <c r="F45" s="478"/>
      <c r="G45" s="478"/>
      <c r="H45" s="478"/>
      <c r="I45" s="478"/>
      <c r="J45" s="478"/>
      <c r="K45" s="478"/>
      <c r="L45" s="478"/>
      <c r="M45" s="478"/>
      <c r="N45" s="478"/>
      <c r="O45" s="478"/>
      <c r="P45" s="479"/>
      <c r="Q45" s="480"/>
      <c r="R45" s="481"/>
      <c r="S45" s="480"/>
      <c r="T45" s="482"/>
      <c r="U45" s="482"/>
      <c r="V45" s="481"/>
      <c r="W45" s="480"/>
      <c r="X45" s="482"/>
      <c r="Y45" s="482"/>
      <c r="Z45" s="481"/>
      <c r="AA45" s="483"/>
      <c r="AB45" s="484"/>
      <c r="AC45" s="484"/>
      <c r="AD45" s="484"/>
      <c r="AE45" s="484"/>
      <c r="AF45" s="485"/>
      <c r="AG45" s="486" t="s">
        <v>560</v>
      </c>
      <c r="AH45" s="487"/>
      <c r="AI45" s="487"/>
      <c r="AJ45" s="487"/>
      <c r="AK45" s="488"/>
      <c r="AL45" s="513"/>
      <c r="AO45" s="525"/>
      <c r="AP45" s="525"/>
      <c r="AQ45" s="513"/>
      <c r="AR45" s="513"/>
      <c r="AS45" s="513"/>
      <c r="AT45" s="513"/>
      <c r="AU45" s="513"/>
      <c r="AV45" s="513"/>
      <c r="AW45" s="513"/>
      <c r="AX45" s="513"/>
      <c r="AY45" s="513"/>
      <c r="AZ45" s="513"/>
      <c r="BA45" s="513"/>
      <c r="BB45" s="513"/>
      <c r="BC45" s="513"/>
      <c r="BD45" s="513"/>
      <c r="BE45" s="513"/>
      <c r="BF45" s="513"/>
      <c r="BG45" s="513"/>
      <c r="BH45" s="513"/>
      <c r="BI45" s="513"/>
      <c r="BJ45" s="513"/>
      <c r="BK45" s="513"/>
      <c r="BL45" s="513"/>
      <c r="BM45" s="513"/>
      <c r="BN45" s="513"/>
      <c r="BO45" s="513"/>
      <c r="BP45" s="513"/>
      <c r="BQ45" s="513"/>
      <c r="BR45" s="513"/>
      <c r="BS45" s="513"/>
      <c r="BT45" s="513"/>
      <c r="BU45" s="513"/>
      <c r="BV45" s="513"/>
    </row>
    <row r="46" spans="1:77" s="331" customFormat="1" ht="14.7" customHeight="1">
      <c r="A46" s="432"/>
      <c r="B46" s="489"/>
      <c r="C46" s="477" t="s">
        <v>62</v>
      </c>
      <c r="D46" s="478"/>
      <c r="E46" s="478"/>
      <c r="F46" s="478"/>
      <c r="G46" s="478"/>
      <c r="H46" s="478"/>
      <c r="I46" s="478"/>
      <c r="J46" s="478"/>
      <c r="K46" s="478"/>
      <c r="L46" s="478"/>
      <c r="M46" s="478"/>
      <c r="N46" s="478"/>
      <c r="O46" s="478"/>
      <c r="P46" s="478"/>
      <c r="Q46" s="490"/>
      <c r="R46" s="491"/>
      <c r="S46" s="480"/>
      <c r="T46" s="482"/>
      <c r="U46" s="482"/>
      <c r="V46" s="481"/>
      <c r="W46" s="480"/>
      <c r="X46" s="482"/>
      <c r="Y46" s="482"/>
      <c r="Z46" s="481"/>
      <c r="AA46" s="483"/>
      <c r="AB46" s="484"/>
      <c r="AC46" s="484"/>
      <c r="AD46" s="484"/>
      <c r="AE46" s="484"/>
      <c r="AF46" s="485"/>
      <c r="AG46" s="486" t="s">
        <v>561</v>
      </c>
      <c r="AH46" s="487"/>
      <c r="AI46" s="487"/>
      <c r="AJ46" s="487"/>
      <c r="AK46" s="488"/>
      <c r="AL46" s="513"/>
      <c r="AO46" s="525"/>
      <c r="AP46" s="525"/>
      <c r="AQ46" s="513"/>
      <c r="AR46" s="513"/>
      <c r="AS46" s="513"/>
      <c r="AT46" s="513"/>
      <c r="AU46" s="513"/>
      <c r="AV46" s="513"/>
      <c r="AW46" s="513"/>
      <c r="AX46" s="513"/>
      <c r="AY46" s="513"/>
      <c r="AZ46" s="513"/>
      <c r="BA46" s="513"/>
      <c r="BB46" s="513"/>
      <c r="BC46" s="513"/>
      <c r="BD46" s="513"/>
      <c r="BE46" s="513"/>
      <c r="BF46" s="513"/>
      <c r="BG46" s="513"/>
      <c r="BH46" s="513"/>
      <c r="BI46" s="513"/>
      <c r="BJ46" s="513"/>
      <c r="BK46" s="513"/>
      <c r="BL46" s="513"/>
      <c r="BM46" s="513"/>
      <c r="BN46" s="513"/>
      <c r="BO46" s="513"/>
      <c r="BP46" s="513"/>
      <c r="BQ46" s="513"/>
      <c r="BR46" s="513"/>
      <c r="BS46" s="513"/>
      <c r="BT46" s="513"/>
      <c r="BU46" s="513"/>
      <c r="BV46" s="513"/>
    </row>
    <row r="47" spans="1:77" s="331" customFormat="1" ht="14.7" customHeight="1">
      <c r="A47" s="432"/>
      <c r="B47" s="489"/>
      <c r="C47" s="477" t="s">
        <v>46</v>
      </c>
      <c r="D47" s="478"/>
      <c r="E47" s="478"/>
      <c r="F47" s="478"/>
      <c r="G47" s="478"/>
      <c r="H47" s="478"/>
      <c r="I47" s="478"/>
      <c r="J47" s="478"/>
      <c r="K47" s="478"/>
      <c r="L47" s="478"/>
      <c r="M47" s="478"/>
      <c r="N47" s="478"/>
      <c r="O47" s="478"/>
      <c r="P47" s="479"/>
      <c r="Q47" s="480"/>
      <c r="R47" s="481"/>
      <c r="S47" s="480"/>
      <c r="T47" s="482"/>
      <c r="U47" s="482"/>
      <c r="V47" s="481"/>
      <c r="W47" s="480"/>
      <c r="X47" s="482"/>
      <c r="Y47" s="482"/>
      <c r="Z47" s="481"/>
      <c r="AA47" s="483"/>
      <c r="AB47" s="484"/>
      <c r="AC47" s="484"/>
      <c r="AD47" s="484"/>
      <c r="AE47" s="484"/>
      <c r="AF47" s="485"/>
      <c r="AG47" s="486" t="s">
        <v>562</v>
      </c>
      <c r="AH47" s="487"/>
      <c r="AI47" s="487"/>
      <c r="AJ47" s="487"/>
      <c r="AK47" s="488"/>
      <c r="AL47" s="513"/>
      <c r="AO47" s="525"/>
      <c r="AP47" s="525"/>
      <c r="AQ47" s="513"/>
      <c r="AR47" s="513"/>
      <c r="AS47" s="513"/>
      <c r="AT47" s="513"/>
      <c r="AU47" s="513"/>
      <c r="AV47" s="513"/>
      <c r="AW47" s="513"/>
      <c r="AX47" s="513"/>
      <c r="AY47" s="513"/>
      <c r="AZ47" s="513"/>
      <c r="BA47" s="513"/>
      <c r="BB47" s="513"/>
      <c r="BC47" s="513"/>
      <c r="BD47" s="513"/>
      <c r="BE47" s="513"/>
      <c r="BF47" s="513"/>
      <c r="BG47" s="513"/>
      <c r="BH47" s="513"/>
      <c r="BI47" s="513"/>
      <c r="BJ47" s="513"/>
      <c r="BK47" s="513"/>
      <c r="BL47" s="513"/>
      <c r="BM47" s="513"/>
      <c r="BN47" s="513"/>
      <c r="BO47" s="513"/>
      <c r="BP47" s="513"/>
      <c r="BQ47" s="513"/>
      <c r="BR47" s="513"/>
      <c r="BS47" s="513"/>
      <c r="BT47" s="513"/>
      <c r="BU47" s="513"/>
      <c r="BV47" s="513"/>
    </row>
    <row r="48" spans="1:77" s="331" customFormat="1" ht="14.7" customHeight="1">
      <c r="A48" s="432"/>
      <c r="B48" s="489"/>
      <c r="C48" s="477" t="s">
        <v>47</v>
      </c>
      <c r="D48" s="478"/>
      <c r="E48" s="478"/>
      <c r="F48" s="478"/>
      <c r="G48" s="478"/>
      <c r="H48" s="478"/>
      <c r="I48" s="478"/>
      <c r="J48" s="478"/>
      <c r="K48" s="478"/>
      <c r="L48" s="478"/>
      <c r="M48" s="478"/>
      <c r="N48" s="478"/>
      <c r="O48" s="478"/>
      <c r="P48" s="478"/>
      <c r="Q48" s="490"/>
      <c r="R48" s="491"/>
      <c r="S48" s="480"/>
      <c r="T48" s="482"/>
      <c r="U48" s="482"/>
      <c r="V48" s="481"/>
      <c r="W48" s="480"/>
      <c r="X48" s="482"/>
      <c r="Y48" s="482"/>
      <c r="Z48" s="481"/>
      <c r="AA48" s="483"/>
      <c r="AB48" s="484"/>
      <c r="AC48" s="484"/>
      <c r="AD48" s="484"/>
      <c r="AE48" s="484"/>
      <c r="AF48" s="485"/>
      <c r="AG48" s="486" t="s">
        <v>563</v>
      </c>
      <c r="AH48" s="487"/>
      <c r="AI48" s="487"/>
      <c r="AJ48" s="487"/>
      <c r="AK48" s="488"/>
      <c r="AL48" s="513"/>
      <c r="AO48" s="525"/>
      <c r="AP48" s="525"/>
      <c r="AQ48" s="513"/>
      <c r="AR48" s="513"/>
      <c r="AS48" s="513"/>
      <c r="AT48" s="513"/>
      <c r="AU48" s="513"/>
      <c r="AV48" s="513"/>
      <c r="AW48" s="513"/>
      <c r="AX48" s="513"/>
      <c r="AY48" s="513"/>
      <c r="AZ48" s="513"/>
      <c r="BA48" s="513"/>
      <c r="BB48" s="513"/>
      <c r="BC48" s="513"/>
      <c r="BD48" s="513"/>
      <c r="BE48" s="513"/>
      <c r="BF48" s="513"/>
      <c r="BG48" s="513"/>
      <c r="BH48" s="513"/>
      <c r="BI48" s="513"/>
      <c r="BJ48" s="513"/>
      <c r="BK48" s="513"/>
      <c r="BL48" s="513"/>
      <c r="BM48" s="513"/>
      <c r="BN48" s="513"/>
      <c r="BO48" s="513"/>
      <c r="BP48" s="513"/>
      <c r="BQ48" s="513"/>
      <c r="BR48" s="513"/>
      <c r="BS48" s="513"/>
      <c r="BT48" s="513"/>
      <c r="BU48" s="513"/>
      <c r="BV48" s="513"/>
    </row>
    <row r="49" spans="1:74" s="331" customFormat="1" ht="14.7" customHeight="1">
      <c r="A49" s="432"/>
      <c r="B49" s="489"/>
      <c r="C49" s="477" t="s">
        <v>70</v>
      </c>
      <c r="D49" s="478"/>
      <c r="E49" s="478"/>
      <c r="F49" s="478"/>
      <c r="G49" s="478"/>
      <c r="H49" s="478"/>
      <c r="I49" s="478"/>
      <c r="J49" s="478"/>
      <c r="K49" s="478"/>
      <c r="L49" s="478"/>
      <c r="M49" s="478"/>
      <c r="N49" s="478"/>
      <c r="O49" s="478"/>
      <c r="P49" s="478"/>
      <c r="Q49" s="490"/>
      <c r="R49" s="491"/>
      <c r="S49" s="480"/>
      <c r="T49" s="482"/>
      <c r="U49" s="482"/>
      <c r="V49" s="481"/>
      <c r="W49" s="480"/>
      <c r="X49" s="482"/>
      <c r="Y49" s="482"/>
      <c r="Z49" s="481"/>
      <c r="AA49" s="483"/>
      <c r="AB49" s="484"/>
      <c r="AC49" s="484"/>
      <c r="AD49" s="484"/>
      <c r="AE49" s="484"/>
      <c r="AF49" s="485"/>
      <c r="AG49" s="486" t="s">
        <v>564</v>
      </c>
      <c r="AH49" s="487"/>
      <c r="AI49" s="487"/>
      <c r="AJ49" s="487"/>
      <c r="AK49" s="488"/>
      <c r="AL49" s="513"/>
      <c r="AO49" s="525"/>
      <c r="AP49" s="525"/>
      <c r="AQ49" s="513"/>
      <c r="AR49" s="513"/>
      <c r="AS49" s="513"/>
      <c r="AT49" s="513"/>
      <c r="AU49" s="513"/>
      <c r="AV49" s="513"/>
      <c r="AW49" s="513"/>
      <c r="AX49" s="513"/>
      <c r="AY49" s="513"/>
      <c r="AZ49" s="513"/>
      <c r="BA49" s="513"/>
      <c r="BB49" s="513"/>
      <c r="BC49" s="513"/>
      <c r="BD49" s="513"/>
      <c r="BE49" s="513"/>
      <c r="BF49" s="513"/>
      <c r="BG49" s="513"/>
      <c r="BH49" s="513"/>
      <c r="BI49" s="513"/>
      <c r="BJ49" s="513"/>
      <c r="BK49" s="513"/>
      <c r="BL49" s="513"/>
      <c r="BM49" s="513"/>
      <c r="BN49" s="513"/>
      <c r="BO49" s="513"/>
      <c r="BP49" s="513"/>
      <c r="BQ49" s="513"/>
      <c r="BR49" s="513"/>
      <c r="BS49" s="513"/>
      <c r="BT49" s="513"/>
      <c r="BU49" s="513"/>
      <c r="BV49" s="513"/>
    </row>
    <row r="50" spans="1:74" s="331" customFormat="1" ht="14.7" customHeight="1">
      <c r="A50" s="432"/>
      <c r="B50" s="489"/>
      <c r="C50" s="477" t="s">
        <v>48</v>
      </c>
      <c r="D50" s="478"/>
      <c r="E50" s="478"/>
      <c r="F50" s="478"/>
      <c r="G50" s="478"/>
      <c r="H50" s="478"/>
      <c r="I50" s="478"/>
      <c r="J50" s="478"/>
      <c r="K50" s="478"/>
      <c r="L50" s="478"/>
      <c r="M50" s="478"/>
      <c r="N50" s="478"/>
      <c r="O50" s="478"/>
      <c r="P50" s="478"/>
      <c r="Q50" s="490"/>
      <c r="R50" s="491"/>
      <c r="S50" s="480"/>
      <c r="T50" s="482"/>
      <c r="U50" s="482"/>
      <c r="V50" s="481"/>
      <c r="W50" s="480"/>
      <c r="X50" s="482"/>
      <c r="Y50" s="482"/>
      <c r="Z50" s="481"/>
      <c r="AA50" s="483"/>
      <c r="AB50" s="484"/>
      <c r="AC50" s="484"/>
      <c r="AD50" s="484"/>
      <c r="AE50" s="484"/>
      <c r="AF50" s="485"/>
      <c r="AG50" s="486" t="s">
        <v>565</v>
      </c>
      <c r="AH50" s="487"/>
      <c r="AI50" s="487"/>
      <c r="AJ50" s="487"/>
      <c r="AK50" s="488"/>
      <c r="AL50" s="513"/>
      <c r="AO50" s="525"/>
      <c r="AP50" s="525"/>
      <c r="AQ50" s="513"/>
      <c r="AR50" s="513"/>
      <c r="AS50" s="513"/>
      <c r="AT50" s="513"/>
      <c r="AU50" s="513"/>
      <c r="AV50" s="513"/>
      <c r="AW50" s="513"/>
      <c r="AX50" s="513"/>
      <c r="AY50" s="513"/>
      <c r="AZ50" s="513"/>
      <c r="BA50" s="513"/>
      <c r="BB50" s="513"/>
      <c r="BC50" s="513"/>
      <c r="BD50" s="513"/>
      <c r="BE50" s="513"/>
      <c r="BF50" s="513"/>
      <c r="BG50" s="513"/>
      <c r="BH50" s="513"/>
      <c r="BI50" s="513"/>
      <c r="BJ50" s="513"/>
      <c r="BK50" s="513"/>
      <c r="BL50" s="513"/>
      <c r="BM50" s="513"/>
      <c r="BN50" s="513"/>
      <c r="BO50" s="513"/>
      <c r="BP50" s="513"/>
      <c r="BQ50" s="513"/>
      <c r="BR50" s="513"/>
      <c r="BS50" s="513"/>
      <c r="BT50" s="513"/>
      <c r="BU50" s="513"/>
      <c r="BV50" s="513"/>
    </row>
    <row r="51" spans="1:74" s="331" customFormat="1" ht="14.7" customHeight="1">
      <c r="A51" s="432"/>
      <c r="B51" s="492"/>
      <c r="C51" s="477" t="s">
        <v>71</v>
      </c>
      <c r="D51" s="478"/>
      <c r="E51" s="478"/>
      <c r="F51" s="478"/>
      <c r="G51" s="478"/>
      <c r="H51" s="478"/>
      <c r="I51" s="478"/>
      <c r="J51" s="478"/>
      <c r="K51" s="478"/>
      <c r="L51" s="478"/>
      <c r="M51" s="478"/>
      <c r="N51" s="478"/>
      <c r="O51" s="478"/>
      <c r="P51" s="478"/>
      <c r="Q51" s="490"/>
      <c r="R51" s="491"/>
      <c r="S51" s="480"/>
      <c r="T51" s="482"/>
      <c r="U51" s="482"/>
      <c r="V51" s="481"/>
      <c r="W51" s="480"/>
      <c r="X51" s="482"/>
      <c r="Y51" s="482"/>
      <c r="Z51" s="481"/>
      <c r="AA51" s="483"/>
      <c r="AB51" s="484"/>
      <c r="AC51" s="484"/>
      <c r="AD51" s="484"/>
      <c r="AE51" s="484"/>
      <c r="AF51" s="485"/>
      <c r="AG51" s="486" t="s">
        <v>566</v>
      </c>
      <c r="AH51" s="487"/>
      <c r="AI51" s="487"/>
      <c r="AJ51" s="487"/>
      <c r="AK51" s="488"/>
      <c r="AL51" s="513"/>
      <c r="AO51" s="525"/>
      <c r="AP51" s="525"/>
      <c r="AQ51" s="513"/>
      <c r="AR51" s="513"/>
      <c r="AS51" s="513"/>
      <c r="AT51" s="513"/>
      <c r="AU51" s="513"/>
      <c r="AV51" s="513"/>
      <c r="AW51" s="513"/>
      <c r="AX51" s="513"/>
      <c r="AY51" s="513"/>
      <c r="AZ51" s="513"/>
      <c r="BA51" s="513"/>
      <c r="BB51" s="513"/>
      <c r="BC51" s="513"/>
      <c r="BD51" s="513"/>
      <c r="BE51" s="513"/>
      <c r="BF51" s="513"/>
      <c r="BG51" s="513"/>
      <c r="BH51" s="513"/>
      <c r="BI51" s="513"/>
      <c r="BJ51" s="513"/>
      <c r="BK51" s="513"/>
      <c r="BL51" s="513"/>
      <c r="BM51" s="513"/>
      <c r="BN51" s="513"/>
      <c r="BO51" s="513"/>
      <c r="BP51" s="513"/>
      <c r="BQ51" s="513"/>
      <c r="BR51" s="513"/>
      <c r="BS51" s="513"/>
      <c r="BT51" s="513"/>
      <c r="BU51" s="513"/>
      <c r="BV51" s="513"/>
    </row>
    <row r="52" spans="1:74" s="331" customFormat="1" ht="14.7" customHeight="1">
      <c r="A52" s="432"/>
      <c r="B52" s="493" t="s">
        <v>116</v>
      </c>
      <c r="C52" s="477" t="s">
        <v>117</v>
      </c>
      <c r="D52" s="478"/>
      <c r="E52" s="478"/>
      <c r="F52" s="478"/>
      <c r="G52" s="478"/>
      <c r="H52" s="478"/>
      <c r="I52" s="478"/>
      <c r="J52" s="478"/>
      <c r="K52" s="478"/>
      <c r="L52" s="478"/>
      <c r="M52" s="478"/>
      <c r="N52" s="478"/>
      <c r="O52" s="478"/>
      <c r="P52" s="478"/>
      <c r="Q52" s="490"/>
      <c r="R52" s="491"/>
      <c r="S52" s="480"/>
      <c r="T52" s="482"/>
      <c r="U52" s="482"/>
      <c r="V52" s="481"/>
      <c r="W52" s="480"/>
      <c r="X52" s="482"/>
      <c r="Y52" s="482"/>
      <c r="Z52" s="481"/>
      <c r="AA52" s="483"/>
      <c r="AB52" s="484"/>
      <c r="AC52" s="484"/>
      <c r="AD52" s="484"/>
      <c r="AE52" s="484"/>
      <c r="AF52" s="485"/>
      <c r="AG52" s="486" t="s">
        <v>567</v>
      </c>
      <c r="AH52" s="487"/>
      <c r="AI52" s="487"/>
      <c r="AJ52" s="487"/>
      <c r="AK52" s="488"/>
      <c r="AL52" s="513"/>
      <c r="AO52" s="525"/>
      <c r="AP52" s="527"/>
      <c r="AQ52" s="513"/>
      <c r="AR52" s="513"/>
      <c r="AS52" s="513"/>
      <c r="AT52" s="513"/>
      <c r="AU52" s="513"/>
      <c r="AV52" s="513"/>
      <c r="AW52" s="513"/>
      <c r="AX52" s="513"/>
      <c r="AY52" s="513"/>
      <c r="AZ52" s="513"/>
      <c r="BA52" s="513"/>
      <c r="BB52" s="513"/>
      <c r="BC52" s="513"/>
      <c r="BD52" s="513"/>
      <c r="BE52" s="513"/>
      <c r="BF52" s="513"/>
      <c r="BG52" s="513"/>
      <c r="BH52" s="513"/>
      <c r="BI52" s="513"/>
      <c r="BJ52" s="513"/>
      <c r="BK52" s="513"/>
      <c r="BL52" s="513"/>
      <c r="BM52" s="513"/>
      <c r="BN52" s="513"/>
      <c r="BO52" s="513"/>
      <c r="BP52" s="513"/>
      <c r="BQ52" s="513"/>
      <c r="BR52" s="513"/>
      <c r="BS52" s="513"/>
      <c r="BT52" s="513"/>
      <c r="BU52" s="513"/>
      <c r="BV52" s="513"/>
    </row>
    <row r="53" spans="1:74" s="331" customFormat="1" ht="14.7" customHeight="1">
      <c r="A53" s="432"/>
      <c r="B53" s="494"/>
      <c r="C53" s="477" t="s">
        <v>118</v>
      </c>
      <c r="D53" s="478"/>
      <c r="E53" s="478"/>
      <c r="F53" s="478"/>
      <c r="G53" s="478"/>
      <c r="H53" s="478"/>
      <c r="I53" s="478"/>
      <c r="J53" s="478"/>
      <c r="K53" s="478"/>
      <c r="L53" s="478"/>
      <c r="M53" s="478"/>
      <c r="N53" s="478"/>
      <c r="O53" s="478"/>
      <c r="P53" s="478"/>
      <c r="Q53" s="490"/>
      <c r="R53" s="491"/>
      <c r="S53" s="480"/>
      <c r="T53" s="482"/>
      <c r="U53" s="482"/>
      <c r="V53" s="481"/>
      <c r="W53" s="480"/>
      <c r="X53" s="482"/>
      <c r="Y53" s="482"/>
      <c r="Z53" s="481"/>
      <c r="AA53" s="483"/>
      <c r="AB53" s="484"/>
      <c r="AC53" s="484"/>
      <c r="AD53" s="484"/>
      <c r="AE53" s="484"/>
      <c r="AF53" s="485"/>
      <c r="AG53" s="486" t="s">
        <v>568</v>
      </c>
      <c r="AH53" s="487"/>
      <c r="AI53" s="487"/>
      <c r="AJ53" s="487"/>
      <c r="AK53" s="488"/>
      <c r="AL53" s="513"/>
      <c r="AO53" s="525"/>
      <c r="AP53" s="527"/>
      <c r="AQ53" s="513"/>
      <c r="AR53" s="513"/>
      <c r="AS53" s="513"/>
      <c r="AT53" s="513"/>
      <c r="AU53" s="513"/>
      <c r="AV53" s="513"/>
      <c r="AW53" s="513"/>
      <c r="AX53" s="513"/>
      <c r="AY53" s="513"/>
      <c r="AZ53" s="513"/>
      <c r="BA53" s="513"/>
      <c r="BB53" s="513"/>
      <c r="BC53" s="513"/>
      <c r="BD53" s="513"/>
      <c r="BE53" s="513"/>
      <c r="BF53" s="513"/>
      <c r="BG53" s="513"/>
      <c r="BH53" s="513"/>
      <c r="BI53" s="513"/>
      <c r="BJ53" s="513"/>
      <c r="BK53" s="513"/>
      <c r="BL53" s="513"/>
      <c r="BM53" s="513"/>
      <c r="BN53" s="513"/>
      <c r="BO53" s="513"/>
      <c r="BP53" s="513"/>
      <c r="BQ53" s="513"/>
      <c r="BR53" s="513"/>
      <c r="BS53" s="513"/>
      <c r="BT53" s="513"/>
      <c r="BU53" s="513"/>
      <c r="BV53" s="513"/>
    </row>
    <row r="54" spans="1:74" s="331" customFormat="1" ht="14.7" customHeight="1">
      <c r="A54" s="432"/>
      <c r="B54" s="495"/>
      <c r="C54" s="477" t="s">
        <v>119</v>
      </c>
      <c r="D54" s="478"/>
      <c r="E54" s="478"/>
      <c r="F54" s="478"/>
      <c r="G54" s="478"/>
      <c r="H54" s="478"/>
      <c r="I54" s="478"/>
      <c r="J54" s="478"/>
      <c r="K54" s="478"/>
      <c r="L54" s="478"/>
      <c r="M54" s="478"/>
      <c r="N54" s="478"/>
      <c r="O54" s="478"/>
      <c r="P54" s="478"/>
      <c r="Q54" s="490"/>
      <c r="R54" s="491"/>
      <c r="S54" s="480"/>
      <c r="T54" s="482"/>
      <c r="U54" s="482"/>
      <c r="V54" s="481"/>
      <c r="W54" s="480"/>
      <c r="X54" s="482"/>
      <c r="Y54" s="482"/>
      <c r="Z54" s="481"/>
      <c r="AA54" s="483"/>
      <c r="AB54" s="484"/>
      <c r="AC54" s="484"/>
      <c r="AD54" s="484"/>
      <c r="AE54" s="484"/>
      <c r="AF54" s="485"/>
      <c r="AG54" s="496" t="s">
        <v>569</v>
      </c>
      <c r="AH54" s="488"/>
      <c r="AI54" s="488"/>
      <c r="AJ54" s="487"/>
      <c r="AK54" s="488"/>
      <c r="AL54" s="513"/>
      <c r="AO54" s="525"/>
      <c r="AP54" s="527"/>
      <c r="AQ54" s="513"/>
      <c r="AR54" s="513"/>
      <c r="AS54" s="513"/>
      <c r="AT54" s="513"/>
      <c r="AU54" s="513"/>
      <c r="AV54" s="513"/>
      <c r="AW54" s="513"/>
      <c r="AX54" s="513"/>
      <c r="AY54" s="513"/>
      <c r="AZ54" s="513"/>
      <c r="BA54" s="513"/>
      <c r="BB54" s="513"/>
      <c r="BC54" s="513"/>
      <c r="BD54" s="513"/>
      <c r="BE54" s="513"/>
      <c r="BF54" s="513"/>
      <c r="BG54" s="513"/>
      <c r="BH54" s="513"/>
      <c r="BI54" s="513"/>
      <c r="BJ54" s="513"/>
      <c r="BK54" s="513"/>
      <c r="BL54" s="513"/>
      <c r="BM54" s="513"/>
      <c r="BN54" s="513"/>
      <c r="BO54" s="513"/>
      <c r="BP54" s="513"/>
      <c r="BQ54" s="513"/>
      <c r="BR54" s="513"/>
      <c r="BS54" s="513"/>
      <c r="BT54" s="513"/>
      <c r="BU54" s="513"/>
      <c r="BV54" s="513"/>
    </row>
    <row r="55" spans="1:74" s="331" customFormat="1" ht="14.7" customHeight="1">
      <c r="A55" s="432"/>
      <c r="B55" s="497" t="s">
        <v>120</v>
      </c>
      <c r="C55" s="478" t="s">
        <v>121</v>
      </c>
      <c r="D55" s="478"/>
      <c r="E55" s="478"/>
      <c r="F55" s="478"/>
      <c r="G55" s="478"/>
      <c r="H55" s="478"/>
      <c r="I55" s="478"/>
      <c r="J55" s="478"/>
      <c r="K55" s="478"/>
      <c r="L55" s="478"/>
      <c r="M55" s="478"/>
      <c r="N55" s="478"/>
      <c r="O55" s="478"/>
      <c r="P55" s="478"/>
      <c r="Q55" s="490"/>
      <c r="R55" s="491"/>
      <c r="S55" s="480"/>
      <c r="T55" s="482"/>
      <c r="U55" s="482"/>
      <c r="V55" s="481"/>
      <c r="W55" s="480"/>
      <c r="X55" s="482"/>
      <c r="Y55" s="482"/>
      <c r="Z55" s="481"/>
      <c r="AA55" s="483"/>
      <c r="AB55" s="484"/>
      <c r="AC55" s="484"/>
      <c r="AD55" s="484"/>
      <c r="AE55" s="484"/>
      <c r="AF55" s="485"/>
      <c r="AG55" s="486" t="s">
        <v>556</v>
      </c>
      <c r="AH55" s="487"/>
      <c r="AI55" s="487"/>
      <c r="AJ55" s="487"/>
      <c r="AK55" s="488"/>
      <c r="AL55" s="513"/>
      <c r="AO55" s="525"/>
      <c r="AP55" s="515"/>
      <c r="AQ55" s="513"/>
      <c r="AR55" s="513"/>
      <c r="AS55" s="513"/>
      <c r="AT55" s="513"/>
      <c r="AU55" s="513"/>
      <c r="AV55" s="513"/>
      <c r="AW55" s="513"/>
      <c r="AX55" s="513"/>
      <c r="AY55" s="513"/>
      <c r="AZ55" s="513"/>
      <c r="BA55" s="513"/>
      <c r="BB55" s="513"/>
      <c r="BC55" s="513"/>
      <c r="BD55" s="513"/>
      <c r="BE55" s="513"/>
      <c r="BF55" s="513"/>
      <c r="BG55" s="513"/>
      <c r="BH55" s="513"/>
      <c r="BI55" s="513"/>
      <c r="BJ55" s="513"/>
      <c r="BK55" s="513"/>
      <c r="BL55" s="513"/>
      <c r="BM55" s="513"/>
      <c r="BN55" s="513"/>
      <c r="BO55" s="513"/>
      <c r="BP55" s="513"/>
      <c r="BQ55" s="513"/>
      <c r="BR55" s="513"/>
      <c r="BS55" s="513"/>
      <c r="BT55" s="513"/>
      <c r="BU55" s="513"/>
      <c r="BV55" s="513"/>
    </row>
    <row r="56" spans="1:74" s="331" customFormat="1" ht="14.7" customHeight="1">
      <c r="A56" s="432"/>
      <c r="B56" s="497"/>
      <c r="C56" s="478" t="s">
        <v>122</v>
      </c>
      <c r="D56" s="478"/>
      <c r="E56" s="478"/>
      <c r="F56" s="478"/>
      <c r="G56" s="478"/>
      <c r="H56" s="478"/>
      <c r="I56" s="478"/>
      <c r="J56" s="478"/>
      <c r="K56" s="478"/>
      <c r="L56" s="478"/>
      <c r="M56" s="478"/>
      <c r="N56" s="478"/>
      <c r="O56" s="478"/>
      <c r="P56" s="478"/>
      <c r="Q56" s="490"/>
      <c r="R56" s="491"/>
      <c r="S56" s="480"/>
      <c r="T56" s="482"/>
      <c r="U56" s="482"/>
      <c r="V56" s="481"/>
      <c r="W56" s="480"/>
      <c r="X56" s="482"/>
      <c r="Y56" s="482"/>
      <c r="Z56" s="481"/>
      <c r="AA56" s="483"/>
      <c r="AB56" s="484"/>
      <c r="AC56" s="484"/>
      <c r="AD56" s="484"/>
      <c r="AE56" s="484"/>
      <c r="AF56" s="485"/>
      <c r="AG56" s="486" t="s">
        <v>557</v>
      </c>
      <c r="AH56" s="487"/>
      <c r="AI56" s="487"/>
      <c r="AJ56" s="487"/>
      <c r="AK56" s="488"/>
      <c r="AL56" s="513"/>
      <c r="AO56" s="525"/>
      <c r="AP56" s="515"/>
      <c r="AQ56" s="513"/>
      <c r="AR56" s="513"/>
      <c r="AS56" s="513"/>
      <c r="AT56" s="513"/>
      <c r="AU56" s="513"/>
      <c r="AV56" s="513"/>
      <c r="AW56" s="513"/>
      <c r="AX56" s="513"/>
      <c r="AY56" s="513"/>
      <c r="AZ56" s="513"/>
      <c r="BA56" s="513"/>
      <c r="BB56" s="513"/>
      <c r="BC56" s="513"/>
      <c r="BD56" s="513"/>
      <c r="BE56" s="513"/>
      <c r="BF56" s="513"/>
      <c r="BG56" s="513"/>
      <c r="BH56" s="513"/>
      <c r="BI56" s="513"/>
      <c r="BJ56" s="513"/>
      <c r="BK56" s="513"/>
      <c r="BL56" s="513"/>
      <c r="BM56" s="513"/>
      <c r="BN56" s="513"/>
      <c r="BO56" s="513"/>
      <c r="BP56" s="513"/>
      <c r="BQ56" s="513"/>
      <c r="BR56" s="513"/>
      <c r="BS56" s="513"/>
      <c r="BT56" s="513"/>
      <c r="BU56" s="513"/>
      <c r="BV56" s="513"/>
    </row>
    <row r="57" spans="1:74" s="331" customFormat="1" ht="14.7" customHeight="1">
      <c r="A57" s="432"/>
      <c r="B57" s="497"/>
      <c r="C57" s="380" t="s">
        <v>123</v>
      </c>
      <c r="D57" s="380"/>
      <c r="E57" s="380"/>
      <c r="F57" s="380"/>
      <c r="G57" s="380"/>
      <c r="H57" s="380"/>
      <c r="I57" s="380"/>
      <c r="J57" s="380"/>
      <c r="K57" s="380"/>
      <c r="L57" s="380"/>
      <c r="M57" s="380"/>
      <c r="N57" s="380"/>
      <c r="O57" s="380"/>
      <c r="P57" s="478"/>
      <c r="Q57" s="490"/>
      <c r="R57" s="491"/>
      <c r="S57" s="480"/>
      <c r="T57" s="482"/>
      <c r="U57" s="482"/>
      <c r="V57" s="481"/>
      <c r="W57" s="480"/>
      <c r="X57" s="482"/>
      <c r="Y57" s="482"/>
      <c r="Z57" s="481"/>
      <c r="AA57" s="483"/>
      <c r="AB57" s="484"/>
      <c r="AC57" s="484"/>
      <c r="AD57" s="484"/>
      <c r="AE57" s="484"/>
      <c r="AF57" s="485"/>
      <c r="AG57" s="486" t="s">
        <v>558</v>
      </c>
      <c r="AH57" s="498"/>
      <c r="AI57" s="498"/>
      <c r="AJ57" s="498"/>
      <c r="AK57" s="499"/>
      <c r="AL57" s="513"/>
      <c r="AO57" s="525"/>
      <c r="AP57" s="515"/>
      <c r="AQ57" s="513"/>
      <c r="AR57" s="513"/>
      <c r="AS57" s="513"/>
      <c r="AT57" s="513"/>
      <c r="AU57" s="513"/>
      <c r="AV57" s="513"/>
      <c r="AW57" s="513"/>
      <c r="AX57" s="513"/>
      <c r="AY57" s="513"/>
      <c r="AZ57" s="513"/>
      <c r="BA57" s="513"/>
      <c r="BB57" s="513"/>
      <c r="BC57" s="513"/>
      <c r="BD57" s="513"/>
      <c r="BE57" s="513"/>
      <c r="BF57" s="513"/>
      <c r="BG57" s="513"/>
      <c r="BH57" s="513"/>
      <c r="BI57" s="513"/>
      <c r="BJ57" s="513"/>
      <c r="BK57" s="513"/>
      <c r="BL57" s="513"/>
      <c r="BM57" s="513"/>
      <c r="BN57" s="513"/>
      <c r="BO57" s="513"/>
      <c r="BP57" s="513"/>
      <c r="BQ57" s="513"/>
      <c r="BR57" s="513"/>
      <c r="BS57" s="513"/>
      <c r="BT57" s="513"/>
      <c r="BU57" s="513"/>
      <c r="BV57" s="513"/>
    </row>
    <row r="58" spans="1:74" s="331" customFormat="1" ht="14.7" customHeight="1">
      <c r="A58" s="432"/>
      <c r="B58" s="497"/>
      <c r="C58" s="380" t="s">
        <v>124</v>
      </c>
      <c r="D58" s="380"/>
      <c r="E58" s="380"/>
      <c r="F58" s="380"/>
      <c r="G58" s="380"/>
      <c r="H58" s="380"/>
      <c r="I58" s="380"/>
      <c r="J58" s="380"/>
      <c r="K58" s="380"/>
      <c r="L58" s="380"/>
      <c r="M58" s="380"/>
      <c r="N58" s="380"/>
      <c r="O58" s="380"/>
      <c r="P58" s="478"/>
      <c r="Q58" s="490"/>
      <c r="R58" s="491"/>
      <c r="S58" s="480"/>
      <c r="T58" s="482"/>
      <c r="U58" s="482"/>
      <c r="V58" s="481"/>
      <c r="W58" s="480"/>
      <c r="X58" s="482"/>
      <c r="Y58" s="482"/>
      <c r="Z58" s="481"/>
      <c r="AA58" s="483"/>
      <c r="AB58" s="484"/>
      <c r="AC58" s="484"/>
      <c r="AD58" s="484"/>
      <c r="AE58" s="484"/>
      <c r="AF58" s="485"/>
      <c r="AG58" s="486" t="s">
        <v>559</v>
      </c>
      <c r="AH58" s="498"/>
      <c r="AI58" s="498"/>
      <c r="AJ58" s="498"/>
      <c r="AK58" s="499"/>
      <c r="AL58" s="513"/>
      <c r="AO58" s="525"/>
      <c r="AP58" s="515"/>
      <c r="AQ58" s="513"/>
      <c r="AR58" s="513"/>
      <c r="AS58" s="513"/>
      <c r="AT58" s="513"/>
      <c r="AU58" s="513"/>
      <c r="AV58" s="513"/>
      <c r="AW58" s="513"/>
      <c r="AX58" s="513"/>
      <c r="AY58" s="513"/>
      <c r="AZ58" s="513"/>
      <c r="BA58" s="513"/>
      <c r="BB58" s="513"/>
      <c r="BC58" s="513"/>
      <c r="BD58" s="513"/>
      <c r="BE58" s="513"/>
      <c r="BF58" s="513"/>
      <c r="BG58" s="513"/>
      <c r="BH58" s="513"/>
      <c r="BI58" s="513"/>
      <c r="BJ58" s="513"/>
      <c r="BK58" s="513"/>
      <c r="BL58" s="513"/>
      <c r="BM58" s="513"/>
      <c r="BN58" s="513"/>
      <c r="BO58" s="513"/>
      <c r="BP58" s="513"/>
      <c r="BQ58" s="513"/>
      <c r="BR58" s="513"/>
      <c r="BS58" s="513"/>
      <c r="BT58" s="513"/>
      <c r="BU58" s="513"/>
      <c r="BV58" s="513"/>
    </row>
    <row r="59" spans="1:74" s="331" customFormat="1" ht="14.7" customHeight="1">
      <c r="A59" s="432"/>
      <c r="B59" s="497"/>
      <c r="C59" s="380" t="s">
        <v>125</v>
      </c>
      <c r="D59" s="380"/>
      <c r="E59" s="380"/>
      <c r="F59" s="380"/>
      <c r="G59" s="380"/>
      <c r="H59" s="380"/>
      <c r="I59" s="380"/>
      <c r="J59" s="380"/>
      <c r="K59" s="380"/>
      <c r="L59" s="380"/>
      <c r="M59" s="380"/>
      <c r="N59" s="380"/>
      <c r="O59" s="380"/>
      <c r="P59" s="478"/>
      <c r="Q59" s="490"/>
      <c r="R59" s="491"/>
      <c r="S59" s="480"/>
      <c r="T59" s="482"/>
      <c r="U59" s="482"/>
      <c r="V59" s="481"/>
      <c r="W59" s="480"/>
      <c r="X59" s="482"/>
      <c r="Y59" s="482"/>
      <c r="Z59" s="481"/>
      <c r="AA59" s="483"/>
      <c r="AB59" s="484"/>
      <c r="AC59" s="484"/>
      <c r="AD59" s="484"/>
      <c r="AE59" s="484"/>
      <c r="AF59" s="485"/>
      <c r="AG59" s="486" t="s">
        <v>561</v>
      </c>
      <c r="AH59" s="498"/>
      <c r="AI59" s="498"/>
      <c r="AJ59" s="498"/>
      <c r="AK59" s="499"/>
      <c r="AL59" s="513"/>
      <c r="AO59" s="525"/>
      <c r="AP59" s="515"/>
      <c r="AQ59" s="513"/>
      <c r="AR59" s="513"/>
      <c r="AS59" s="513"/>
      <c r="AT59" s="513"/>
      <c r="AU59" s="513"/>
      <c r="AV59" s="513"/>
      <c r="AW59" s="513"/>
      <c r="AX59" s="513"/>
      <c r="AY59" s="513"/>
      <c r="AZ59" s="513"/>
      <c r="BA59" s="513"/>
      <c r="BB59" s="513"/>
      <c r="BC59" s="513"/>
      <c r="BD59" s="513"/>
      <c r="BE59" s="513"/>
      <c r="BF59" s="513"/>
      <c r="BG59" s="513"/>
      <c r="BH59" s="513"/>
      <c r="BI59" s="513"/>
      <c r="BJ59" s="513"/>
      <c r="BK59" s="513"/>
      <c r="BL59" s="513"/>
      <c r="BM59" s="513"/>
      <c r="BN59" s="513"/>
      <c r="BO59" s="513"/>
      <c r="BP59" s="513"/>
      <c r="BQ59" s="513"/>
      <c r="BR59" s="513"/>
      <c r="BS59" s="513"/>
      <c r="BT59" s="513"/>
      <c r="BU59" s="513"/>
      <c r="BV59" s="513"/>
    </row>
    <row r="60" spans="1:74" s="331" customFormat="1" ht="14.7" customHeight="1">
      <c r="A60" s="432"/>
      <c r="B60" s="497"/>
      <c r="C60" s="380" t="s">
        <v>126</v>
      </c>
      <c r="D60" s="380"/>
      <c r="E60" s="380"/>
      <c r="F60" s="380"/>
      <c r="G60" s="380"/>
      <c r="H60" s="380"/>
      <c r="I60" s="380"/>
      <c r="J60" s="380"/>
      <c r="K60" s="380"/>
      <c r="L60" s="380"/>
      <c r="M60" s="380"/>
      <c r="N60" s="380"/>
      <c r="O60" s="380"/>
      <c r="P60" s="479"/>
      <c r="Q60" s="480"/>
      <c r="R60" s="481"/>
      <c r="S60" s="480"/>
      <c r="T60" s="482"/>
      <c r="U60" s="482"/>
      <c r="V60" s="481"/>
      <c r="W60" s="480"/>
      <c r="X60" s="482"/>
      <c r="Y60" s="482"/>
      <c r="Z60" s="481"/>
      <c r="AA60" s="483"/>
      <c r="AB60" s="484"/>
      <c r="AC60" s="484"/>
      <c r="AD60" s="484"/>
      <c r="AE60" s="484"/>
      <c r="AF60" s="485"/>
      <c r="AG60" s="486" t="s">
        <v>570</v>
      </c>
      <c r="AH60" s="498"/>
      <c r="AI60" s="498"/>
      <c r="AJ60" s="498"/>
      <c r="AK60" s="499"/>
      <c r="AL60" s="513"/>
      <c r="AO60" s="525"/>
      <c r="AP60" s="515"/>
      <c r="AQ60" s="513"/>
      <c r="AR60" s="513"/>
      <c r="AS60" s="513"/>
      <c r="AT60" s="513"/>
      <c r="AU60" s="513"/>
      <c r="AV60" s="513"/>
      <c r="AW60" s="513"/>
      <c r="AX60" s="513"/>
      <c r="AY60" s="513"/>
      <c r="AZ60" s="513"/>
      <c r="BA60" s="513"/>
      <c r="BB60" s="513"/>
      <c r="BC60" s="513"/>
      <c r="BD60" s="513"/>
      <c r="BE60" s="513"/>
      <c r="BF60" s="513"/>
      <c r="BG60" s="513"/>
      <c r="BH60" s="513"/>
      <c r="BI60" s="513"/>
      <c r="BJ60" s="513"/>
      <c r="BK60" s="513"/>
      <c r="BL60" s="513"/>
      <c r="BM60" s="513"/>
      <c r="BN60" s="513"/>
      <c r="BO60" s="513"/>
      <c r="BP60" s="513"/>
      <c r="BQ60" s="513"/>
      <c r="BR60" s="513"/>
      <c r="BS60" s="513"/>
      <c r="BT60" s="513"/>
      <c r="BU60" s="513"/>
      <c r="BV60" s="513"/>
    </row>
    <row r="61" spans="1:74" s="331" customFormat="1" ht="14.7" customHeight="1">
      <c r="A61" s="432"/>
      <c r="B61" s="497"/>
      <c r="C61" s="380" t="s">
        <v>127</v>
      </c>
      <c r="D61" s="380"/>
      <c r="E61" s="380"/>
      <c r="F61" s="380"/>
      <c r="G61" s="380"/>
      <c r="H61" s="380"/>
      <c r="I61" s="380"/>
      <c r="J61" s="380"/>
      <c r="K61" s="380"/>
      <c r="L61" s="380"/>
      <c r="M61" s="380"/>
      <c r="N61" s="380"/>
      <c r="O61" s="380"/>
      <c r="P61" s="478"/>
      <c r="Q61" s="490"/>
      <c r="R61" s="491"/>
      <c r="S61" s="480"/>
      <c r="T61" s="482"/>
      <c r="U61" s="482"/>
      <c r="V61" s="481"/>
      <c r="W61" s="480"/>
      <c r="X61" s="482"/>
      <c r="Y61" s="482"/>
      <c r="Z61" s="481"/>
      <c r="AA61" s="483"/>
      <c r="AB61" s="484"/>
      <c r="AC61" s="484"/>
      <c r="AD61" s="484"/>
      <c r="AE61" s="484"/>
      <c r="AF61" s="485"/>
      <c r="AG61" s="486" t="s">
        <v>563</v>
      </c>
      <c r="AH61" s="498"/>
      <c r="AI61" s="498"/>
      <c r="AJ61" s="498"/>
      <c r="AK61" s="499"/>
      <c r="AL61" s="513"/>
      <c r="AO61" s="525"/>
      <c r="AP61" s="515"/>
      <c r="AQ61" s="513"/>
      <c r="AR61" s="513"/>
      <c r="AS61" s="513"/>
      <c r="AT61" s="513"/>
      <c r="AU61" s="513"/>
      <c r="AV61" s="513"/>
      <c r="AW61" s="513"/>
      <c r="AX61" s="513"/>
      <c r="AY61" s="513"/>
      <c r="AZ61" s="513"/>
      <c r="BA61" s="513"/>
      <c r="BB61" s="513"/>
      <c r="BC61" s="513"/>
      <c r="BD61" s="513"/>
      <c r="BE61" s="513"/>
      <c r="BF61" s="513"/>
      <c r="BG61" s="513"/>
      <c r="BH61" s="513"/>
      <c r="BI61" s="513"/>
      <c r="BJ61" s="513"/>
      <c r="BK61" s="513"/>
      <c r="BL61" s="513"/>
      <c r="BM61" s="513"/>
      <c r="BN61" s="513"/>
      <c r="BO61" s="513"/>
      <c r="BP61" s="513"/>
      <c r="BQ61" s="513"/>
      <c r="BR61" s="513"/>
      <c r="BS61" s="513"/>
      <c r="BT61" s="513"/>
      <c r="BU61" s="513"/>
      <c r="BV61" s="513"/>
    </row>
    <row r="62" spans="1:74" s="331" customFormat="1" ht="14.7" customHeight="1">
      <c r="A62" s="432"/>
      <c r="B62" s="497"/>
      <c r="C62" s="380" t="s">
        <v>128</v>
      </c>
      <c r="D62" s="380"/>
      <c r="E62" s="380"/>
      <c r="F62" s="380"/>
      <c r="G62" s="380"/>
      <c r="H62" s="380"/>
      <c r="I62" s="380"/>
      <c r="J62" s="380"/>
      <c r="K62" s="380"/>
      <c r="L62" s="380"/>
      <c r="M62" s="380"/>
      <c r="N62" s="380"/>
      <c r="O62" s="380"/>
      <c r="P62" s="478"/>
      <c r="Q62" s="490"/>
      <c r="R62" s="491"/>
      <c r="S62" s="480"/>
      <c r="T62" s="482"/>
      <c r="U62" s="482"/>
      <c r="V62" s="481"/>
      <c r="W62" s="480"/>
      <c r="X62" s="482"/>
      <c r="Y62" s="482"/>
      <c r="Z62" s="481"/>
      <c r="AA62" s="483"/>
      <c r="AB62" s="484"/>
      <c r="AC62" s="484"/>
      <c r="AD62" s="484"/>
      <c r="AE62" s="484"/>
      <c r="AF62" s="485"/>
      <c r="AG62" s="486" t="s">
        <v>564</v>
      </c>
      <c r="AH62" s="498"/>
      <c r="AI62" s="498"/>
      <c r="AJ62" s="498"/>
      <c r="AK62" s="499"/>
      <c r="AL62" s="513"/>
      <c r="AO62" s="525"/>
      <c r="AP62" s="515"/>
      <c r="AQ62" s="513"/>
      <c r="AR62" s="513"/>
      <c r="AS62" s="513"/>
      <c r="AT62" s="513"/>
      <c r="AU62" s="513"/>
      <c r="AV62" s="513"/>
      <c r="AW62" s="513"/>
      <c r="AX62" s="513"/>
      <c r="AY62" s="513"/>
      <c r="AZ62" s="513"/>
      <c r="BA62" s="513"/>
      <c r="BB62" s="513"/>
      <c r="BC62" s="513"/>
      <c r="BD62" s="513"/>
      <c r="BE62" s="513"/>
      <c r="BF62" s="513"/>
      <c r="BG62" s="513"/>
      <c r="BH62" s="513"/>
      <c r="BI62" s="513"/>
      <c r="BJ62" s="513"/>
      <c r="BK62" s="513"/>
      <c r="BL62" s="513"/>
      <c r="BM62" s="513"/>
      <c r="BN62" s="513"/>
      <c r="BO62" s="513"/>
      <c r="BP62" s="513"/>
      <c r="BQ62" s="513"/>
      <c r="BR62" s="513"/>
      <c r="BS62" s="513"/>
      <c r="BT62" s="513"/>
      <c r="BU62" s="513"/>
      <c r="BV62" s="513"/>
    </row>
    <row r="63" spans="1:74" s="331" customFormat="1" ht="14.7" customHeight="1">
      <c r="A63" s="432"/>
      <c r="B63" s="497"/>
      <c r="C63" s="380" t="s">
        <v>129</v>
      </c>
      <c r="D63" s="380"/>
      <c r="E63" s="380"/>
      <c r="F63" s="380"/>
      <c r="G63" s="380"/>
      <c r="H63" s="380"/>
      <c r="I63" s="380"/>
      <c r="J63" s="380"/>
      <c r="K63" s="380"/>
      <c r="L63" s="380"/>
      <c r="M63" s="380"/>
      <c r="N63" s="380"/>
      <c r="O63" s="380"/>
      <c r="P63" s="478"/>
      <c r="Q63" s="490"/>
      <c r="R63" s="491"/>
      <c r="S63" s="480"/>
      <c r="T63" s="482"/>
      <c r="U63" s="482"/>
      <c r="V63" s="481"/>
      <c r="W63" s="480"/>
      <c r="X63" s="482"/>
      <c r="Y63" s="482"/>
      <c r="Z63" s="481"/>
      <c r="AA63" s="483"/>
      <c r="AB63" s="484"/>
      <c r="AC63" s="484"/>
      <c r="AD63" s="484"/>
      <c r="AE63" s="484"/>
      <c r="AF63" s="485"/>
      <c r="AG63" s="486" t="s">
        <v>565</v>
      </c>
      <c r="AH63" s="498"/>
      <c r="AI63" s="498"/>
      <c r="AJ63" s="498"/>
      <c r="AK63" s="499"/>
      <c r="AL63" s="513"/>
      <c r="AO63" s="525"/>
      <c r="AP63" s="515"/>
      <c r="AQ63" s="513"/>
      <c r="AR63" s="513"/>
      <c r="AS63" s="513"/>
      <c r="AT63" s="513"/>
      <c r="AU63" s="513"/>
      <c r="AV63" s="513"/>
      <c r="AW63" s="513"/>
      <c r="AX63" s="513"/>
      <c r="AY63" s="513"/>
      <c r="AZ63" s="513"/>
      <c r="BA63" s="513"/>
      <c r="BB63" s="513"/>
      <c r="BC63" s="513"/>
      <c r="BD63" s="513"/>
      <c r="BE63" s="513"/>
      <c r="BF63" s="513"/>
      <c r="BG63" s="513"/>
      <c r="BH63" s="513"/>
      <c r="BI63" s="513"/>
      <c r="BJ63" s="513"/>
      <c r="BK63" s="513"/>
      <c r="BL63" s="513"/>
      <c r="BM63" s="513"/>
      <c r="BN63" s="513"/>
      <c r="BO63" s="513"/>
      <c r="BP63" s="513"/>
      <c r="BQ63" s="513"/>
      <c r="BR63" s="513"/>
      <c r="BS63" s="513"/>
      <c r="BT63" s="513"/>
      <c r="BU63" s="513"/>
      <c r="BV63" s="513"/>
    </row>
    <row r="64" spans="1:74" s="331" customFormat="1" ht="14.7" customHeight="1">
      <c r="A64" s="432"/>
      <c r="B64" s="497"/>
      <c r="C64" s="380" t="s">
        <v>130</v>
      </c>
      <c r="D64" s="380"/>
      <c r="E64" s="380"/>
      <c r="F64" s="380"/>
      <c r="G64" s="380"/>
      <c r="H64" s="380"/>
      <c r="I64" s="380"/>
      <c r="J64" s="380"/>
      <c r="K64" s="380"/>
      <c r="L64" s="380"/>
      <c r="M64" s="380"/>
      <c r="N64" s="380"/>
      <c r="O64" s="380"/>
      <c r="P64" s="478"/>
      <c r="Q64" s="490"/>
      <c r="R64" s="491"/>
      <c r="S64" s="480"/>
      <c r="T64" s="482"/>
      <c r="U64" s="482"/>
      <c r="V64" s="481"/>
      <c r="W64" s="480"/>
      <c r="X64" s="482"/>
      <c r="Y64" s="482"/>
      <c r="Z64" s="481"/>
      <c r="AA64" s="483"/>
      <c r="AB64" s="484"/>
      <c r="AC64" s="484"/>
      <c r="AD64" s="484"/>
      <c r="AE64" s="484"/>
      <c r="AF64" s="485"/>
      <c r="AG64" s="486" t="s">
        <v>566</v>
      </c>
      <c r="AH64" s="498"/>
      <c r="AI64" s="498"/>
      <c r="AJ64" s="498"/>
      <c r="AK64" s="499"/>
      <c r="AL64" s="513"/>
      <c r="AO64" s="525"/>
      <c r="AP64" s="515"/>
      <c r="AQ64" s="513"/>
      <c r="AR64" s="513"/>
      <c r="AS64" s="513"/>
      <c r="AT64" s="513"/>
      <c r="AU64" s="513"/>
      <c r="AV64" s="513"/>
      <c r="AW64" s="513"/>
      <c r="AX64" s="513"/>
      <c r="AY64" s="513"/>
      <c r="AZ64" s="513"/>
      <c r="BA64" s="513"/>
      <c r="BB64" s="513"/>
      <c r="BC64" s="513"/>
      <c r="BD64" s="513"/>
      <c r="BE64" s="513"/>
      <c r="BF64" s="513"/>
      <c r="BG64" s="513"/>
      <c r="BH64" s="513"/>
      <c r="BI64" s="513"/>
      <c r="BJ64" s="513"/>
      <c r="BK64" s="513"/>
      <c r="BL64" s="513"/>
      <c r="BM64" s="513"/>
      <c r="BN64" s="513"/>
      <c r="BO64" s="513"/>
      <c r="BP64" s="513"/>
      <c r="BQ64" s="513"/>
      <c r="BR64" s="513"/>
      <c r="BS64" s="513"/>
      <c r="BT64" s="513"/>
      <c r="BU64" s="513"/>
      <c r="BV64" s="513"/>
    </row>
    <row r="65" spans="1:74" s="331" customFormat="1" ht="14.7" customHeight="1">
      <c r="A65" s="379" t="s">
        <v>131</v>
      </c>
      <c r="B65" s="478"/>
      <c r="C65" s="500"/>
      <c r="D65" s="500"/>
      <c r="E65" s="500"/>
      <c r="F65" s="500"/>
      <c r="G65" s="501"/>
      <c r="H65" s="502"/>
      <c r="I65" s="503"/>
      <c r="J65" s="504"/>
      <c r="K65" s="503"/>
      <c r="L65" s="503"/>
      <c r="M65" s="503"/>
      <c r="N65" s="503"/>
      <c r="O65" s="503"/>
      <c r="P65" s="503"/>
      <c r="Q65" s="505"/>
      <c r="R65" s="498" t="s">
        <v>132</v>
      </c>
      <c r="S65" s="506"/>
      <c r="T65" s="506"/>
      <c r="U65" s="506"/>
      <c r="V65" s="506"/>
      <c r="W65" s="506"/>
      <c r="X65" s="506"/>
      <c r="Y65" s="506"/>
      <c r="Z65" s="506"/>
      <c r="AA65" s="506"/>
      <c r="AB65" s="506"/>
      <c r="AC65" s="506"/>
      <c r="AD65" s="506"/>
      <c r="AE65" s="506"/>
      <c r="AF65" s="506"/>
      <c r="AG65" s="507"/>
      <c r="AH65" s="506"/>
      <c r="AI65" s="506"/>
      <c r="AJ65" s="506"/>
      <c r="AK65" s="508"/>
      <c r="AL65" s="513"/>
      <c r="AO65" s="525"/>
      <c r="AP65" s="515"/>
      <c r="AQ65" s="513"/>
      <c r="AR65" s="522"/>
      <c r="AS65" s="522"/>
      <c r="AT65" s="522"/>
      <c r="AU65" s="522"/>
      <c r="AV65" s="522"/>
      <c r="AW65" s="522"/>
      <c r="AX65" s="522"/>
      <c r="AY65" s="522"/>
      <c r="AZ65" s="522"/>
      <c r="BA65" s="522"/>
      <c r="BB65" s="522"/>
      <c r="BC65" s="522"/>
      <c r="BD65" s="522"/>
      <c r="BE65" s="513"/>
      <c r="BF65" s="513"/>
      <c r="BG65" s="513"/>
      <c r="BH65" s="513"/>
      <c r="BI65" s="513"/>
      <c r="BJ65" s="513"/>
      <c r="BK65" s="513"/>
      <c r="BL65" s="513"/>
      <c r="BM65" s="513"/>
      <c r="BN65" s="513"/>
      <c r="BO65" s="513"/>
      <c r="BP65" s="513"/>
      <c r="BQ65" s="513"/>
      <c r="BR65" s="513"/>
      <c r="BS65" s="513"/>
      <c r="BT65" s="513"/>
      <c r="BU65" s="513"/>
      <c r="BV65" s="513"/>
    </row>
    <row r="66" spans="1:74" s="331" customFormat="1" ht="14.7" customHeight="1">
      <c r="A66" s="477" t="s">
        <v>63</v>
      </c>
      <c r="B66" s="327"/>
      <c r="C66" s="478"/>
      <c r="D66" s="478"/>
      <c r="E66" s="478"/>
      <c r="F66" s="478"/>
      <c r="G66" s="478"/>
      <c r="H66" s="502"/>
      <c r="I66" s="503"/>
      <c r="J66" s="504"/>
      <c r="K66" s="503"/>
      <c r="L66" s="503"/>
      <c r="M66" s="503"/>
      <c r="N66" s="503"/>
      <c r="O66" s="503"/>
      <c r="P66" s="503"/>
      <c r="Q66" s="505"/>
      <c r="R66" s="498" t="s">
        <v>133</v>
      </c>
      <c r="S66" s="509"/>
      <c r="T66" s="509"/>
      <c r="U66" s="509"/>
      <c r="V66" s="509"/>
      <c r="W66" s="509"/>
      <c r="X66" s="509"/>
      <c r="Y66" s="509"/>
      <c r="Z66" s="509"/>
      <c r="AA66" s="509"/>
      <c r="AB66" s="509"/>
      <c r="AC66" s="509"/>
      <c r="AD66" s="509"/>
      <c r="AE66" s="509"/>
      <c r="AF66" s="509"/>
      <c r="AG66" s="510"/>
      <c r="AH66" s="509"/>
      <c r="AI66" s="509"/>
      <c r="AJ66" s="509"/>
      <c r="AK66" s="511"/>
      <c r="AL66" s="513"/>
      <c r="AO66" s="528"/>
      <c r="AP66" s="529"/>
      <c r="AQ66" s="529"/>
      <c r="AR66" s="529"/>
      <c r="AS66" s="529"/>
      <c r="AT66" s="529"/>
      <c r="AU66" s="529"/>
      <c r="AV66" s="529"/>
      <c r="AW66" s="518"/>
      <c r="AX66" s="513"/>
      <c r="AY66" s="513"/>
      <c r="AZ66" s="513"/>
      <c r="BA66" s="513"/>
      <c r="BB66" s="513"/>
      <c r="BC66" s="513"/>
      <c r="BD66" s="513"/>
      <c r="BE66" s="513"/>
      <c r="BF66" s="513"/>
      <c r="BG66" s="513"/>
      <c r="BH66" s="513"/>
      <c r="BI66" s="513"/>
      <c r="BJ66" s="513"/>
      <c r="BK66" s="513"/>
      <c r="BL66" s="513"/>
      <c r="BM66" s="513"/>
      <c r="BN66" s="513"/>
      <c r="BO66" s="513"/>
      <c r="BP66" s="513"/>
      <c r="BQ66" s="513"/>
      <c r="BR66" s="513"/>
      <c r="BS66" s="513"/>
      <c r="BT66" s="513"/>
      <c r="BU66" s="513"/>
      <c r="BV66" s="513"/>
    </row>
    <row r="67" spans="1:74" s="331" customFormat="1" ht="14.7" customHeight="1">
      <c r="B67" s="512"/>
      <c r="AL67" s="513"/>
      <c r="AO67" s="530"/>
      <c r="AP67" s="531"/>
      <c r="AQ67" s="531"/>
      <c r="AR67" s="531"/>
      <c r="AS67" s="531"/>
      <c r="AT67" s="531"/>
      <c r="AU67" s="531"/>
      <c r="AV67" s="518"/>
      <c r="AW67" s="518"/>
      <c r="AX67" s="513"/>
      <c r="AY67" s="513"/>
      <c r="AZ67" s="513"/>
      <c r="BA67" s="513"/>
      <c r="BB67" s="513"/>
      <c r="BC67" s="513"/>
      <c r="BD67" s="513"/>
      <c r="BE67" s="513"/>
      <c r="BF67" s="532"/>
      <c r="BG67" s="513"/>
      <c r="BH67" s="513"/>
      <c r="BI67" s="513"/>
      <c r="BJ67" s="513"/>
      <c r="BK67" s="513"/>
      <c r="BL67" s="513"/>
      <c r="BM67" s="513"/>
      <c r="BN67" s="513"/>
      <c r="BO67" s="513"/>
      <c r="BP67" s="513"/>
      <c r="BQ67" s="513"/>
      <c r="BR67" s="513"/>
      <c r="BS67" s="513"/>
      <c r="BT67" s="513"/>
      <c r="BU67" s="513"/>
      <c r="BV67" s="513"/>
    </row>
    <row r="68" spans="1:74" s="331" customFormat="1" ht="14.7" customHeight="1">
      <c r="A68" s="513"/>
      <c r="B68" s="513"/>
      <c r="AL68" s="513"/>
      <c r="AO68" s="513"/>
      <c r="AP68" s="513"/>
      <c r="AQ68" s="513"/>
      <c r="AR68" s="513"/>
      <c r="AS68" s="513"/>
      <c r="AT68" s="513"/>
      <c r="AU68" s="513"/>
      <c r="AV68" s="513"/>
      <c r="AW68" s="513"/>
      <c r="AX68" s="513"/>
      <c r="AY68" s="513"/>
      <c r="AZ68" s="513"/>
      <c r="BA68" s="513"/>
      <c r="BB68" s="513"/>
      <c r="BC68" s="513"/>
      <c r="BD68" s="513"/>
      <c r="BE68" s="513"/>
      <c r="BF68" s="513"/>
      <c r="BG68" s="513"/>
      <c r="BH68" s="513"/>
      <c r="BI68" s="513"/>
      <c r="BJ68" s="513"/>
      <c r="BK68" s="513"/>
      <c r="BL68" s="513"/>
      <c r="BM68" s="513"/>
      <c r="BN68" s="513"/>
      <c r="BO68" s="513"/>
      <c r="BP68" s="513"/>
      <c r="BQ68" s="513"/>
      <c r="BR68" s="513"/>
      <c r="BS68" s="513"/>
      <c r="BT68" s="513"/>
      <c r="BU68" s="513"/>
      <c r="BV68" s="513"/>
    </row>
    <row r="69" spans="1:74" ht="14.7" customHeight="1">
      <c r="A69" s="513"/>
    </row>
    <row r="71" spans="1:74" ht="14.7" customHeight="1">
      <c r="A71" s="513"/>
    </row>
    <row r="72" spans="1:74" ht="14.7" customHeight="1">
      <c r="A72" s="513"/>
    </row>
    <row r="73" spans="1:74" ht="14.7" customHeight="1">
      <c r="A73" s="513"/>
    </row>
    <row r="74" spans="1:74" ht="14.7" customHeight="1">
      <c r="A74" s="513"/>
    </row>
    <row r="75" spans="1:74" ht="14.7" customHeight="1">
      <c r="A75" s="513"/>
    </row>
    <row r="76" spans="1:74" ht="14.7" customHeight="1">
      <c r="A76" s="513"/>
    </row>
    <row r="77" spans="1:74" ht="14.7" customHeight="1">
      <c r="A77" s="513"/>
    </row>
    <row r="78" spans="1:74" ht="14.7" customHeight="1">
      <c r="A78" s="513"/>
    </row>
    <row r="79" spans="1:74" ht="14.7" customHeight="1">
      <c r="A79" s="513"/>
    </row>
    <row r="80" spans="1:74" ht="14.7" customHeight="1">
      <c r="A80" s="513"/>
    </row>
    <row r="81" spans="1:1" ht="14.7" customHeight="1">
      <c r="A81" s="513"/>
    </row>
    <row r="82" spans="1:1" ht="14.7" customHeight="1">
      <c r="A82" s="513"/>
    </row>
    <row r="83" spans="1:1" ht="14.7" customHeight="1">
      <c r="A83" s="513"/>
    </row>
    <row r="84" spans="1:1" ht="14.7" customHeight="1">
      <c r="A84" s="513"/>
    </row>
    <row r="85" spans="1:1" ht="14.7" customHeight="1">
      <c r="A85" s="513"/>
    </row>
    <row r="86" spans="1:1" ht="14.7" customHeight="1">
      <c r="A86" s="513"/>
    </row>
    <row r="87" spans="1:1" ht="14.7" customHeight="1">
      <c r="A87" s="513"/>
    </row>
    <row r="88" spans="1:1" ht="14.7" customHeight="1">
      <c r="A88" s="513"/>
    </row>
    <row r="89" spans="1:1" ht="14.7" customHeight="1">
      <c r="A89" s="513"/>
    </row>
    <row r="90" spans="1:1" ht="14.7" customHeight="1">
      <c r="A90" s="513"/>
    </row>
    <row r="91" spans="1:1" ht="14.7" customHeight="1">
      <c r="A91" s="513"/>
    </row>
    <row r="92" spans="1:1" ht="14.7" customHeight="1">
      <c r="A92" s="513"/>
    </row>
    <row r="93" spans="1:1" ht="14.7" customHeight="1">
      <c r="A93" s="513"/>
    </row>
    <row r="94" spans="1:1" ht="14.7" customHeight="1">
      <c r="A94" s="513"/>
    </row>
    <row r="95" spans="1:1" ht="14.7" customHeight="1">
      <c r="A95" s="513"/>
    </row>
    <row r="96" spans="1:1" ht="14.7" customHeight="1">
      <c r="A96" s="513"/>
    </row>
    <row r="97" spans="1:1" ht="14.7" customHeight="1">
      <c r="A97" s="513"/>
    </row>
    <row r="98" spans="1:1" ht="14.7" customHeight="1">
      <c r="A98" s="513"/>
    </row>
    <row r="99" spans="1:1" ht="14.7" customHeight="1">
      <c r="A99" s="513"/>
    </row>
    <row r="100" spans="1:1" ht="14.7" customHeight="1">
      <c r="A100" s="513"/>
    </row>
    <row r="101" spans="1:1" ht="14.7" customHeight="1">
      <c r="A101" s="513"/>
    </row>
    <row r="102" spans="1:1" ht="14.7" customHeight="1">
      <c r="A102" s="513"/>
    </row>
    <row r="103" spans="1:1" ht="14.7" customHeight="1">
      <c r="A103" s="513"/>
    </row>
    <row r="104" spans="1:1" ht="14.7" customHeight="1">
      <c r="A104" s="513"/>
    </row>
    <row r="105" spans="1:1" ht="14.7" customHeight="1">
      <c r="A105" s="513"/>
    </row>
    <row r="106" spans="1:1" ht="14.7" customHeight="1">
      <c r="A106" s="513"/>
    </row>
    <row r="107" spans="1:1" ht="14.7" customHeight="1">
      <c r="A107" s="513"/>
    </row>
    <row r="108" spans="1:1" ht="14.7" customHeight="1">
      <c r="A108" s="513"/>
    </row>
    <row r="109" spans="1:1" ht="14.7" customHeight="1">
      <c r="A109" s="513"/>
    </row>
    <row r="110" spans="1:1" ht="14.7" customHeight="1">
      <c r="A110" s="513"/>
    </row>
    <row r="111" spans="1:1" ht="14.7" customHeight="1">
      <c r="A111" s="513"/>
    </row>
    <row r="112" spans="1:1" ht="14.7" customHeight="1">
      <c r="A112" s="513"/>
    </row>
    <row r="113" spans="1:1" ht="14.7" customHeight="1">
      <c r="A113" s="513"/>
    </row>
    <row r="114" spans="1:1" ht="14.7" customHeight="1">
      <c r="A114" s="513"/>
    </row>
    <row r="115" spans="1:1" ht="14.7" customHeight="1">
      <c r="A115" s="513"/>
    </row>
    <row r="116" spans="1:1" ht="14.7" customHeight="1">
      <c r="A116" s="513"/>
    </row>
    <row r="117" spans="1:1" ht="14.7" customHeight="1">
      <c r="A117" s="513"/>
    </row>
    <row r="118" spans="1:1" ht="14.7" customHeight="1">
      <c r="A118" s="513"/>
    </row>
    <row r="119" spans="1:1" ht="14.7" customHeight="1">
      <c r="A119" s="513"/>
    </row>
    <row r="120" spans="1:1" ht="14.7" customHeight="1">
      <c r="A120" s="513"/>
    </row>
    <row r="121" spans="1:1" ht="14.7" customHeight="1">
      <c r="A121" s="513"/>
    </row>
    <row r="122" spans="1:1" ht="14.7" customHeight="1">
      <c r="A122" s="513"/>
    </row>
    <row r="123" spans="1:1" ht="14.7" customHeight="1">
      <c r="A123" s="513"/>
    </row>
    <row r="124" spans="1:1" ht="14.7" customHeight="1">
      <c r="A124" s="513"/>
    </row>
    <row r="125" spans="1:1" ht="14.7" customHeight="1">
      <c r="A125" s="513"/>
    </row>
    <row r="126" spans="1:1" ht="14.7" customHeight="1">
      <c r="A126" s="513"/>
    </row>
    <row r="127" spans="1:1" ht="14.7" customHeight="1">
      <c r="A127" s="513"/>
    </row>
    <row r="128" spans="1:1" ht="14.7" customHeight="1">
      <c r="A128" s="513"/>
    </row>
    <row r="129" spans="1:1" ht="14.7" customHeight="1">
      <c r="A129" s="513"/>
    </row>
    <row r="130" spans="1:1" ht="14.7" customHeight="1">
      <c r="A130" s="513"/>
    </row>
    <row r="131" spans="1:1" ht="14.7" customHeight="1">
      <c r="A131" s="513"/>
    </row>
    <row r="132" spans="1:1" ht="14.7" customHeight="1">
      <c r="A132" s="513"/>
    </row>
    <row r="133" spans="1:1" ht="14.7" customHeight="1">
      <c r="A133" s="513"/>
    </row>
    <row r="134" spans="1:1" ht="14.7" customHeight="1">
      <c r="A134" s="513"/>
    </row>
    <row r="135" spans="1:1" ht="14.7" customHeight="1">
      <c r="A135" s="513"/>
    </row>
    <row r="136" spans="1:1" ht="14.7" customHeight="1">
      <c r="A136" s="513"/>
    </row>
    <row r="137" spans="1:1" ht="14.7" customHeight="1">
      <c r="A137" s="513"/>
    </row>
    <row r="138" spans="1:1" ht="14.7" customHeight="1">
      <c r="A138" s="513"/>
    </row>
    <row r="139" spans="1:1" ht="14.7" customHeight="1">
      <c r="A139" s="513"/>
    </row>
    <row r="140" spans="1:1" ht="14.7" customHeight="1">
      <c r="A140" s="513"/>
    </row>
    <row r="141" spans="1:1" ht="14.7" customHeight="1">
      <c r="A141" s="513"/>
    </row>
    <row r="142" spans="1:1" ht="14.7" customHeight="1">
      <c r="A142" s="513"/>
    </row>
    <row r="143" spans="1:1" ht="14.7" customHeight="1">
      <c r="A143" s="513"/>
    </row>
    <row r="144" spans="1:1" ht="14.7" customHeight="1">
      <c r="A144" s="513"/>
    </row>
    <row r="145" spans="1:1" ht="14.7" customHeight="1">
      <c r="A145" s="513"/>
    </row>
    <row r="146" spans="1:1" ht="14.7" customHeight="1">
      <c r="A146" s="513"/>
    </row>
    <row r="147" spans="1:1" ht="14.7" customHeight="1">
      <c r="A147" s="513"/>
    </row>
    <row r="148" spans="1:1" ht="14.7" customHeight="1">
      <c r="A148" s="513"/>
    </row>
    <row r="149" spans="1:1" ht="14.7" customHeight="1">
      <c r="A149" s="513"/>
    </row>
    <row r="150" spans="1:1" ht="14.7" customHeight="1">
      <c r="A150" s="513"/>
    </row>
    <row r="151" spans="1:1" ht="14.7" customHeight="1">
      <c r="A151" s="513"/>
    </row>
    <row r="152" spans="1:1" ht="14.7" customHeight="1">
      <c r="A152" s="513"/>
    </row>
    <row r="153" spans="1:1" ht="14.7" customHeight="1">
      <c r="A153" s="513"/>
    </row>
    <row r="154" spans="1:1" ht="14.7" customHeight="1">
      <c r="A154" s="513"/>
    </row>
    <row r="155" spans="1:1" ht="14.7" customHeight="1">
      <c r="A155" s="513"/>
    </row>
    <row r="156" spans="1:1" ht="14.7" customHeight="1">
      <c r="A156" s="513"/>
    </row>
    <row r="157" spans="1:1" ht="14.7" customHeight="1">
      <c r="A157" s="513"/>
    </row>
    <row r="158" spans="1:1" ht="14.7" customHeight="1">
      <c r="A158" s="513"/>
    </row>
    <row r="159" spans="1:1" ht="14.7" customHeight="1">
      <c r="A159" s="513"/>
    </row>
    <row r="160" spans="1:1" ht="14.7" customHeight="1">
      <c r="A160" s="513"/>
    </row>
    <row r="161" spans="1:1" ht="14.7" customHeight="1">
      <c r="A161" s="513"/>
    </row>
    <row r="162" spans="1:1" ht="14.7" customHeight="1">
      <c r="A162" s="513"/>
    </row>
    <row r="163" spans="1:1" ht="14.7" customHeight="1">
      <c r="A163" s="513"/>
    </row>
    <row r="164" spans="1:1" ht="14.7" customHeight="1">
      <c r="A164" s="513"/>
    </row>
    <row r="165" spans="1:1" ht="14.7" customHeight="1">
      <c r="A165" s="513"/>
    </row>
    <row r="166" spans="1:1" ht="14.7" customHeight="1">
      <c r="A166" s="513"/>
    </row>
    <row r="167" spans="1:1" ht="14.7" customHeight="1">
      <c r="A167" s="513"/>
    </row>
  </sheetData>
  <mergeCells count="178">
    <mergeCell ref="AO66:AV66"/>
    <mergeCell ref="AO67:AU67"/>
    <mergeCell ref="AV29:AX30"/>
    <mergeCell ref="AP31:AU33"/>
    <mergeCell ref="AO36:AO65"/>
    <mergeCell ref="AP36:BD39"/>
    <mergeCell ref="BT36:BV39"/>
    <mergeCell ref="BE37:BG37"/>
    <mergeCell ref="AP41:AP51"/>
    <mergeCell ref="AP55:AP65"/>
    <mergeCell ref="AR65:BD65"/>
    <mergeCell ref="Q63:R63"/>
    <mergeCell ref="S63:V63"/>
    <mergeCell ref="W63:Z63"/>
    <mergeCell ref="AA63:AF63"/>
    <mergeCell ref="Q64:R64"/>
    <mergeCell ref="S64:V64"/>
    <mergeCell ref="W64:Z64"/>
    <mergeCell ref="AA64:AF64"/>
    <mergeCell ref="AO20:AO34"/>
    <mergeCell ref="AA60:AF60"/>
    <mergeCell ref="Q61:R61"/>
    <mergeCell ref="S61:V61"/>
    <mergeCell ref="W61:Z61"/>
    <mergeCell ref="AA61:AF61"/>
    <mergeCell ref="Q62:R62"/>
    <mergeCell ref="S62:V62"/>
    <mergeCell ref="W62:Z62"/>
    <mergeCell ref="AA62:AF62"/>
    <mergeCell ref="B55:B64"/>
    <mergeCell ref="Q55:R55"/>
    <mergeCell ref="S55:V55"/>
    <mergeCell ref="W55:Z55"/>
    <mergeCell ref="AA55:AF55"/>
    <mergeCell ref="Q56:R56"/>
    <mergeCell ref="S56:V56"/>
    <mergeCell ref="W56:Z56"/>
    <mergeCell ref="AA56:AF56"/>
    <mergeCell ref="Q57:R57"/>
    <mergeCell ref="S57:V57"/>
    <mergeCell ref="W57:Z57"/>
    <mergeCell ref="AA57:AF57"/>
    <mergeCell ref="Q58:R58"/>
    <mergeCell ref="S58:V58"/>
    <mergeCell ref="W58:Z58"/>
    <mergeCell ref="AA58:AF58"/>
    <mergeCell ref="Q59:R59"/>
    <mergeCell ref="S59:V59"/>
    <mergeCell ref="W59:Z59"/>
    <mergeCell ref="AA59:AF59"/>
    <mergeCell ref="Q60:R60"/>
    <mergeCell ref="S60:V60"/>
    <mergeCell ref="W60:Z60"/>
    <mergeCell ref="Q50:R50"/>
    <mergeCell ref="S50:V50"/>
    <mergeCell ref="W50:Z50"/>
    <mergeCell ref="AA50:AF50"/>
    <mergeCell ref="Q51:R51"/>
    <mergeCell ref="S51:V51"/>
    <mergeCell ref="W51:Z51"/>
    <mergeCell ref="AA51:AF51"/>
    <mergeCell ref="B52:B54"/>
    <mergeCell ref="Q52:R52"/>
    <mergeCell ref="S52:V52"/>
    <mergeCell ref="W52:Z52"/>
    <mergeCell ref="AA52:AF52"/>
    <mergeCell ref="Q53:R53"/>
    <mergeCell ref="S53:V53"/>
    <mergeCell ref="W53:Z53"/>
    <mergeCell ref="AA53:AF53"/>
    <mergeCell ref="Q54:R54"/>
    <mergeCell ref="S54:V54"/>
    <mergeCell ref="W54:Z54"/>
    <mergeCell ref="AA54:AF54"/>
    <mergeCell ref="Q47:R47"/>
    <mergeCell ref="S47:V47"/>
    <mergeCell ref="W47:Z47"/>
    <mergeCell ref="AA47:AF47"/>
    <mergeCell ref="Q48:R48"/>
    <mergeCell ref="S48:V48"/>
    <mergeCell ref="W48:Z48"/>
    <mergeCell ref="AA48:AF48"/>
    <mergeCell ref="Q49:R49"/>
    <mergeCell ref="S49:V49"/>
    <mergeCell ref="W49:Z49"/>
    <mergeCell ref="AA49:AF49"/>
    <mergeCell ref="A35:Z35"/>
    <mergeCell ref="AA35:AK35"/>
    <mergeCell ref="A36:A64"/>
    <mergeCell ref="B36:O39"/>
    <mergeCell ref="S36:V39"/>
    <mergeCell ref="W36:Z39"/>
    <mergeCell ref="AA36:AF39"/>
    <mergeCell ref="AG36:AK39"/>
    <mergeCell ref="Q37:R39"/>
    <mergeCell ref="B40:B51"/>
    <mergeCell ref="Q40:R40"/>
    <mergeCell ref="S40:V40"/>
    <mergeCell ref="W40:Z40"/>
    <mergeCell ref="AA40:AF40"/>
    <mergeCell ref="Q41:R41"/>
    <mergeCell ref="S41:V41"/>
    <mergeCell ref="W41:Z41"/>
    <mergeCell ref="AA41:AF41"/>
    <mergeCell ref="Q42:R42"/>
    <mergeCell ref="S42:V42"/>
    <mergeCell ref="W42:Z42"/>
    <mergeCell ref="AA42:AF42"/>
    <mergeCell ref="Q43:R43"/>
    <mergeCell ref="S43:V43"/>
    <mergeCell ref="B31:G34"/>
    <mergeCell ref="H31:K31"/>
    <mergeCell ref="L31:M31"/>
    <mergeCell ref="O31:P31"/>
    <mergeCell ref="R31:AK31"/>
    <mergeCell ref="H32:K33"/>
    <mergeCell ref="N32:U33"/>
    <mergeCell ref="X32:AK33"/>
    <mergeCell ref="H34:AK34"/>
    <mergeCell ref="H28:AK28"/>
    <mergeCell ref="B29:G30"/>
    <mergeCell ref="H29:J30"/>
    <mergeCell ref="K29:P30"/>
    <mergeCell ref="Q29:S29"/>
    <mergeCell ref="T29:AA29"/>
    <mergeCell ref="AB29:AC30"/>
    <mergeCell ref="AD29:AK30"/>
    <mergeCell ref="Q30:S30"/>
    <mergeCell ref="T30:AA30"/>
    <mergeCell ref="Q12:S13"/>
    <mergeCell ref="T12:AK13"/>
    <mergeCell ref="Q14:V15"/>
    <mergeCell ref="W14:AK15"/>
    <mergeCell ref="U19:X19"/>
    <mergeCell ref="A20:A34"/>
    <mergeCell ref="B20:G20"/>
    <mergeCell ref="H20:AK20"/>
    <mergeCell ref="B21:G21"/>
    <mergeCell ref="H21:AK21"/>
    <mergeCell ref="B22:G25"/>
    <mergeCell ref="H22:K22"/>
    <mergeCell ref="L22:M22"/>
    <mergeCell ref="O22:P22"/>
    <mergeCell ref="R22:AK22"/>
    <mergeCell ref="H23:K24"/>
    <mergeCell ref="N23:U24"/>
    <mergeCell ref="X23:AK24"/>
    <mergeCell ref="H25:AK25"/>
    <mergeCell ref="B26:G27"/>
    <mergeCell ref="K26:P26"/>
    <mergeCell ref="S26:U26"/>
    <mergeCell ref="Y26:AK26"/>
    <mergeCell ref="H27:J27"/>
    <mergeCell ref="A6:AK6"/>
    <mergeCell ref="Y8:AA8"/>
    <mergeCell ref="AC8:AD8"/>
    <mergeCell ref="AF8:AG8"/>
    <mergeCell ref="AI8:AJ8"/>
    <mergeCell ref="A10:E11"/>
    <mergeCell ref="F10:J11"/>
    <mergeCell ref="Q10:S11"/>
    <mergeCell ref="T10:AK11"/>
    <mergeCell ref="Q44:R44"/>
    <mergeCell ref="S44:V44"/>
    <mergeCell ref="W44:Z44"/>
    <mergeCell ref="AA44:AF44"/>
    <mergeCell ref="Q45:R45"/>
    <mergeCell ref="S45:V45"/>
    <mergeCell ref="W45:Z45"/>
    <mergeCell ref="AA45:AF45"/>
    <mergeCell ref="Q46:R46"/>
    <mergeCell ref="S46:V46"/>
    <mergeCell ref="W46:Z46"/>
    <mergeCell ref="AA46:AF46"/>
    <mergeCell ref="W43:Z43"/>
    <mergeCell ref="AA43:AF43"/>
    <mergeCell ref="K27:AK27"/>
    <mergeCell ref="B28:G28"/>
  </mergeCells>
  <phoneticPr fontId="6"/>
  <dataValidations count="1">
    <dataValidation type="list" allowBlank="1" showInputMessage="1" showErrorMessage="1" sqref="S40:Z64">
      <formula1>"〇"</formula1>
    </dataValidation>
  </dataValidations>
  <pageMargins left="0.7" right="0.7" top="0.75" bottom="0.75" header="0.3" footer="0.3"/>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2053"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2055" r:id="rId10" name="Check Box 7">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2056" r:id="rId11" name="Check Box 8">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2057" r:id="rId12" name="Check Box 9">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2058" r:id="rId13" name="Check Box 10">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2060" r:id="rId15" name="Check Box 1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2061" r:id="rId16" name="Check Box 1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2062" r:id="rId17" name="Check Box 1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2063" r:id="rId18" name="Check Box 1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2065" r:id="rId20" name="Check Box 17">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2066" r:id="rId21" name="Check Box 18">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2067" r:id="rId22" name="Check Box 19">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2068" r:id="rId23" name="Check Box 20">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Y167"/>
  <sheetViews>
    <sheetView view="pageBreakPreview" zoomScaleNormal="100" zoomScaleSheetLayoutView="100" workbookViewId="0">
      <selection activeCell="AT29" sqref="AT29"/>
    </sheetView>
  </sheetViews>
  <sheetFormatPr defaultColWidth="2.77734375" defaultRowHeight="14.7" customHeight="1"/>
  <cols>
    <col min="1" max="37" width="2.77734375" style="331"/>
    <col min="38" max="16384" width="2.77734375" style="113"/>
  </cols>
  <sheetData>
    <row r="1" spans="1:74" s="331" customFormat="1" ht="14.7" customHeight="1">
      <c r="A1" s="327" t="s">
        <v>537</v>
      </c>
      <c r="B1" s="327"/>
      <c r="C1" s="327"/>
      <c r="D1" s="327"/>
      <c r="E1" s="327"/>
      <c r="F1" s="327"/>
      <c r="G1" s="327"/>
      <c r="H1" s="327"/>
      <c r="I1" s="327"/>
      <c r="J1" s="327"/>
      <c r="K1" s="327"/>
      <c r="L1" s="327"/>
      <c r="M1" s="327"/>
      <c r="N1" s="328"/>
      <c r="O1" s="327"/>
      <c r="P1" s="327"/>
      <c r="Q1" s="327"/>
      <c r="R1" s="327"/>
      <c r="S1" s="327"/>
      <c r="T1" s="327"/>
      <c r="U1" s="327"/>
      <c r="V1" s="327"/>
      <c r="W1" s="329"/>
      <c r="X1" s="329"/>
      <c r="Y1" s="329"/>
      <c r="Z1" s="329"/>
      <c r="AA1" s="329"/>
      <c r="AB1" s="329"/>
      <c r="AC1" s="329"/>
      <c r="AD1" s="329"/>
      <c r="AE1" s="329"/>
      <c r="AF1" s="327" t="s">
        <v>538</v>
      </c>
      <c r="AG1" s="327"/>
      <c r="AH1" s="327"/>
      <c r="AI1" s="327"/>
      <c r="AJ1" s="327"/>
      <c r="AK1" s="327"/>
      <c r="AO1" s="513"/>
      <c r="AP1" s="513"/>
      <c r="AQ1" s="513"/>
      <c r="AR1" s="513"/>
      <c r="AS1" s="513"/>
      <c r="AT1" s="513"/>
      <c r="AU1" s="513"/>
      <c r="AV1" s="513"/>
      <c r="AX1" s="513"/>
      <c r="AY1" s="513"/>
      <c r="AZ1" s="513"/>
      <c r="BA1" s="513"/>
      <c r="BB1" s="513"/>
      <c r="BC1" s="513"/>
      <c r="BD1" s="513"/>
      <c r="BE1" s="513"/>
      <c r="BF1" s="513"/>
      <c r="BG1" s="513"/>
      <c r="BH1" s="513"/>
      <c r="BI1" s="513"/>
      <c r="BJ1" s="513"/>
      <c r="BK1" s="513"/>
      <c r="BL1" s="513"/>
      <c r="BM1" s="513"/>
      <c r="BN1" s="513"/>
      <c r="BO1" s="513"/>
      <c r="BP1" s="513"/>
      <c r="BQ1" s="513"/>
      <c r="BR1" s="513"/>
      <c r="BS1" s="513"/>
      <c r="BT1" s="513"/>
      <c r="BU1" s="513"/>
      <c r="BV1" s="513"/>
    </row>
    <row r="2" spans="1:74" s="331" customFormat="1" ht="14.7" customHeight="1">
      <c r="A2" s="327"/>
      <c r="B2" s="327"/>
      <c r="C2" s="327"/>
      <c r="D2" s="327"/>
      <c r="E2" s="327"/>
      <c r="F2" s="327"/>
      <c r="G2" s="327"/>
      <c r="H2" s="327"/>
      <c r="I2" s="327"/>
      <c r="J2" s="327"/>
      <c r="K2" s="327"/>
      <c r="L2" s="327"/>
      <c r="M2" s="327"/>
      <c r="N2" s="327"/>
      <c r="O2" s="327"/>
      <c r="P2" s="327"/>
      <c r="Q2" s="327"/>
      <c r="R2" s="327"/>
      <c r="S2" s="327"/>
      <c r="T2" s="327"/>
      <c r="U2" s="327"/>
      <c r="V2" s="327"/>
      <c r="W2" s="330"/>
      <c r="X2" s="330"/>
      <c r="Y2" s="330"/>
      <c r="Z2" s="330"/>
      <c r="AA2" s="330"/>
      <c r="AB2" s="330"/>
      <c r="AC2" s="330"/>
      <c r="AD2" s="330"/>
      <c r="AE2" s="330"/>
      <c r="AF2" s="330"/>
      <c r="AG2" s="330"/>
      <c r="AH2" s="330"/>
      <c r="AI2" s="330"/>
      <c r="AJ2" s="330"/>
      <c r="AK2" s="330"/>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row>
    <row r="3" spans="1:74" s="331" customFormat="1" ht="14.7" customHeight="1">
      <c r="A3" s="327"/>
      <c r="B3" s="327"/>
      <c r="C3" s="327"/>
      <c r="D3" s="327"/>
      <c r="E3" s="327" t="s">
        <v>68</v>
      </c>
      <c r="F3" s="327"/>
      <c r="G3" s="327"/>
      <c r="H3" s="327"/>
      <c r="I3" s="327"/>
      <c r="J3" s="327"/>
      <c r="K3" s="327"/>
      <c r="L3" s="327"/>
      <c r="M3" s="327"/>
      <c r="N3" s="327"/>
      <c r="O3" s="327"/>
      <c r="P3" s="327"/>
      <c r="Q3" s="327"/>
      <c r="R3" s="327"/>
      <c r="S3" s="327"/>
      <c r="T3" s="327"/>
      <c r="U3" s="327"/>
      <c r="V3" s="330"/>
      <c r="W3" s="330"/>
      <c r="X3" s="330"/>
      <c r="Y3" s="330"/>
      <c r="Z3" s="330"/>
      <c r="AA3" s="330"/>
      <c r="AB3" s="330"/>
      <c r="AC3" s="330"/>
      <c r="AD3" s="330"/>
      <c r="AE3" s="330"/>
      <c r="AF3" s="330"/>
      <c r="AG3" s="330"/>
      <c r="AH3" s="330"/>
      <c r="AI3" s="330"/>
      <c r="AJ3" s="330"/>
      <c r="AK3" s="330"/>
      <c r="AL3" s="514"/>
      <c r="AO3" s="513"/>
      <c r="AP3" s="513"/>
      <c r="AQ3" s="513"/>
      <c r="AR3" s="513"/>
      <c r="AS3" s="513"/>
      <c r="AT3" s="513"/>
      <c r="AU3" s="513"/>
      <c r="AV3" s="513"/>
      <c r="AW3" s="513"/>
      <c r="AX3" s="513"/>
      <c r="AY3" s="513"/>
      <c r="AZ3" s="513"/>
      <c r="BA3" s="513"/>
      <c r="BB3" s="513"/>
      <c r="BC3" s="513"/>
      <c r="BD3" s="513"/>
      <c r="BE3" s="513"/>
      <c r="BF3" s="513"/>
      <c r="BG3" s="513"/>
      <c r="BH3" s="513"/>
      <c r="BI3" s="513"/>
      <c r="BJ3" s="514"/>
      <c r="BK3" s="514"/>
      <c r="BL3" s="514"/>
      <c r="BN3" s="514"/>
      <c r="BO3" s="514"/>
      <c r="BP3" s="514"/>
      <c r="BQ3" s="514"/>
      <c r="BR3" s="514"/>
      <c r="BS3" s="514"/>
      <c r="BT3" s="514"/>
      <c r="BU3" s="514"/>
      <c r="BV3" s="514"/>
    </row>
    <row r="4" spans="1:74" s="331" customFormat="1" ht="14.7" customHeight="1">
      <c r="A4" s="327"/>
      <c r="B4" s="327"/>
      <c r="C4" s="327"/>
      <c r="D4" s="327"/>
      <c r="E4" s="327" t="s">
        <v>101</v>
      </c>
      <c r="F4" s="327"/>
      <c r="G4" s="327"/>
      <c r="H4" s="327"/>
      <c r="I4" s="327"/>
      <c r="J4" s="327"/>
      <c r="K4" s="327"/>
      <c r="L4" s="327"/>
      <c r="M4" s="327"/>
      <c r="N4" s="327"/>
      <c r="O4" s="327"/>
      <c r="P4" s="327"/>
      <c r="Q4" s="327"/>
      <c r="R4" s="327"/>
      <c r="S4" s="327"/>
      <c r="T4" s="327"/>
      <c r="U4" s="327"/>
      <c r="V4" s="330"/>
      <c r="W4" s="330"/>
      <c r="X4" s="330"/>
      <c r="Y4" s="330"/>
      <c r="Z4" s="330"/>
      <c r="AA4" s="330"/>
      <c r="AB4" s="330"/>
      <c r="AC4" s="330"/>
      <c r="AD4" s="330"/>
      <c r="AE4" s="330"/>
      <c r="AF4" s="330"/>
      <c r="AG4" s="330"/>
      <c r="AH4" s="330"/>
      <c r="AI4" s="330"/>
      <c r="AJ4" s="330"/>
      <c r="AK4" s="330"/>
      <c r="AL4" s="514"/>
      <c r="AO4" s="513"/>
      <c r="AP4" s="513"/>
      <c r="AQ4" s="513"/>
      <c r="AR4" s="513"/>
      <c r="AS4" s="513"/>
      <c r="AT4" s="513"/>
      <c r="AU4" s="513"/>
      <c r="AV4" s="513"/>
      <c r="AW4" s="513"/>
      <c r="AX4" s="513"/>
      <c r="AY4" s="513"/>
      <c r="AZ4" s="513"/>
      <c r="BA4" s="513"/>
      <c r="BB4" s="513"/>
      <c r="BC4" s="513"/>
      <c r="BD4" s="513"/>
      <c r="BE4" s="513"/>
      <c r="BF4" s="513"/>
      <c r="BG4" s="513"/>
      <c r="BH4" s="513"/>
      <c r="BI4" s="513"/>
      <c r="BJ4" s="514"/>
      <c r="BK4" s="514"/>
      <c r="BL4" s="514"/>
      <c r="BN4" s="514"/>
      <c r="BO4" s="514"/>
      <c r="BP4" s="514"/>
      <c r="BQ4" s="514"/>
      <c r="BR4" s="514"/>
      <c r="BS4" s="514"/>
      <c r="BT4" s="514"/>
      <c r="BU4" s="514"/>
      <c r="BV4" s="514"/>
    </row>
    <row r="5" spans="1:74" s="331" customFormat="1" ht="14.7" customHeight="1">
      <c r="A5" s="327"/>
      <c r="B5" s="327"/>
      <c r="C5" s="327"/>
      <c r="D5" s="327"/>
      <c r="E5" s="327" t="s">
        <v>100</v>
      </c>
      <c r="F5" s="327"/>
      <c r="G5" s="327"/>
      <c r="H5" s="327"/>
      <c r="I5" s="327"/>
      <c r="J5" s="327"/>
      <c r="K5" s="327"/>
      <c r="L5" s="327"/>
      <c r="M5" s="327"/>
      <c r="N5" s="327"/>
      <c r="P5" s="327"/>
      <c r="Q5" s="327"/>
      <c r="R5" s="327"/>
      <c r="S5" s="327"/>
      <c r="T5" s="327"/>
      <c r="U5" s="327"/>
      <c r="V5" s="327"/>
      <c r="W5" s="327"/>
      <c r="X5" s="327"/>
      <c r="Y5" s="327"/>
      <c r="Z5" s="327"/>
      <c r="AA5" s="327"/>
      <c r="AB5" s="327"/>
      <c r="AC5" s="327"/>
      <c r="AD5" s="327"/>
      <c r="AE5" s="327"/>
      <c r="AF5" s="327"/>
      <c r="AG5" s="327"/>
      <c r="AH5" s="327"/>
      <c r="AI5" s="327"/>
      <c r="AJ5" s="327"/>
      <c r="AK5" s="327"/>
      <c r="AO5" s="513"/>
      <c r="AP5" s="513"/>
      <c r="AQ5" s="513"/>
      <c r="AR5" s="513"/>
      <c r="AS5" s="513"/>
      <c r="AT5" s="513"/>
      <c r="AU5" s="513"/>
      <c r="AV5" s="513"/>
      <c r="AW5" s="513"/>
      <c r="AX5" s="513"/>
      <c r="AY5" s="513"/>
      <c r="AZ5" s="513"/>
      <c r="BA5" s="513"/>
      <c r="BB5" s="513"/>
      <c r="BC5" s="513"/>
      <c r="BD5" s="513"/>
      <c r="BE5" s="513"/>
      <c r="BF5" s="513"/>
      <c r="BG5" s="513"/>
      <c r="BH5" s="513"/>
      <c r="BI5" s="513"/>
      <c r="BJ5" s="513"/>
      <c r="BK5" s="513"/>
      <c r="BL5" s="513"/>
      <c r="BM5" s="513"/>
      <c r="BN5" s="513"/>
      <c r="BO5" s="513"/>
      <c r="BP5" s="513"/>
      <c r="BQ5" s="513"/>
      <c r="BR5" s="513"/>
      <c r="BS5" s="513"/>
      <c r="BT5" s="513"/>
      <c r="BU5" s="513"/>
      <c r="BV5" s="513"/>
    </row>
    <row r="6" spans="1:74" s="331" customFormat="1" ht="14.7" customHeight="1">
      <c r="A6" s="332" t="s">
        <v>539</v>
      </c>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O6" s="513"/>
      <c r="AP6" s="513"/>
      <c r="AQ6" s="513"/>
      <c r="AR6" s="513"/>
      <c r="AS6" s="513"/>
      <c r="AT6" s="513"/>
      <c r="AU6" s="513"/>
      <c r="AV6" s="513"/>
      <c r="AW6" s="513"/>
      <c r="AX6" s="513"/>
      <c r="AY6" s="513"/>
      <c r="AZ6" s="513"/>
      <c r="BA6" s="513"/>
      <c r="BB6" s="513"/>
      <c r="BC6" s="513"/>
      <c r="BD6" s="513"/>
      <c r="BE6" s="513"/>
      <c r="BF6" s="513"/>
      <c r="BG6" s="513"/>
      <c r="BH6" s="513"/>
      <c r="BI6" s="513"/>
      <c r="BJ6" s="513"/>
      <c r="BK6" s="513"/>
      <c r="BL6" s="513"/>
      <c r="BM6" s="513"/>
      <c r="BN6" s="513"/>
      <c r="BO6" s="513"/>
      <c r="BP6" s="513"/>
      <c r="BQ6" s="513"/>
      <c r="BR6" s="513"/>
      <c r="BS6" s="513"/>
      <c r="BT6" s="513"/>
      <c r="BU6" s="513"/>
      <c r="BV6" s="513"/>
    </row>
    <row r="7" spans="1:74" s="331" customFormat="1" ht="14.7" customHeight="1">
      <c r="A7" s="327"/>
      <c r="B7" s="327"/>
      <c r="C7" s="327"/>
      <c r="D7" s="327"/>
      <c r="E7" s="327"/>
      <c r="F7" s="327"/>
      <c r="G7" s="329"/>
      <c r="H7" s="329"/>
      <c r="I7" s="329"/>
      <c r="J7" s="329"/>
      <c r="K7" s="329"/>
      <c r="L7" s="329"/>
      <c r="M7" s="329"/>
      <c r="N7" s="329"/>
      <c r="O7" s="329"/>
      <c r="P7" s="329"/>
      <c r="Q7" s="329"/>
      <c r="R7" s="329"/>
      <c r="S7" s="327"/>
      <c r="T7" s="327"/>
      <c r="U7" s="327"/>
      <c r="V7" s="327"/>
      <c r="W7" s="327"/>
      <c r="X7" s="327"/>
      <c r="Y7" s="327"/>
      <c r="Z7" s="327"/>
      <c r="AA7" s="327"/>
      <c r="AB7" s="327"/>
      <c r="AC7" s="327"/>
      <c r="AD7" s="327"/>
      <c r="AE7" s="327"/>
      <c r="AF7" s="327"/>
      <c r="AG7" s="327"/>
      <c r="AH7" s="327"/>
      <c r="AI7" s="327"/>
      <c r="AJ7" s="327"/>
      <c r="AK7" s="327"/>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c r="BM7" s="513"/>
      <c r="BN7" s="513"/>
      <c r="BO7" s="513"/>
      <c r="BP7" s="513"/>
      <c r="BQ7" s="513"/>
      <c r="BR7" s="513"/>
      <c r="BS7" s="513"/>
      <c r="BT7" s="513"/>
      <c r="BU7" s="513"/>
      <c r="BV7" s="513"/>
    </row>
    <row r="8" spans="1:74" s="331" customFormat="1" ht="14.7" customHeight="1">
      <c r="A8" s="327"/>
      <c r="B8" s="327"/>
      <c r="C8" s="329"/>
      <c r="D8" s="329"/>
      <c r="E8" s="327"/>
      <c r="F8" s="329"/>
      <c r="G8" s="329"/>
      <c r="H8" s="329"/>
      <c r="I8" s="329"/>
      <c r="J8" s="329"/>
      <c r="K8" s="329"/>
      <c r="L8" s="327"/>
      <c r="M8" s="327"/>
      <c r="N8" s="327"/>
      <c r="O8" s="327"/>
      <c r="P8" s="327"/>
      <c r="Q8" s="327"/>
      <c r="R8" s="327"/>
      <c r="S8" s="327"/>
      <c r="T8" s="327"/>
      <c r="U8" s="327"/>
      <c r="V8" s="327"/>
      <c r="W8" s="327"/>
      <c r="X8" s="327"/>
      <c r="Y8" s="332"/>
      <c r="Z8" s="332"/>
      <c r="AA8" s="332"/>
      <c r="AC8" s="332" t="s">
        <v>571</v>
      </c>
      <c r="AD8" s="332"/>
      <c r="AE8" s="327" t="s">
        <v>34</v>
      </c>
      <c r="AF8" s="332" t="s">
        <v>572</v>
      </c>
      <c r="AG8" s="332"/>
      <c r="AH8" s="327" t="s">
        <v>35</v>
      </c>
      <c r="AI8" s="332" t="s">
        <v>572</v>
      </c>
      <c r="AJ8" s="332"/>
      <c r="AK8" s="327" t="s">
        <v>36</v>
      </c>
      <c r="AO8" s="513"/>
      <c r="AP8" s="513"/>
      <c r="AQ8" s="513"/>
      <c r="AR8" s="513"/>
      <c r="AS8" s="513"/>
      <c r="AT8" s="513"/>
      <c r="AU8" s="513"/>
      <c r="AV8" s="513"/>
      <c r="AW8" s="513"/>
      <c r="AX8" s="513"/>
      <c r="AY8" s="513"/>
      <c r="AZ8" s="513"/>
      <c r="BA8" s="513"/>
      <c r="BB8" s="513"/>
      <c r="BC8" s="513"/>
      <c r="BD8" s="513"/>
      <c r="BE8" s="513"/>
      <c r="BF8" s="513"/>
      <c r="BG8" s="513"/>
      <c r="BH8" s="513"/>
      <c r="BI8" s="513"/>
      <c r="BJ8" s="513"/>
      <c r="BK8" s="513"/>
      <c r="BL8" s="513"/>
      <c r="BM8" s="513"/>
      <c r="BN8" s="513"/>
      <c r="BO8" s="513"/>
      <c r="BP8" s="513"/>
      <c r="BQ8" s="513"/>
      <c r="BR8" s="513"/>
      <c r="BS8" s="513"/>
      <c r="BT8" s="513"/>
      <c r="BU8" s="513"/>
      <c r="BV8" s="513"/>
    </row>
    <row r="9" spans="1:74" s="331" customFormat="1" ht="14.7" customHeight="1">
      <c r="A9" s="327"/>
      <c r="B9" s="327"/>
      <c r="C9" s="329"/>
      <c r="D9" s="329"/>
      <c r="E9" s="329"/>
      <c r="F9" s="329"/>
      <c r="G9" s="329"/>
      <c r="H9" s="329"/>
      <c r="I9" s="329"/>
      <c r="J9" s="329"/>
      <c r="K9" s="329"/>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O9" s="513"/>
      <c r="AP9" s="513"/>
      <c r="AQ9" s="513"/>
      <c r="AR9" s="513"/>
      <c r="AS9" s="513"/>
      <c r="AT9" s="513"/>
      <c r="AU9" s="513"/>
      <c r="AV9" s="513"/>
      <c r="AW9" s="513"/>
      <c r="AX9" s="513"/>
      <c r="AY9" s="513"/>
      <c r="AZ9" s="513"/>
      <c r="BA9" s="513"/>
      <c r="BB9" s="513"/>
      <c r="BC9" s="513"/>
      <c r="BD9" s="513"/>
      <c r="BE9" s="513"/>
      <c r="BF9" s="513"/>
      <c r="BG9" s="513"/>
      <c r="BH9" s="513"/>
      <c r="BI9" s="513"/>
      <c r="BJ9" s="513"/>
      <c r="BK9" s="513"/>
      <c r="BL9" s="513"/>
      <c r="BM9" s="513"/>
      <c r="BN9" s="513"/>
      <c r="BO9" s="513"/>
      <c r="BP9" s="513"/>
      <c r="BQ9" s="513"/>
      <c r="BR9" s="513"/>
      <c r="BS9" s="513"/>
      <c r="BT9" s="513"/>
      <c r="BU9" s="513"/>
      <c r="BV9" s="513"/>
    </row>
    <row r="10" spans="1:74" s="331" customFormat="1" ht="14.7" customHeight="1">
      <c r="A10" s="333"/>
      <c r="B10" s="333"/>
      <c r="C10" s="333"/>
      <c r="D10" s="333"/>
      <c r="E10" s="333"/>
      <c r="F10" s="332" t="s">
        <v>540</v>
      </c>
      <c r="G10" s="332"/>
      <c r="H10" s="332"/>
      <c r="I10" s="332"/>
      <c r="J10" s="332"/>
      <c r="K10" s="329"/>
      <c r="L10" s="327"/>
      <c r="M10" s="327"/>
      <c r="N10" s="327"/>
      <c r="O10" s="327"/>
      <c r="P10" s="327"/>
      <c r="Q10" s="334" t="s">
        <v>541</v>
      </c>
      <c r="R10" s="334"/>
      <c r="S10" s="334"/>
      <c r="T10" s="335" t="s">
        <v>573</v>
      </c>
      <c r="U10" s="335"/>
      <c r="V10" s="335"/>
      <c r="W10" s="335"/>
      <c r="X10" s="335"/>
      <c r="Y10" s="335"/>
      <c r="Z10" s="335"/>
      <c r="AA10" s="335"/>
      <c r="AB10" s="335"/>
      <c r="AC10" s="335"/>
      <c r="AD10" s="335"/>
      <c r="AE10" s="335"/>
      <c r="AF10" s="335"/>
      <c r="AG10" s="335"/>
      <c r="AH10" s="335"/>
      <c r="AI10" s="335"/>
      <c r="AJ10" s="335"/>
      <c r="AK10" s="335"/>
      <c r="AO10" s="513"/>
      <c r="AP10" s="513"/>
      <c r="AQ10" s="513"/>
      <c r="AR10" s="513"/>
      <c r="AS10" s="513"/>
      <c r="AT10" s="513"/>
      <c r="AU10" s="513"/>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row>
    <row r="11" spans="1:74" s="331" customFormat="1" ht="14.7" customHeight="1">
      <c r="A11" s="333"/>
      <c r="B11" s="333"/>
      <c r="C11" s="333"/>
      <c r="D11" s="333"/>
      <c r="E11" s="333"/>
      <c r="F11" s="332"/>
      <c r="G11" s="332"/>
      <c r="H11" s="332"/>
      <c r="I11" s="332"/>
      <c r="J11" s="332"/>
      <c r="K11" s="329"/>
      <c r="L11" s="327"/>
      <c r="M11" s="327"/>
      <c r="O11" s="327"/>
      <c r="P11" s="327"/>
      <c r="Q11" s="334"/>
      <c r="R11" s="334"/>
      <c r="S11" s="334"/>
      <c r="T11" s="335"/>
      <c r="U11" s="335"/>
      <c r="V11" s="335"/>
      <c r="W11" s="335"/>
      <c r="X11" s="335"/>
      <c r="Y11" s="335"/>
      <c r="Z11" s="335"/>
      <c r="AA11" s="335"/>
      <c r="AB11" s="335"/>
      <c r="AC11" s="335"/>
      <c r="AD11" s="335"/>
      <c r="AE11" s="335"/>
      <c r="AF11" s="335"/>
      <c r="AG11" s="335"/>
      <c r="AH11" s="335"/>
      <c r="AI11" s="335"/>
      <c r="AJ11" s="335"/>
      <c r="AK11" s="335"/>
      <c r="AO11" s="513"/>
      <c r="AP11" s="513"/>
      <c r="AQ11" s="513"/>
      <c r="AR11" s="513"/>
      <c r="AS11" s="513"/>
      <c r="AT11" s="513"/>
      <c r="AU11" s="513"/>
      <c r="AV11" s="513"/>
      <c r="AW11" s="513"/>
      <c r="AX11" s="513"/>
      <c r="AY11" s="513"/>
      <c r="AZ11" s="513"/>
      <c r="BA11" s="513"/>
      <c r="BB11" s="513"/>
      <c r="BC11" s="513"/>
      <c r="BD11" s="513"/>
      <c r="BE11" s="513"/>
      <c r="BF11" s="513"/>
      <c r="BG11" s="513"/>
      <c r="BH11" s="513"/>
      <c r="BI11" s="513"/>
      <c r="BJ11" s="513"/>
      <c r="BK11" s="513"/>
      <c r="BL11" s="513"/>
      <c r="BM11" s="513"/>
      <c r="BN11" s="513"/>
      <c r="BO11" s="513"/>
      <c r="BP11" s="513"/>
      <c r="BQ11" s="513"/>
      <c r="BR11" s="513"/>
      <c r="BS11" s="513"/>
      <c r="BT11" s="513"/>
      <c r="BU11" s="513"/>
      <c r="BV11" s="513"/>
    </row>
    <row r="12" spans="1:74" s="331" customFormat="1" ht="14.7" customHeight="1">
      <c r="A12" s="327"/>
      <c r="B12" s="327"/>
      <c r="C12" s="329"/>
      <c r="D12" s="329"/>
      <c r="E12" s="329"/>
      <c r="F12" s="329"/>
      <c r="G12" s="329"/>
      <c r="H12" s="329"/>
      <c r="I12" s="329"/>
      <c r="J12" s="329"/>
      <c r="K12" s="329"/>
      <c r="L12" s="327"/>
      <c r="M12" s="327"/>
      <c r="N12" s="336" t="s">
        <v>39</v>
      </c>
      <c r="O12" s="327"/>
      <c r="P12" s="327"/>
      <c r="Q12" s="334" t="s">
        <v>159</v>
      </c>
      <c r="R12" s="334"/>
      <c r="S12" s="334"/>
      <c r="T12" s="335" t="s">
        <v>179</v>
      </c>
      <c r="U12" s="335"/>
      <c r="V12" s="335"/>
      <c r="W12" s="335"/>
      <c r="X12" s="335"/>
      <c r="Y12" s="335"/>
      <c r="Z12" s="335"/>
      <c r="AA12" s="335"/>
      <c r="AB12" s="335"/>
      <c r="AC12" s="335"/>
      <c r="AD12" s="335"/>
      <c r="AE12" s="335"/>
      <c r="AF12" s="335"/>
      <c r="AG12" s="335"/>
      <c r="AH12" s="335"/>
      <c r="AI12" s="335"/>
      <c r="AJ12" s="335"/>
      <c r="AK12" s="335"/>
      <c r="AO12" s="513"/>
      <c r="AP12" s="513"/>
      <c r="AQ12" s="513"/>
      <c r="AR12" s="513"/>
      <c r="AS12" s="513"/>
      <c r="AT12" s="513"/>
      <c r="AU12" s="513"/>
      <c r="AV12" s="513"/>
      <c r="AW12" s="513"/>
      <c r="AX12" s="513"/>
      <c r="AY12" s="513"/>
      <c r="AZ12" s="513"/>
      <c r="BA12" s="513"/>
      <c r="BB12" s="513"/>
      <c r="BC12" s="513"/>
      <c r="BD12" s="513"/>
      <c r="BE12" s="513"/>
      <c r="BF12" s="513"/>
      <c r="BG12" s="513"/>
      <c r="BH12" s="513"/>
      <c r="BI12" s="513"/>
      <c r="BJ12" s="513"/>
      <c r="BK12" s="513"/>
      <c r="BL12" s="513"/>
      <c r="BM12" s="513"/>
      <c r="BN12" s="513"/>
      <c r="BO12" s="513"/>
      <c r="BP12" s="513"/>
      <c r="BQ12" s="513"/>
      <c r="BR12" s="513"/>
      <c r="BS12" s="513"/>
      <c r="BT12" s="513"/>
      <c r="BU12" s="513"/>
      <c r="BV12" s="513"/>
    </row>
    <row r="13" spans="1:74" s="331" customFormat="1" ht="14.7" customHeight="1">
      <c r="A13" s="327"/>
      <c r="B13" s="327"/>
      <c r="C13" s="329"/>
      <c r="D13" s="329"/>
      <c r="E13" s="329"/>
      <c r="F13" s="329"/>
      <c r="G13" s="329"/>
      <c r="H13" s="329"/>
      <c r="I13" s="329"/>
      <c r="J13" s="329"/>
      <c r="K13" s="329"/>
      <c r="L13" s="327"/>
      <c r="M13" s="327"/>
      <c r="N13" s="327"/>
      <c r="O13" s="327"/>
      <c r="P13" s="327"/>
      <c r="Q13" s="334"/>
      <c r="R13" s="334"/>
      <c r="S13" s="334"/>
      <c r="T13" s="335"/>
      <c r="U13" s="335"/>
      <c r="V13" s="335"/>
      <c r="W13" s="335"/>
      <c r="X13" s="335"/>
      <c r="Y13" s="335"/>
      <c r="Z13" s="335"/>
      <c r="AA13" s="335"/>
      <c r="AB13" s="335"/>
      <c r="AC13" s="335"/>
      <c r="AD13" s="335"/>
      <c r="AE13" s="335"/>
      <c r="AF13" s="335"/>
      <c r="AG13" s="335"/>
      <c r="AH13" s="335"/>
      <c r="AI13" s="335"/>
      <c r="AJ13" s="335"/>
      <c r="AK13" s="335"/>
      <c r="AO13" s="513"/>
      <c r="AP13" s="513"/>
      <c r="AQ13" s="513"/>
      <c r="AR13" s="513"/>
      <c r="AS13" s="513"/>
      <c r="AT13" s="513"/>
      <c r="AU13" s="513"/>
      <c r="AV13" s="513"/>
      <c r="AW13" s="513"/>
      <c r="AX13" s="513"/>
      <c r="AY13" s="513"/>
      <c r="AZ13" s="513"/>
      <c r="BA13" s="513"/>
      <c r="BB13" s="513"/>
      <c r="BC13" s="513"/>
      <c r="BD13" s="513"/>
      <c r="BE13" s="513"/>
      <c r="BF13" s="513"/>
      <c r="BG13" s="513"/>
      <c r="BH13" s="513"/>
      <c r="BI13" s="513"/>
      <c r="BJ13" s="513"/>
      <c r="BK13" s="513"/>
      <c r="BL13" s="513"/>
      <c r="BM13" s="513"/>
      <c r="BN13" s="513"/>
      <c r="BO13" s="513"/>
      <c r="BP13" s="513"/>
      <c r="BQ13" s="513"/>
      <c r="BR13" s="513"/>
      <c r="BS13" s="513"/>
      <c r="BT13" s="513"/>
      <c r="BU13" s="513"/>
      <c r="BV13" s="513"/>
    </row>
    <row r="14" spans="1:74" s="331" customFormat="1" ht="14.7" customHeight="1">
      <c r="A14" s="327"/>
      <c r="B14" s="327"/>
      <c r="C14" s="329"/>
      <c r="D14" s="329"/>
      <c r="E14" s="329"/>
      <c r="F14" s="329"/>
      <c r="G14" s="329"/>
      <c r="H14" s="329"/>
      <c r="I14" s="329"/>
      <c r="J14" s="329"/>
      <c r="K14" s="329"/>
      <c r="L14" s="327"/>
      <c r="M14" s="327"/>
      <c r="N14" s="327"/>
      <c r="O14" s="327"/>
      <c r="P14" s="327"/>
      <c r="Q14" s="334" t="s">
        <v>542</v>
      </c>
      <c r="R14" s="334"/>
      <c r="S14" s="334"/>
      <c r="T14" s="334"/>
      <c r="U14" s="334"/>
      <c r="V14" s="334"/>
      <c r="W14" s="335" t="s">
        <v>574</v>
      </c>
      <c r="X14" s="335"/>
      <c r="Y14" s="335"/>
      <c r="Z14" s="335"/>
      <c r="AA14" s="335"/>
      <c r="AB14" s="335"/>
      <c r="AC14" s="335"/>
      <c r="AD14" s="335"/>
      <c r="AE14" s="335"/>
      <c r="AF14" s="335"/>
      <c r="AG14" s="335"/>
      <c r="AH14" s="335"/>
      <c r="AI14" s="335"/>
      <c r="AJ14" s="335"/>
      <c r="AK14" s="335"/>
      <c r="AO14" s="513"/>
      <c r="AP14" s="513"/>
      <c r="AQ14" s="513"/>
      <c r="AR14" s="513"/>
      <c r="AS14" s="513"/>
      <c r="AT14" s="513"/>
      <c r="AU14" s="513"/>
      <c r="AV14" s="513"/>
      <c r="AW14" s="513"/>
      <c r="AX14" s="513"/>
      <c r="AY14" s="513"/>
      <c r="AZ14" s="513"/>
      <c r="BA14" s="513"/>
      <c r="BB14" s="513"/>
      <c r="BC14" s="513"/>
      <c r="BD14" s="513"/>
      <c r="BE14" s="513"/>
      <c r="BF14" s="513"/>
      <c r="BG14" s="513"/>
      <c r="BH14" s="513"/>
      <c r="BI14" s="513"/>
      <c r="BJ14" s="513"/>
      <c r="BK14" s="513"/>
      <c r="BL14" s="513"/>
      <c r="BM14" s="513"/>
      <c r="BN14" s="513"/>
      <c r="BO14" s="513"/>
      <c r="BP14" s="513"/>
      <c r="BQ14" s="513"/>
      <c r="BR14" s="513"/>
      <c r="BS14" s="513"/>
      <c r="BT14" s="513"/>
      <c r="BU14" s="513"/>
      <c r="BV14" s="513"/>
    </row>
    <row r="15" spans="1:74" s="331" customFormat="1" ht="14.7" customHeight="1">
      <c r="A15" s="327"/>
      <c r="B15" s="327"/>
      <c r="C15" s="329"/>
      <c r="D15" s="329"/>
      <c r="E15" s="329"/>
      <c r="F15" s="329"/>
      <c r="G15" s="329"/>
      <c r="H15" s="329"/>
      <c r="I15" s="329"/>
      <c r="J15" s="329"/>
      <c r="K15" s="329"/>
      <c r="L15" s="327"/>
      <c r="M15" s="327"/>
      <c r="N15" s="327"/>
      <c r="O15" s="327"/>
      <c r="P15" s="327"/>
      <c r="Q15" s="334"/>
      <c r="R15" s="334"/>
      <c r="S15" s="334"/>
      <c r="T15" s="334"/>
      <c r="U15" s="334"/>
      <c r="V15" s="334"/>
      <c r="W15" s="335"/>
      <c r="X15" s="335"/>
      <c r="Y15" s="335"/>
      <c r="Z15" s="335"/>
      <c r="AA15" s="335"/>
      <c r="AB15" s="335"/>
      <c r="AC15" s="335"/>
      <c r="AD15" s="335"/>
      <c r="AE15" s="335"/>
      <c r="AF15" s="335"/>
      <c r="AG15" s="335"/>
      <c r="AH15" s="335"/>
      <c r="AI15" s="335"/>
      <c r="AJ15" s="335"/>
      <c r="AK15" s="335"/>
      <c r="AO15" s="513"/>
      <c r="AP15" s="513"/>
      <c r="AQ15" s="513"/>
      <c r="AR15" s="513"/>
      <c r="AS15" s="513"/>
      <c r="AT15" s="513"/>
      <c r="AU15" s="513"/>
      <c r="AV15" s="513"/>
      <c r="AW15" s="513"/>
      <c r="AX15" s="513"/>
      <c r="AY15" s="513"/>
      <c r="AZ15" s="513"/>
      <c r="BA15" s="513"/>
      <c r="BB15" s="513"/>
      <c r="BC15" s="513"/>
      <c r="BD15" s="513"/>
      <c r="BE15" s="513"/>
      <c r="BF15" s="513"/>
      <c r="BG15" s="513"/>
      <c r="BH15" s="513"/>
      <c r="BI15" s="513"/>
      <c r="BJ15" s="513"/>
      <c r="BK15" s="513"/>
      <c r="BL15" s="513"/>
      <c r="BM15" s="513"/>
      <c r="BN15" s="513"/>
      <c r="BO15" s="513"/>
      <c r="BP15" s="513"/>
      <c r="BQ15" s="513"/>
      <c r="BR15" s="513"/>
      <c r="BS15" s="513"/>
      <c r="BT15" s="513"/>
      <c r="BU15" s="513"/>
      <c r="BV15" s="513"/>
    </row>
    <row r="16" spans="1:74" s="331" customFormat="1" ht="14.7" customHeight="1">
      <c r="B16" s="327"/>
      <c r="C16" s="327"/>
      <c r="D16" s="327" t="s">
        <v>69</v>
      </c>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O16" s="513"/>
      <c r="AP16" s="513"/>
      <c r="AQ16" s="513"/>
      <c r="AR16" s="513"/>
      <c r="AS16" s="513"/>
      <c r="AT16" s="513"/>
      <c r="AU16" s="513"/>
      <c r="AV16" s="513"/>
      <c r="AW16" s="513"/>
      <c r="AX16" s="513"/>
      <c r="AY16" s="513"/>
      <c r="AZ16" s="513"/>
      <c r="BA16" s="513"/>
      <c r="BB16" s="513"/>
      <c r="BC16" s="513"/>
      <c r="BD16" s="513"/>
      <c r="BE16" s="513"/>
      <c r="BF16" s="513"/>
      <c r="BG16" s="513"/>
      <c r="BH16" s="513"/>
      <c r="BI16" s="513"/>
      <c r="BJ16" s="513"/>
      <c r="BK16" s="513"/>
      <c r="BL16" s="513"/>
      <c r="BM16" s="513"/>
      <c r="BN16" s="513"/>
      <c r="BO16" s="513"/>
      <c r="BP16" s="513"/>
      <c r="BQ16" s="513"/>
      <c r="BR16" s="513"/>
      <c r="BS16" s="513"/>
      <c r="BT16" s="513"/>
      <c r="BU16" s="513"/>
      <c r="BV16" s="513"/>
    </row>
    <row r="17" spans="1:77" s="331" customFormat="1" ht="15" customHeight="1">
      <c r="B17" s="327"/>
      <c r="C17" s="327"/>
      <c r="D17" s="327" t="s">
        <v>40</v>
      </c>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O17" s="513"/>
      <c r="AP17" s="513"/>
      <c r="AQ17" s="513"/>
      <c r="AR17" s="513"/>
      <c r="AS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513"/>
    </row>
    <row r="18" spans="1:77" s="331" customFormat="1" ht="15" customHeight="1">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O18" s="513"/>
      <c r="AP18" s="513"/>
      <c r="AQ18" s="513"/>
      <c r="AR18" s="513"/>
      <c r="AS18" s="513"/>
      <c r="AU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row>
    <row r="19" spans="1:77" s="331" customFormat="1" ht="14.7" customHeight="1">
      <c r="A19" s="327"/>
      <c r="B19" s="327"/>
      <c r="C19" s="327"/>
      <c r="D19" s="327"/>
      <c r="E19" s="327"/>
      <c r="F19" s="327"/>
      <c r="G19" s="327"/>
      <c r="H19" s="327"/>
      <c r="I19" s="327"/>
      <c r="J19" s="327"/>
      <c r="K19" s="327"/>
      <c r="L19" s="327"/>
      <c r="M19" s="327"/>
      <c r="N19" s="327"/>
      <c r="O19" s="327"/>
      <c r="P19" s="327"/>
      <c r="Q19" s="327"/>
      <c r="S19" s="329"/>
      <c r="T19" s="337"/>
      <c r="U19" s="338" t="s">
        <v>543</v>
      </c>
      <c r="V19" s="339"/>
      <c r="W19" s="339"/>
      <c r="X19" s="340"/>
      <c r="Y19" s="341" t="s">
        <v>572</v>
      </c>
      <c r="Z19" s="342" t="s">
        <v>575</v>
      </c>
      <c r="AA19" s="342" t="s">
        <v>575</v>
      </c>
      <c r="AB19" s="342" t="s">
        <v>575</v>
      </c>
      <c r="AC19" s="342" t="s">
        <v>575</v>
      </c>
      <c r="AD19" s="342" t="s">
        <v>575</v>
      </c>
      <c r="AE19" s="342" t="s">
        <v>575</v>
      </c>
      <c r="AF19" s="342" t="s">
        <v>575</v>
      </c>
      <c r="AG19" s="342" t="s">
        <v>575</v>
      </c>
      <c r="AH19" s="342" t="s">
        <v>575</v>
      </c>
      <c r="AI19" s="343" t="s">
        <v>575</v>
      </c>
      <c r="AJ19" s="343" t="s">
        <v>575</v>
      </c>
      <c r="AK19" s="344" t="s">
        <v>575</v>
      </c>
      <c r="AO19" s="513"/>
      <c r="AP19" s="513"/>
      <c r="AQ19" s="513"/>
      <c r="AR19" s="513"/>
      <c r="AS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513"/>
    </row>
    <row r="20" spans="1:77" s="331" customFormat="1" ht="14.7" customHeight="1">
      <c r="A20" s="345" t="s">
        <v>103</v>
      </c>
      <c r="B20" s="346" t="s">
        <v>5</v>
      </c>
      <c r="C20" s="347"/>
      <c r="D20" s="347"/>
      <c r="E20" s="347"/>
      <c r="F20" s="347"/>
      <c r="G20" s="347"/>
      <c r="H20" s="346" t="s">
        <v>180</v>
      </c>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8"/>
      <c r="AL20" s="513"/>
      <c r="AO20" s="515"/>
      <c r="AP20" s="513"/>
      <c r="AQ20" s="513"/>
      <c r="AR20" s="513"/>
      <c r="AS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513"/>
    </row>
    <row r="21" spans="1:77" s="331" customFormat="1" ht="28.5" customHeight="1">
      <c r="A21" s="349"/>
      <c r="B21" s="350" t="s">
        <v>104</v>
      </c>
      <c r="C21" s="351"/>
      <c r="D21" s="351"/>
      <c r="E21" s="351"/>
      <c r="F21" s="351"/>
      <c r="G21" s="352"/>
      <c r="H21" s="353" t="s">
        <v>179</v>
      </c>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5"/>
      <c r="AL21" s="513"/>
      <c r="AO21" s="516"/>
      <c r="AP21" s="513"/>
      <c r="AQ21" s="513"/>
      <c r="AR21" s="513"/>
      <c r="AS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row>
    <row r="22" spans="1:77" s="331" customFormat="1" ht="14.7" customHeight="1">
      <c r="A22" s="349"/>
      <c r="B22" s="356" t="s">
        <v>105</v>
      </c>
      <c r="C22" s="357"/>
      <c r="D22" s="357"/>
      <c r="E22" s="357"/>
      <c r="F22" s="357"/>
      <c r="G22" s="358"/>
      <c r="H22" s="359" t="s">
        <v>106</v>
      </c>
      <c r="I22" s="360"/>
      <c r="J22" s="360"/>
      <c r="K22" s="360"/>
      <c r="L22" s="296" t="s">
        <v>182</v>
      </c>
      <c r="M22" s="296"/>
      <c r="N22" s="362" t="s">
        <v>107</v>
      </c>
      <c r="O22" s="297" t="s">
        <v>183</v>
      </c>
      <c r="P22" s="296"/>
      <c r="Q22" s="363" t="s">
        <v>108</v>
      </c>
      <c r="R22" s="360"/>
      <c r="S22" s="360"/>
      <c r="T22" s="360"/>
      <c r="U22" s="360"/>
      <c r="V22" s="360"/>
      <c r="W22" s="360"/>
      <c r="X22" s="360"/>
      <c r="Y22" s="360"/>
      <c r="Z22" s="360"/>
      <c r="AA22" s="360"/>
      <c r="AB22" s="360"/>
      <c r="AC22" s="360"/>
      <c r="AD22" s="360"/>
      <c r="AE22" s="360"/>
      <c r="AF22" s="360"/>
      <c r="AG22" s="360"/>
      <c r="AH22" s="360"/>
      <c r="AI22" s="360"/>
      <c r="AJ22" s="360"/>
      <c r="AK22" s="364"/>
      <c r="AL22" s="514"/>
      <c r="AM22" s="513"/>
      <c r="AN22" s="513"/>
      <c r="AO22" s="516"/>
      <c r="AP22" s="513"/>
      <c r="AQ22" s="513"/>
      <c r="AR22" s="513"/>
      <c r="AS22" s="513"/>
      <c r="AT22" s="513"/>
      <c r="AU22" s="513"/>
      <c r="AV22" s="514"/>
      <c r="AW22" s="513"/>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514"/>
      <c r="BW22" s="513"/>
      <c r="BX22" s="513"/>
      <c r="BY22" s="513"/>
    </row>
    <row r="23" spans="1:77" s="331" customFormat="1" ht="14.7" customHeight="1">
      <c r="A23" s="349"/>
      <c r="B23" s="365"/>
      <c r="C23" s="366"/>
      <c r="D23" s="366"/>
      <c r="E23" s="366"/>
      <c r="F23" s="366"/>
      <c r="G23" s="367"/>
      <c r="H23" s="533" t="s">
        <v>6</v>
      </c>
      <c r="I23" s="534"/>
      <c r="J23" s="534"/>
      <c r="K23" s="534"/>
      <c r="L23" s="370" t="s">
        <v>56</v>
      </c>
      <c r="M23" s="370" t="s">
        <v>544</v>
      </c>
      <c r="N23" s="535" t="s">
        <v>178</v>
      </c>
      <c r="O23" s="535"/>
      <c r="P23" s="535"/>
      <c r="Q23" s="535"/>
      <c r="R23" s="535"/>
      <c r="S23" s="535"/>
      <c r="T23" s="535"/>
      <c r="U23" s="535"/>
      <c r="V23" s="370" t="s">
        <v>57</v>
      </c>
      <c r="W23" s="370" t="s">
        <v>58</v>
      </c>
      <c r="X23" s="369" t="s">
        <v>185</v>
      </c>
      <c r="Y23" s="369"/>
      <c r="Z23" s="369"/>
      <c r="AA23" s="369"/>
      <c r="AB23" s="369"/>
      <c r="AC23" s="369"/>
      <c r="AD23" s="369"/>
      <c r="AE23" s="369"/>
      <c r="AF23" s="369"/>
      <c r="AG23" s="369"/>
      <c r="AH23" s="369"/>
      <c r="AI23" s="369"/>
      <c r="AJ23" s="369"/>
      <c r="AK23" s="371"/>
      <c r="AL23" s="514"/>
      <c r="AM23" s="513"/>
      <c r="AN23" s="513"/>
      <c r="AO23" s="516"/>
      <c r="AP23" s="513"/>
      <c r="AQ23" s="513"/>
      <c r="AR23" s="513"/>
      <c r="AS23" s="513"/>
      <c r="AT23" s="513"/>
      <c r="AU23" s="513"/>
      <c r="AV23" s="514"/>
      <c r="AW23" s="514"/>
      <c r="AX23" s="514"/>
      <c r="AY23" s="514"/>
      <c r="AZ23" s="517"/>
      <c r="BA23" s="517"/>
      <c r="BB23" s="514"/>
      <c r="BC23" s="514"/>
      <c r="BD23" s="514"/>
      <c r="BE23" s="514"/>
      <c r="BF23" s="518"/>
      <c r="BG23" s="517"/>
      <c r="BH23" s="514"/>
      <c r="BI23" s="513"/>
      <c r="BJ23" s="514"/>
      <c r="BK23" s="513"/>
      <c r="BL23" s="514"/>
      <c r="BM23" s="514"/>
      <c r="BN23" s="514"/>
      <c r="BO23" s="514"/>
      <c r="BP23" s="513"/>
      <c r="BQ23" s="514"/>
      <c r="BR23" s="514"/>
      <c r="BS23" s="514"/>
      <c r="BT23" s="514"/>
      <c r="BU23" s="514"/>
      <c r="BV23" s="514"/>
      <c r="BW23" s="513"/>
      <c r="BX23" s="513"/>
      <c r="BY23" s="513"/>
    </row>
    <row r="24" spans="1:77" s="331" customFormat="1" ht="14.7" customHeight="1">
      <c r="A24" s="349"/>
      <c r="B24" s="372"/>
      <c r="C24" s="366"/>
      <c r="D24" s="366"/>
      <c r="E24" s="366"/>
      <c r="F24" s="366"/>
      <c r="G24" s="367"/>
      <c r="H24" s="533"/>
      <c r="I24" s="534"/>
      <c r="J24" s="534"/>
      <c r="K24" s="534"/>
      <c r="L24" s="370" t="s">
        <v>545</v>
      </c>
      <c r="M24" s="370" t="s">
        <v>546</v>
      </c>
      <c r="N24" s="535"/>
      <c r="O24" s="535"/>
      <c r="P24" s="535"/>
      <c r="Q24" s="535"/>
      <c r="R24" s="535"/>
      <c r="S24" s="535"/>
      <c r="T24" s="535"/>
      <c r="U24" s="535"/>
      <c r="V24" s="370" t="s">
        <v>78</v>
      </c>
      <c r="W24" s="370" t="s">
        <v>80</v>
      </c>
      <c r="X24" s="369"/>
      <c r="Y24" s="369"/>
      <c r="Z24" s="369"/>
      <c r="AA24" s="369"/>
      <c r="AB24" s="369"/>
      <c r="AC24" s="369"/>
      <c r="AD24" s="369"/>
      <c r="AE24" s="369"/>
      <c r="AF24" s="369"/>
      <c r="AG24" s="369"/>
      <c r="AH24" s="369"/>
      <c r="AI24" s="369"/>
      <c r="AJ24" s="369"/>
      <c r="AK24" s="371"/>
      <c r="AL24" s="514"/>
      <c r="AM24" s="513"/>
      <c r="AN24" s="513"/>
      <c r="AO24" s="516"/>
      <c r="AP24" s="513"/>
      <c r="AQ24" s="513"/>
      <c r="AR24" s="513"/>
      <c r="AS24" s="513"/>
      <c r="AT24" s="513"/>
      <c r="AU24" s="513"/>
      <c r="AV24" s="514"/>
      <c r="AW24" s="514"/>
      <c r="AX24" s="514"/>
      <c r="AY24" s="514"/>
      <c r="AZ24" s="517"/>
      <c r="BA24" s="517"/>
      <c r="BB24" s="514"/>
      <c r="BC24" s="514"/>
      <c r="BD24" s="514"/>
      <c r="BE24" s="514"/>
      <c r="BF24" s="518"/>
      <c r="BG24" s="517"/>
      <c r="BH24" s="514"/>
      <c r="BI24" s="513"/>
      <c r="BJ24" s="514"/>
      <c r="BK24" s="513"/>
      <c r="BL24" s="514"/>
      <c r="BM24" s="514"/>
      <c r="BN24" s="514"/>
      <c r="BO24" s="514"/>
      <c r="BP24" s="513"/>
      <c r="BQ24" s="514"/>
      <c r="BR24" s="514"/>
      <c r="BS24" s="514"/>
      <c r="BT24" s="514"/>
      <c r="BU24" s="514"/>
      <c r="BV24" s="514"/>
      <c r="BW24" s="513"/>
      <c r="BX24" s="513"/>
      <c r="BY24" s="513"/>
    </row>
    <row r="25" spans="1:77" s="331" customFormat="1" ht="22.95" customHeight="1">
      <c r="A25" s="349"/>
      <c r="B25" s="372"/>
      <c r="C25" s="366"/>
      <c r="D25" s="366"/>
      <c r="E25" s="366"/>
      <c r="F25" s="366"/>
      <c r="G25" s="367"/>
      <c r="H25" s="373"/>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5"/>
      <c r="AL25" s="514"/>
      <c r="AO25" s="516"/>
      <c r="AP25" s="513"/>
      <c r="AQ25" s="513"/>
      <c r="AR25" s="513"/>
      <c r="AS25" s="513"/>
      <c r="AT25" s="513"/>
      <c r="AU25" s="513"/>
      <c r="AV25" s="514"/>
      <c r="AW25" s="514"/>
      <c r="AX25" s="514"/>
      <c r="AY25" s="514"/>
      <c r="AZ25" s="517"/>
      <c r="BA25" s="517"/>
      <c r="BB25" s="514"/>
      <c r="BC25" s="514"/>
      <c r="BD25" s="514"/>
      <c r="BE25" s="514"/>
      <c r="BF25" s="517"/>
      <c r="BG25" s="517"/>
      <c r="BH25" s="514"/>
      <c r="BI25" s="513"/>
      <c r="BJ25" s="514"/>
      <c r="BK25" s="513"/>
      <c r="BL25" s="514"/>
      <c r="BM25" s="514"/>
      <c r="BN25" s="514"/>
      <c r="BO25" s="514"/>
      <c r="BP25" s="514"/>
      <c r="BQ25" s="514"/>
      <c r="BR25" s="514"/>
      <c r="BS25" s="514"/>
      <c r="BT25" s="514"/>
      <c r="BU25" s="514"/>
      <c r="BV25" s="514"/>
    </row>
    <row r="26" spans="1:77" s="331" customFormat="1" ht="14.7" customHeight="1">
      <c r="A26" s="349"/>
      <c r="B26" s="376" t="s">
        <v>109</v>
      </c>
      <c r="C26" s="377"/>
      <c r="D26" s="377"/>
      <c r="E26" s="377"/>
      <c r="F26" s="377"/>
      <c r="G26" s="378"/>
      <c r="H26" s="379" t="s">
        <v>37</v>
      </c>
      <c r="I26" s="380"/>
      <c r="J26" s="381"/>
      <c r="K26" s="382" t="s">
        <v>184</v>
      </c>
      <c r="L26" s="383"/>
      <c r="M26" s="383"/>
      <c r="N26" s="383"/>
      <c r="O26" s="383"/>
      <c r="P26" s="383"/>
      <c r="Q26" s="384"/>
      <c r="R26" s="385"/>
      <c r="S26" s="386"/>
      <c r="T26" s="386"/>
      <c r="U26" s="387"/>
      <c r="V26" s="379" t="s">
        <v>23</v>
      </c>
      <c r="W26" s="380"/>
      <c r="X26" s="381"/>
      <c r="Y26" s="382" t="s">
        <v>184</v>
      </c>
      <c r="Z26" s="383"/>
      <c r="AA26" s="383"/>
      <c r="AB26" s="383"/>
      <c r="AC26" s="383"/>
      <c r="AD26" s="383"/>
      <c r="AE26" s="383"/>
      <c r="AF26" s="383"/>
      <c r="AG26" s="383"/>
      <c r="AH26" s="383"/>
      <c r="AI26" s="383"/>
      <c r="AJ26" s="383"/>
      <c r="AK26" s="388"/>
      <c r="AL26" s="513"/>
      <c r="AO26" s="516"/>
      <c r="AP26" s="513"/>
      <c r="AQ26" s="513"/>
      <c r="AR26" s="513"/>
      <c r="AS26" s="513"/>
      <c r="AT26" s="513"/>
      <c r="AU26" s="513"/>
      <c r="AV26" s="513"/>
      <c r="AW26" s="513"/>
      <c r="AX26" s="513"/>
      <c r="AY26" s="513"/>
      <c r="AZ26" s="513"/>
      <c r="BA26" s="513"/>
      <c r="BB26" s="513"/>
      <c r="BC26" s="513"/>
      <c r="BD26" s="513"/>
      <c r="BE26" s="513"/>
      <c r="BF26" s="513"/>
      <c r="BG26" s="513"/>
      <c r="BH26" s="513"/>
      <c r="BI26" s="513"/>
      <c r="BJ26" s="513"/>
      <c r="BK26" s="513"/>
      <c r="BL26" s="513"/>
      <c r="BM26" s="513"/>
      <c r="BN26" s="513"/>
      <c r="BO26" s="513"/>
      <c r="BP26" s="513"/>
      <c r="BQ26" s="513"/>
      <c r="BR26" s="513"/>
      <c r="BS26" s="513"/>
      <c r="BT26" s="513"/>
      <c r="BU26" s="513"/>
      <c r="BV26" s="513"/>
    </row>
    <row r="27" spans="1:77" s="331" customFormat="1" ht="14.7" customHeight="1">
      <c r="A27" s="349"/>
      <c r="B27" s="389"/>
      <c r="C27" s="390"/>
      <c r="D27" s="390"/>
      <c r="E27" s="390"/>
      <c r="F27" s="390"/>
      <c r="G27" s="391"/>
      <c r="H27" s="392" t="s">
        <v>110</v>
      </c>
      <c r="I27" s="392"/>
      <c r="J27" s="392"/>
      <c r="K27" s="536" t="s">
        <v>186</v>
      </c>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8"/>
      <c r="AL27" s="513"/>
      <c r="AO27" s="516"/>
      <c r="AP27" s="513"/>
      <c r="AQ27" s="513"/>
      <c r="AR27" s="513"/>
      <c r="AS27" s="513"/>
      <c r="AT27" s="513"/>
      <c r="AU27" s="513"/>
      <c r="AV27" s="513"/>
      <c r="AW27" s="513"/>
      <c r="AX27" s="513"/>
      <c r="AY27" s="513"/>
      <c r="AZ27" s="513"/>
      <c r="BA27" s="513"/>
      <c r="BB27" s="513"/>
      <c r="BC27" s="513"/>
      <c r="BD27" s="513"/>
      <c r="BE27" s="513"/>
      <c r="BF27" s="513"/>
      <c r="BG27" s="513"/>
      <c r="BH27" s="513"/>
      <c r="BI27" s="513"/>
      <c r="BJ27" s="513"/>
      <c r="BK27" s="513"/>
      <c r="BL27" s="513"/>
      <c r="BM27" s="513"/>
      <c r="BN27" s="513"/>
      <c r="BO27" s="513"/>
      <c r="BP27" s="513"/>
      <c r="BQ27" s="513"/>
      <c r="BR27" s="513"/>
      <c r="BS27" s="513"/>
      <c r="BT27" s="513"/>
      <c r="BU27" s="513"/>
      <c r="BV27" s="513"/>
    </row>
    <row r="28" spans="1:77" s="519" customFormat="1" ht="14.25" customHeight="1">
      <c r="A28" s="349"/>
      <c r="B28" s="376" t="s">
        <v>548</v>
      </c>
      <c r="C28" s="377"/>
      <c r="D28" s="377"/>
      <c r="E28" s="377"/>
      <c r="F28" s="377"/>
      <c r="G28" s="378"/>
      <c r="H28" s="393" t="s">
        <v>576</v>
      </c>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5"/>
      <c r="AL28" s="513"/>
      <c r="AM28" s="331"/>
      <c r="AN28" s="331"/>
      <c r="AO28" s="516"/>
    </row>
    <row r="29" spans="1:77" s="331" customFormat="1" ht="14.7" customHeight="1">
      <c r="A29" s="349"/>
      <c r="B29" s="396" t="s">
        <v>549</v>
      </c>
      <c r="C29" s="397"/>
      <c r="D29" s="397"/>
      <c r="E29" s="397"/>
      <c r="F29" s="397"/>
      <c r="G29" s="398"/>
      <c r="H29" s="399" t="s">
        <v>111</v>
      </c>
      <c r="I29" s="357"/>
      <c r="J29" s="358"/>
      <c r="K29" s="400" t="s">
        <v>577</v>
      </c>
      <c r="L29" s="401"/>
      <c r="M29" s="401"/>
      <c r="N29" s="401"/>
      <c r="O29" s="401"/>
      <c r="P29" s="402"/>
      <c r="Q29" s="346" t="s">
        <v>5</v>
      </c>
      <c r="R29" s="347"/>
      <c r="S29" s="348"/>
      <c r="T29" s="403" t="s">
        <v>181</v>
      </c>
      <c r="U29" s="404"/>
      <c r="V29" s="404"/>
      <c r="W29" s="404"/>
      <c r="X29" s="404"/>
      <c r="Y29" s="404"/>
      <c r="Z29" s="404"/>
      <c r="AA29" s="405"/>
      <c r="AB29" s="406" t="s">
        <v>112</v>
      </c>
      <c r="AC29" s="407"/>
      <c r="AD29" s="408" t="s">
        <v>578</v>
      </c>
      <c r="AE29" s="408"/>
      <c r="AF29" s="408"/>
      <c r="AG29" s="408"/>
      <c r="AH29" s="408"/>
      <c r="AI29" s="408"/>
      <c r="AJ29" s="408"/>
      <c r="AK29" s="409"/>
      <c r="AL29" s="513"/>
      <c r="AO29" s="516"/>
      <c r="AP29" s="513"/>
      <c r="AQ29" s="513"/>
      <c r="AR29" s="513"/>
      <c r="AS29" s="513"/>
      <c r="AT29" s="513"/>
      <c r="AU29" s="513"/>
      <c r="AV29" s="520"/>
      <c r="AW29" s="520"/>
      <c r="AX29" s="520"/>
      <c r="AY29" s="513"/>
      <c r="AZ29" s="513"/>
      <c r="BA29" s="513"/>
      <c r="BB29" s="513"/>
      <c r="BC29" s="513"/>
      <c r="BD29" s="513"/>
      <c r="BE29" s="513"/>
      <c r="BF29" s="513"/>
      <c r="BG29" s="513"/>
      <c r="BH29" s="521"/>
      <c r="BI29" s="521"/>
      <c r="BJ29" s="513"/>
      <c r="BK29" s="513"/>
      <c r="BL29" s="513"/>
      <c r="BM29" s="513"/>
      <c r="BN29" s="513"/>
      <c r="BO29" s="513"/>
      <c r="BP29" s="513"/>
      <c r="BQ29" s="513"/>
      <c r="BR29" s="513"/>
      <c r="BS29" s="513"/>
      <c r="BT29" s="513"/>
      <c r="BU29" s="513"/>
      <c r="BV29" s="513"/>
    </row>
    <row r="30" spans="1:77" s="331" customFormat="1" ht="14.25" customHeight="1">
      <c r="A30" s="349"/>
      <c r="B30" s="410"/>
      <c r="C30" s="411"/>
      <c r="D30" s="411"/>
      <c r="E30" s="411"/>
      <c r="F30" s="411"/>
      <c r="G30" s="412"/>
      <c r="H30" s="350"/>
      <c r="I30" s="351"/>
      <c r="J30" s="352"/>
      <c r="K30" s="413"/>
      <c r="L30" s="414"/>
      <c r="M30" s="414"/>
      <c r="N30" s="414"/>
      <c r="O30" s="414"/>
      <c r="P30" s="415"/>
      <c r="Q30" s="416" t="s">
        <v>59</v>
      </c>
      <c r="R30" s="417"/>
      <c r="S30" s="418"/>
      <c r="T30" s="419" t="s">
        <v>579</v>
      </c>
      <c r="U30" s="420"/>
      <c r="V30" s="420"/>
      <c r="W30" s="420"/>
      <c r="X30" s="420"/>
      <c r="Y30" s="420"/>
      <c r="Z30" s="420"/>
      <c r="AA30" s="421"/>
      <c r="AB30" s="422"/>
      <c r="AC30" s="423"/>
      <c r="AD30" s="424"/>
      <c r="AE30" s="424"/>
      <c r="AF30" s="424"/>
      <c r="AG30" s="424"/>
      <c r="AH30" s="424"/>
      <c r="AI30" s="424"/>
      <c r="AJ30" s="424"/>
      <c r="AK30" s="425"/>
      <c r="AL30" s="513"/>
      <c r="AO30" s="516"/>
      <c r="AP30" s="513"/>
      <c r="AQ30" s="513"/>
      <c r="AR30" s="513"/>
      <c r="AS30" s="513"/>
      <c r="AT30" s="513"/>
      <c r="AU30" s="513"/>
      <c r="AV30" s="520"/>
      <c r="AW30" s="520"/>
      <c r="AX30" s="520"/>
      <c r="AY30" s="513"/>
      <c r="AZ30" s="513"/>
      <c r="BA30" s="513"/>
      <c r="BB30" s="513"/>
      <c r="BC30" s="513"/>
      <c r="BD30" s="513"/>
      <c r="BE30" s="513"/>
      <c r="BF30" s="513"/>
      <c r="BG30" s="513"/>
      <c r="BH30" s="521"/>
      <c r="BI30" s="521"/>
      <c r="BJ30" s="513"/>
      <c r="BK30" s="513"/>
      <c r="BL30" s="513"/>
      <c r="BM30" s="513"/>
      <c r="BN30" s="513"/>
      <c r="BO30" s="513"/>
      <c r="BP30" s="513"/>
      <c r="BQ30" s="513"/>
      <c r="BR30" s="513"/>
      <c r="BS30" s="513"/>
      <c r="BT30" s="513"/>
      <c r="BU30" s="513"/>
      <c r="BV30" s="513"/>
    </row>
    <row r="31" spans="1:77" s="331" customFormat="1" ht="14.7" customHeight="1">
      <c r="A31" s="349"/>
      <c r="B31" s="356" t="s">
        <v>550</v>
      </c>
      <c r="C31" s="357"/>
      <c r="D31" s="357"/>
      <c r="E31" s="357"/>
      <c r="F31" s="357"/>
      <c r="G31" s="358"/>
      <c r="H31" s="359" t="s">
        <v>106</v>
      </c>
      <c r="I31" s="360"/>
      <c r="J31" s="360"/>
      <c r="K31" s="360"/>
      <c r="L31" s="361" t="s">
        <v>580</v>
      </c>
      <c r="M31" s="361"/>
      <c r="N31" s="362" t="s">
        <v>107</v>
      </c>
      <c r="O31" s="361" t="s">
        <v>581</v>
      </c>
      <c r="P31" s="361"/>
      <c r="Q31" s="363" t="s">
        <v>108</v>
      </c>
      <c r="R31" s="360"/>
      <c r="S31" s="360"/>
      <c r="T31" s="360"/>
      <c r="U31" s="360"/>
      <c r="V31" s="360"/>
      <c r="W31" s="360"/>
      <c r="X31" s="360"/>
      <c r="Y31" s="360"/>
      <c r="Z31" s="360"/>
      <c r="AA31" s="360"/>
      <c r="AB31" s="360"/>
      <c r="AC31" s="360"/>
      <c r="AD31" s="360"/>
      <c r="AE31" s="360"/>
      <c r="AF31" s="360"/>
      <c r="AG31" s="360"/>
      <c r="AH31" s="360"/>
      <c r="AI31" s="360"/>
      <c r="AJ31" s="360"/>
      <c r="AK31" s="364"/>
      <c r="AL31" s="514"/>
      <c r="AO31" s="516"/>
      <c r="AP31" s="522"/>
      <c r="AQ31" s="522"/>
      <c r="AR31" s="522"/>
      <c r="AS31" s="522"/>
      <c r="AT31" s="522"/>
      <c r="AU31" s="522"/>
      <c r="AV31" s="514"/>
      <c r="AW31" s="514"/>
      <c r="AX31" s="514"/>
      <c r="AY31" s="514"/>
      <c r="AZ31" s="514"/>
      <c r="BA31" s="514"/>
      <c r="BB31" s="514"/>
      <c r="BC31" s="514"/>
      <c r="BD31" s="514"/>
      <c r="BE31" s="514"/>
      <c r="BF31" s="514"/>
      <c r="BG31" s="514"/>
      <c r="BH31" s="514"/>
      <c r="BI31" s="514"/>
      <c r="BJ31" s="514"/>
      <c r="BK31" s="514"/>
      <c r="BL31" s="514"/>
      <c r="BM31" s="514"/>
      <c r="BN31" s="514"/>
      <c r="BO31" s="514"/>
      <c r="BP31" s="514"/>
      <c r="BQ31" s="514"/>
      <c r="BR31" s="514"/>
      <c r="BS31" s="514"/>
      <c r="BT31" s="514"/>
      <c r="BU31" s="514"/>
      <c r="BV31" s="514"/>
    </row>
    <row r="32" spans="1:77" s="331" customFormat="1" ht="14.7" customHeight="1">
      <c r="A32" s="349"/>
      <c r="B32" s="372"/>
      <c r="C32" s="366"/>
      <c r="D32" s="366"/>
      <c r="E32" s="366"/>
      <c r="F32" s="366"/>
      <c r="G32" s="367"/>
      <c r="H32" s="539" t="s">
        <v>6</v>
      </c>
      <c r="I32" s="540"/>
      <c r="J32" s="540"/>
      <c r="K32" s="540"/>
      <c r="L32" s="370" t="s">
        <v>56</v>
      </c>
      <c r="M32" s="370" t="s">
        <v>544</v>
      </c>
      <c r="N32" s="535" t="s">
        <v>178</v>
      </c>
      <c r="O32" s="535"/>
      <c r="P32" s="535"/>
      <c r="Q32" s="535"/>
      <c r="R32" s="535"/>
      <c r="S32" s="535"/>
      <c r="T32" s="535"/>
      <c r="U32" s="535"/>
      <c r="V32" s="370" t="s">
        <v>57</v>
      </c>
      <c r="W32" s="370" t="s">
        <v>58</v>
      </c>
      <c r="X32" s="369" t="s">
        <v>582</v>
      </c>
      <c r="Y32" s="369"/>
      <c r="Z32" s="369"/>
      <c r="AA32" s="369"/>
      <c r="AB32" s="369"/>
      <c r="AC32" s="369"/>
      <c r="AD32" s="369"/>
      <c r="AE32" s="369"/>
      <c r="AF32" s="369"/>
      <c r="AG32" s="369"/>
      <c r="AH32" s="369"/>
      <c r="AI32" s="369"/>
      <c r="AJ32" s="369"/>
      <c r="AK32" s="371"/>
      <c r="AL32" s="514"/>
      <c r="AO32" s="516"/>
      <c r="AP32" s="522"/>
      <c r="AQ32" s="522"/>
      <c r="AR32" s="522"/>
      <c r="AS32" s="522"/>
      <c r="AT32" s="522"/>
      <c r="AU32" s="522"/>
      <c r="AV32" s="514"/>
      <c r="AW32" s="514"/>
      <c r="AX32" s="514"/>
      <c r="AY32" s="514"/>
      <c r="AZ32" s="517"/>
      <c r="BA32" s="517"/>
      <c r="BB32" s="514"/>
      <c r="BC32" s="514"/>
      <c r="BD32" s="514"/>
      <c r="BE32" s="514"/>
      <c r="BF32" s="518"/>
      <c r="BG32" s="517"/>
      <c r="BH32" s="514"/>
      <c r="BI32" s="513"/>
      <c r="BJ32" s="514"/>
      <c r="BK32" s="513"/>
      <c r="BL32" s="514"/>
      <c r="BM32" s="514"/>
      <c r="BN32" s="514"/>
      <c r="BO32" s="514"/>
      <c r="BP32" s="513"/>
      <c r="BQ32" s="514"/>
      <c r="BR32" s="514"/>
      <c r="BS32" s="514"/>
      <c r="BT32" s="514"/>
      <c r="BU32" s="514"/>
      <c r="BV32" s="514"/>
    </row>
    <row r="33" spans="1:77" s="331" customFormat="1" ht="14.7" customHeight="1">
      <c r="A33" s="349"/>
      <c r="B33" s="372"/>
      <c r="C33" s="366"/>
      <c r="D33" s="366"/>
      <c r="E33" s="366"/>
      <c r="F33" s="366"/>
      <c r="G33" s="367"/>
      <c r="H33" s="539"/>
      <c r="I33" s="540"/>
      <c r="J33" s="540"/>
      <c r="K33" s="540"/>
      <c r="L33" s="370" t="s">
        <v>545</v>
      </c>
      <c r="M33" s="370" t="s">
        <v>546</v>
      </c>
      <c r="N33" s="535"/>
      <c r="O33" s="535"/>
      <c r="P33" s="535"/>
      <c r="Q33" s="535"/>
      <c r="R33" s="535"/>
      <c r="S33" s="535"/>
      <c r="T33" s="535"/>
      <c r="U33" s="535"/>
      <c r="V33" s="370" t="s">
        <v>78</v>
      </c>
      <c r="W33" s="370" t="s">
        <v>80</v>
      </c>
      <c r="X33" s="369"/>
      <c r="Y33" s="369"/>
      <c r="Z33" s="369"/>
      <c r="AA33" s="369"/>
      <c r="AB33" s="369"/>
      <c r="AC33" s="369"/>
      <c r="AD33" s="369"/>
      <c r="AE33" s="369"/>
      <c r="AF33" s="369"/>
      <c r="AG33" s="369"/>
      <c r="AH33" s="369"/>
      <c r="AI33" s="369"/>
      <c r="AJ33" s="369"/>
      <c r="AK33" s="371"/>
      <c r="AL33" s="514"/>
      <c r="AO33" s="516"/>
      <c r="AP33" s="522"/>
      <c r="AQ33" s="522"/>
      <c r="AR33" s="522"/>
      <c r="AS33" s="522"/>
      <c r="AT33" s="522"/>
      <c r="AU33" s="522"/>
      <c r="AV33" s="514"/>
      <c r="AW33" s="514"/>
      <c r="AX33" s="514"/>
      <c r="AY33" s="514"/>
      <c r="AZ33" s="517"/>
      <c r="BA33" s="517"/>
      <c r="BB33" s="514"/>
      <c r="BC33" s="514"/>
      <c r="BD33" s="514"/>
      <c r="BE33" s="514"/>
      <c r="BF33" s="518"/>
      <c r="BG33" s="517"/>
      <c r="BH33" s="514"/>
      <c r="BI33" s="513"/>
      <c r="BJ33" s="514"/>
      <c r="BK33" s="513"/>
      <c r="BL33" s="514"/>
      <c r="BM33" s="514"/>
      <c r="BN33" s="514"/>
      <c r="BO33" s="514"/>
      <c r="BP33" s="513"/>
      <c r="BQ33" s="514"/>
      <c r="BR33" s="514"/>
      <c r="BS33" s="514"/>
      <c r="BT33" s="514"/>
      <c r="BU33" s="514"/>
      <c r="BV33" s="514"/>
    </row>
    <row r="34" spans="1:77" s="331" customFormat="1" ht="19.2" customHeight="1">
      <c r="A34" s="349"/>
      <c r="B34" s="372"/>
      <c r="C34" s="366"/>
      <c r="D34" s="366"/>
      <c r="E34" s="366"/>
      <c r="F34" s="366"/>
      <c r="G34" s="367"/>
      <c r="H34" s="373"/>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5"/>
      <c r="AL34" s="514"/>
      <c r="AO34" s="516"/>
      <c r="AP34" s="513"/>
      <c r="AQ34" s="513"/>
      <c r="AR34" s="513"/>
      <c r="AS34" s="513"/>
      <c r="AT34" s="513"/>
      <c r="AU34" s="513"/>
      <c r="AV34" s="514"/>
      <c r="AW34" s="514"/>
      <c r="AX34" s="514"/>
      <c r="AY34" s="514"/>
      <c r="AZ34" s="517"/>
      <c r="BA34" s="517"/>
      <c r="BB34" s="514"/>
      <c r="BC34" s="514"/>
      <c r="BD34" s="514"/>
      <c r="BE34" s="514"/>
      <c r="BF34" s="517"/>
      <c r="BG34" s="517"/>
      <c r="BH34" s="514"/>
      <c r="BI34" s="513"/>
      <c r="BJ34" s="514"/>
      <c r="BK34" s="513"/>
      <c r="BL34" s="514"/>
      <c r="BM34" s="514"/>
      <c r="BN34" s="514"/>
      <c r="BO34" s="514"/>
      <c r="BP34" s="514"/>
      <c r="BQ34" s="514"/>
      <c r="BR34" s="514"/>
      <c r="BS34" s="514"/>
      <c r="BT34" s="514"/>
      <c r="BU34" s="514"/>
      <c r="BV34" s="514"/>
    </row>
    <row r="35" spans="1:77" s="331" customFormat="1" ht="19.2" customHeight="1">
      <c r="A35" s="426" t="s">
        <v>551</v>
      </c>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8"/>
      <c r="AA35" s="429"/>
      <c r="AB35" s="430"/>
      <c r="AC35" s="430"/>
      <c r="AD35" s="430"/>
      <c r="AE35" s="430"/>
      <c r="AF35" s="430"/>
      <c r="AG35" s="430"/>
      <c r="AH35" s="430"/>
      <c r="AI35" s="430"/>
      <c r="AJ35" s="430"/>
      <c r="AK35" s="431"/>
      <c r="AL35" s="514"/>
      <c r="AO35" s="523"/>
      <c r="AP35" s="513"/>
      <c r="AQ35" s="513"/>
      <c r="AR35" s="513"/>
      <c r="AS35" s="513"/>
      <c r="AT35" s="513"/>
      <c r="AU35" s="513"/>
      <c r="AV35" s="514"/>
      <c r="AW35" s="514"/>
      <c r="AX35" s="514"/>
      <c r="AY35" s="514"/>
      <c r="AZ35" s="517"/>
      <c r="BA35" s="517"/>
      <c r="BB35" s="514"/>
      <c r="BC35" s="514"/>
      <c r="BD35" s="514"/>
      <c r="BE35" s="514"/>
      <c r="BF35" s="517"/>
      <c r="BG35" s="517"/>
      <c r="BH35" s="514"/>
      <c r="BI35" s="513"/>
      <c r="BJ35" s="514"/>
      <c r="BK35" s="513"/>
      <c r="BL35" s="514"/>
      <c r="BM35" s="514"/>
      <c r="BN35" s="514"/>
      <c r="BO35" s="514"/>
      <c r="BP35" s="514"/>
      <c r="BQ35" s="514"/>
      <c r="BR35" s="514"/>
      <c r="BS35" s="514"/>
      <c r="BT35" s="514"/>
      <c r="BU35" s="514"/>
      <c r="BV35" s="514"/>
    </row>
    <row r="36" spans="1:77" s="514" customFormat="1" ht="14.7" customHeight="1">
      <c r="A36" s="432" t="s">
        <v>113</v>
      </c>
      <c r="B36" s="400" t="s">
        <v>41</v>
      </c>
      <c r="C36" s="433"/>
      <c r="D36" s="433"/>
      <c r="E36" s="433"/>
      <c r="F36" s="433"/>
      <c r="G36" s="433"/>
      <c r="H36" s="433"/>
      <c r="I36" s="433"/>
      <c r="J36" s="433"/>
      <c r="K36" s="433"/>
      <c r="L36" s="433"/>
      <c r="M36" s="433"/>
      <c r="N36" s="433"/>
      <c r="O36" s="433"/>
      <c r="P36" s="434"/>
      <c r="Q36" s="435"/>
      <c r="R36" s="436"/>
      <c r="S36" s="437" t="s">
        <v>552</v>
      </c>
      <c r="T36" s="438"/>
      <c r="U36" s="438"/>
      <c r="V36" s="439"/>
      <c r="W36" s="440" t="s">
        <v>553</v>
      </c>
      <c r="X36" s="441"/>
      <c r="Y36" s="441"/>
      <c r="Z36" s="442"/>
      <c r="AA36" s="437" t="s">
        <v>114</v>
      </c>
      <c r="AB36" s="438"/>
      <c r="AC36" s="438"/>
      <c r="AD36" s="438"/>
      <c r="AE36" s="438"/>
      <c r="AF36" s="439"/>
      <c r="AG36" s="443" t="s">
        <v>60</v>
      </c>
      <c r="AH36" s="444"/>
      <c r="AI36" s="444"/>
      <c r="AJ36" s="444"/>
      <c r="AK36" s="445"/>
      <c r="AL36" s="524"/>
      <c r="AO36" s="525"/>
      <c r="AP36" s="520"/>
      <c r="AQ36" s="520"/>
      <c r="AR36" s="520"/>
      <c r="AS36" s="520"/>
      <c r="AT36" s="520"/>
      <c r="AU36" s="520"/>
      <c r="AV36" s="520"/>
      <c r="AW36" s="520"/>
      <c r="AX36" s="520"/>
      <c r="AY36" s="520"/>
      <c r="AZ36" s="520"/>
      <c r="BA36" s="520"/>
      <c r="BB36" s="520"/>
      <c r="BC36" s="520"/>
      <c r="BD36" s="520"/>
      <c r="BE36" s="521"/>
      <c r="BF36" s="521"/>
      <c r="BG36" s="521"/>
      <c r="BH36" s="513"/>
      <c r="BI36" s="513"/>
      <c r="BJ36" s="513"/>
      <c r="BK36" s="513"/>
      <c r="BL36" s="513"/>
      <c r="BM36" s="513"/>
      <c r="BN36" s="513"/>
      <c r="BO36" s="513"/>
      <c r="BP36" s="513"/>
      <c r="BQ36" s="513"/>
      <c r="BR36" s="513"/>
      <c r="BS36" s="513"/>
      <c r="BT36" s="520"/>
      <c r="BU36" s="520"/>
      <c r="BV36" s="520"/>
      <c r="BW36" s="331"/>
      <c r="BX36" s="331"/>
      <c r="BY36" s="331"/>
    </row>
    <row r="37" spans="1:77" s="331" customFormat="1" ht="14.7" customHeight="1">
      <c r="A37" s="432"/>
      <c r="B37" s="446"/>
      <c r="C37" s="447"/>
      <c r="D37" s="447"/>
      <c r="E37" s="447"/>
      <c r="F37" s="447"/>
      <c r="G37" s="447"/>
      <c r="H37" s="447"/>
      <c r="I37" s="447"/>
      <c r="J37" s="447"/>
      <c r="K37" s="447"/>
      <c r="L37" s="447"/>
      <c r="M37" s="447"/>
      <c r="N37" s="447"/>
      <c r="O37" s="447"/>
      <c r="P37" s="448"/>
      <c r="Q37" s="449" t="s">
        <v>554</v>
      </c>
      <c r="R37" s="450"/>
      <c r="S37" s="451"/>
      <c r="T37" s="452"/>
      <c r="U37" s="452"/>
      <c r="V37" s="453"/>
      <c r="W37" s="454"/>
      <c r="X37" s="455"/>
      <c r="Y37" s="455"/>
      <c r="Z37" s="456"/>
      <c r="AA37" s="451"/>
      <c r="AB37" s="452"/>
      <c r="AC37" s="452"/>
      <c r="AD37" s="452"/>
      <c r="AE37" s="452"/>
      <c r="AF37" s="453"/>
      <c r="AG37" s="457"/>
      <c r="AH37" s="458"/>
      <c r="AI37" s="458"/>
      <c r="AJ37" s="458"/>
      <c r="AK37" s="459"/>
      <c r="AL37" s="524"/>
      <c r="AO37" s="525"/>
      <c r="AP37" s="520"/>
      <c r="AQ37" s="520"/>
      <c r="AR37" s="520"/>
      <c r="AS37" s="520"/>
      <c r="AT37" s="520"/>
      <c r="AU37" s="520"/>
      <c r="AV37" s="520"/>
      <c r="AW37" s="520"/>
      <c r="AX37" s="520"/>
      <c r="AY37" s="520"/>
      <c r="AZ37" s="520"/>
      <c r="BA37" s="520"/>
      <c r="BB37" s="520"/>
      <c r="BC37" s="520"/>
      <c r="BD37" s="520"/>
      <c r="BE37" s="520"/>
      <c r="BF37" s="520"/>
      <c r="BG37" s="520"/>
      <c r="BH37" s="513"/>
      <c r="BI37" s="513"/>
      <c r="BJ37" s="513"/>
      <c r="BK37" s="513"/>
      <c r="BL37" s="513"/>
      <c r="BM37" s="513"/>
      <c r="BN37" s="513"/>
      <c r="BO37" s="513"/>
      <c r="BP37" s="513"/>
      <c r="BQ37" s="513"/>
      <c r="BR37" s="513"/>
      <c r="BS37" s="513"/>
      <c r="BT37" s="520"/>
      <c r="BU37" s="520"/>
      <c r="BV37" s="520"/>
    </row>
    <row r="38" spans="1:77" s="331" customFormat="1" ht="14.7" customHeight="1">
      <c r="A38" s="432"/>
      <c r="B38" s="446"/>
      <c r="C38" s="447"/>
      <c r="D38" s="447"/>
      <c r="E38" s="447"/>
      <c r="F38" s="447"/>
      <c r="G38" s="447"/>
      <c r="H38" s="447"/>
      <c r="I38" s="447"/>
      <c r="J38" s="447"/>
      <c r="K38" s="447"/>
      <c r="L38" s="447"/>
      <c r="M38" s="447"/>
      <c r="N38" s="447"/>
      <c r="O38" s="447"/>
      <c r="P38" s="448"/>
      <c r="Q38" s="460"/>
      <c r="R38" s="461"/>
      <c r="S38" s="451"/>
      <c r="T38" s="452"/>
      <c r="U38" s="452"/>
      <c r="V38" s="453"/>
      <c r="W38" s="454"/>
      <c r="X38" s="455"/>
      <c r="Y38" s="455"/>
      <c r="Z38" s="456"/>
      <c r="AA38" s="451"/>
      <c r="AB38" s="452"/>
      <c r="AC38" s="452"/>
      <c r="AD38" s="452"/>
      <c r="AE38" s="452"/>
      <c r="AF38" s="453"/>
      <c r="AG38" s="457"/>
      <c r="AH38" s="458"/>
      <c r="AI38" s="458"/>
      <c r="AJ38" s="458"/>
      <c r="AK38" s="459"/>
      <c r="AL38" s="524"/>
      <c r="AO38" s="525"/>
      <c r="AP38" s="520"/>
      <c r="AQ38" s="520"/>
      <c r="AR38" s="520"/>
      <c r="AS38" s="520"/>
      <c r="AT38" s="520"/>
      <c r="AU38" s="520"/>
      <c r="AV38" s="520"/>
      <c r="AW38" s="520"/>
      <c r="AX38" s="520"/>
      <c r="AY38" s="520"/>
      <c r="AZ38" s="520"/>
      <c r="BA38" s="520"/>
      <c r="BB38" s="520"/>
      <c r="BC38" s="520"/>
      <c r="BD38" s="520"/>
      <c r="BE38" s="518"/>
      <c r="BF38" s="518"/>
      <c r="BG38" s="518"/>
      <c r="BH38" s="513"/>
      <c r="BI38" s="513"/>
      <c r="BJ38" s="513"/>
      <c r="BK38" s="513"/>
      <c r="BL38" s="513"/>
      <c r="BM38" s="513"/>
      <c r="BN38" s="513"/>
      <c r="BO38" s="513"/>
      <c r="BP38" s="513"/>
      <c r="BQ38" s="513"/>
      <c r="BR38" s="513"/>
      <c r="BS38" s="513"/>
      <c r="BT38" s="520"/>
      <c r="BU38" s="520"/>
      <c r="BV38" s="520"/>
    </row>
    <row r="39" spans="1:77" s="331" customFormat="1" ht="14.7" customHeight="1">
      <c r="A39" s="432"/>
      <c r="B39" s="462"/>
      <c r="C39" s="463"/>
      <c r="D39" s="463"/>
      <c r="E39" s="463"/>
      <c r="F39" s="463"/>
      <c r="G39" s="463"/>
      <c r="H39" s="463"/>
      <c r="I39" s="463"/>
      <c r="J39" s="463"/>
      <c r="K39" s="463"/>
      <c r="L39" s="463"/>
      <c r="M39" s="463"/>
      <c r="N39" s="463"/>
      <c r="O39" s="463"/>
      <c r="P39" s="464"/>
      <c r="Q39" s="465"/>
      <c r="R39" s="466"/>
      <c r="S39" s="467"/>
      <c r="T39" s="468"/>
      <c r="U39" s="468"/>
      <c r="V39" s="469"/>
      <c r="W39" s="470"/>
      <c r="X39" s="471"/>
      <c r="Y39" s="471"/>
      <c r="Z39" s="472"/>
      <c r="AA39" s="467"/>
      <c r="AB39" s="468"/>
      <c r="AC39" s="468"/>
      <c r="AD39" s="468"/>
      <c r="AE39" s="468"/>
      <c r="AF39" s="469"/>
      <c r="AG39" s="473"/>
      <c r="AH39" s="474"/>
      <c r="AI39" s="474"/>
      <c r="AJ39" s="474"/>
      <c r="AK39" s="475"/>
      <c r="AL39" s="524"/>
      <c r="AO39" s="525"/>
      <c r="AP39" s="520"/>
      <c r="AQ39" s="520"/>
      <c r="AR39" s="520"/>
      <c r="AS39" s="520"/>
      <c r="AT39" s="520"/>
      <c r="AU39" s="520"/>
      <c r="AV39" s="520"/>
      <c r="AW39" s="520"/>
      <c r="AX39" s="520"/>
      <c r="AY39" s="520"/>
      <c r="AZ39" s="520"/>
      <c r="BA39" s="520"/>
      <c r="BB39" s="520"/>
      <c r="BC39" s="520"/>
      <c r="BD39" s="520"/>
      <c r="BE39" s="521"/>
      <c r="BF39" s="521"/>
      <c r="BG39" s="521"/>
      <c r="BH39" s="513"/>
      <c r="BI39" s="513"/>
      <c r="BJ39" s="513"/>
      <c r="BK39" s="513"/>
      <c r="BL39" s="513"/>
      <c r="BM39" s="513"/>
      <c r="BN39" s="513"/>
      <c r="BO39" s="513"/>
      <c r="BP39" s="513"/>
      <c r="BQ39" s="513"/>
      <c r="BR39" s="513"/>
      <c r="BS39" s="513"/>
      <c r="BT39" s="520"/>
      <c r="BU39" s="520"/>
      <c r="BV39" s="520"/>
    </row>
    <row r="40" spans="1:77" s="331" customFormat="1" ht="14.7" customHeight="1">
      <c r="A40" s="432"/>
      <c r="B40" s="476" t="s">
        <v>115</v>
      </c>
      <c r="C40" s="477" t="s">
        <v>42</v>
      </c>
      <c r="D40" s="478"/>
      <c r="E40" s="478"/>
      <c r="F40" s="478"/>
      <c r="G40" s="478"/>
      <c r="H40" s="478"/>
      <c r="I40" s="478"/>
      <c r="J40" s="478"/>
      <c r="K40" s="478"/>
      <c r="L40" s="478"/>
      <c r="M40" s="478"/>
      <c r="N40" s="478"/>
      <c r="O40" s="478"/>
      <c r="P40" s="479"/>
      <c r="Q40" s="480"/>
      <c r="R40" s="481"/>
      <c r="S40" s="480"/>
      <c r="T40" s="482"/>
      <c r="U40" s="482"/>
      <c r="V40" s="481"/>
      <c r="W40" s="480"/>
      <c r="X40" s="482"/>
      <c r="Y40" s="482"/>
      <c r="Z40" s="481"/>
      <c r="AA40" s="483"/>
      <c r="AB40" s="484"/>
      <c r="AC40" s="484"/>
      <c r="AD40" s="484"/>
      <c r="AE40" s="484"/>
      <c r="AF40" s="485"/>
      <c r="AG40" s="486" t="s">
        <v>555</v>
      </c>
      <c r="AH40" s="487"/>
      <c r="AI40" s="487"/>
      <c r="AJ40" s="487"/>
      <c r="AK40" s="488"/>
      <c r="AL40" s="524"/>
      <c r="AO40" s="525"/>
      <c r="AP40" s="518"/>
      <c r="AQ40" s="513"/>
      <c r="AR40" s="513"/>
      <c r="AS40" s="513"/>
      <c r="AT40" s="513"/>
      <c r="AU40" s="513"/>
      <c r="AV40" s="513"/>
      <c r="AW40" s="513"/>
      <c r="AX40" s="513"/>
      <c r="AY40" s="513"/>
      <c r="AZ40" s="513"/>
      <c r="BA40" s="513"/>
      <c r="BB40" s="513"/>
      <c r="BC40" s="513"/>
      <c r="BD40" s="513"/>
      <c r="BE40" s="513"/>
      <c r="BF40" s="513"/>
      <c r="BG40" s="513"/>
      <c r="BH40" s="513"/>
      <c r="BI40" s="513"/>
      <c r="BJ40" s="513"/>
      <c r="BK40" s="513"/>
      <c r="BL40" s="513"/>
      <c r="BM40" s="513"/>
      <c r="BN40" s="513"/>
      <c r="BO40" s="513"/>
      <c r="BP40" s="513"/>
      <c r="BQ40" s="513"/>
      <c r="BR40" s="513"/>
      <c r="BS40" s="526"/>
      <c r="BT40" s="513"/>
      <c r="BU40" s="513"/>
      <c r="BV40" s="513"/>
    </row>
    <row r="41" spans="1:77" s="331" customFormat="1" ht="14.7" customHeight="1">
      <c r="A41" s="432"/>
      <c r="B41" s="489"/>
      <c r="C41" s="477" t="s">
        <v>43</v>
      </c>
      <c r="D41" s="478"/>
      <c r="E41" s="478"/>
      <c r="F41" s="478"/>
      <c r="G41" s="478"/>
      <c r="H41" s="478"/>
      <c r="I41" s="478"/>
      <c r="J41" s="478"/>
      <c r="K41" s="478"/>
      <c r="L41" s="478"/>
      <c r="M41" s="478"/>
      <c r="N41" s="478"/>
      <c r="O41" s="478"/>
      <c r="P41" s="478"/>
      <c r="Q41" s="490"/>
      <c r="R41" s="491"/>
      <c r="S41" s="480"/>
      <c r="T41" s="482"/>
      <c r="U41" s="482"/>
      <c r="V41" s="481"/>
      <c r="W41" s="480"/>
      <c r="X41" s="482"/>
      <c r="Y41" s="482"/>
      <c r="Z41" s="481"/>
      <c r="AA41" s="483"/>
      <c r="AB41" s="484"/>
      <c r="AC41" s="484"/>
      <c r="AD41" s="484"/>
      <c r="AE41" s="484"/>
      <c r="AF41" s="485"/>
      <c r="AG41" s="486" t="s">
        <v>556</v>
      </c>
      <c r="AH41" s="487"/>
      <c r="AI41" s="487"/>
      <c r="AJ41" s="487"/>
      <c r="AK41" s="488"/>
      <c r="AL41" s="513"/>
      <c r="AO41" s="525"/>
      <c r="AP41" s="525"/>
      <c r="AQ41" s="513"/>
      <c r="AR41" s="513"/>
      <c r="AS41" s="513"/>
      <c r="AT41" s="513"/>
      <c r="AU41" s="513"/>
      <c r="AV41" s="513"/>
      <c r="AW41" s="513"/>
      <c r="AX41" s="513"/>
      <c r="AY41" s="513"/>
      <c r="AZ41" s="513"/>
      <c r="BA41" s="513"/>
      <c r="BB41" s="513"/>
      <c r="BC41" s="513"/>
      <c r="BD41" s="513"/>
      <c r="BE41" s="513"/>
      <c r="BF41" s="513"/>
      <c r="BG41" s="513"/>
      <c r="BH41" s="513"/>
      <c r="BI41" s="513"/>
      <c r="BJ41" s="513"/>
      <c r="BK41" s="513"/>
      <c r="BL41" s="513"/>
      <c r="BM41" s="513"/>
      <c r="BN41" s="513"/>
      <c r="BO41" s="513"/>
      <c r="BP41" s="513"/>
      <c r="BQ41" s="513"/>
      <c r="BR41" s="513"/>
      <c r="BS41" s="513"/>
      <c r="BT41" s="513"/>
      <c r="BU41" s="513"/>
      <c r="BV41" s="513"/>
    </row>
    <row r="42" spans="1:77" s="331" customFormat="1" ht="14.7" customHeight="1">
      <c r="A42" s="432"/>
      <c r="B42" s="489"/>
      <c r="C42" s="477" t="s">
        <v>44</v>
      </c>
      <c r="D42" s="478"/>
      <c r="E42" s="478"/>
      <c r="F42" s="478"/>
      <c r="G42" s="478"/>
      <c r="H42" s="478"/>
      <c r="I42" s="478"/>
      <c r="J42" s="478"/>
      <c r="K42" s="478"/>
      <c r="L42" s="478"/>
      <c r="M42" s="478"/>
      <c r="N42" s="478"/>
      <c r="O42" s="478"/>
      <c r="P42" s="478"/>
      <c r="Q42" s="490"/>
      <c r="R42" s="491"/>
      <c r="S42" s="480"/>
      <c r="T42" s="482"/>
      <c r="U42" s="482"/>
      <c r="V42" s="481"/>
      <c r="W42" s="480"/>
      <c r="X42" s="482"/>
      <c r="Y42" s="482"/>
      <c r="Z42" s="481"/>
      <c r="AA42" s="483"/>
      <c r="AB42" s="484"/>
      <c r="AC42" s="484"/>
      <c r="AD42" s="484"/>
      <c r="AE42" s="484"/>
      <c r="AF42" s="485"/>
      <c r="AG42" s="486" t="s">
        <v>557</v>
      </c>
      <c r="AH42" s="487"/>
      <c r="AI42" s="487"/>
      <c r="AJ42" s="487"/>
      <c r="AK42" s="488"/>
      <c r="AL42" s="513"/>
      <c r="AO42" s="525"/>
      <c r="AP42" s="525"/>
      <c r="AQ42" s="513"/>
      <c r="AR42" s="513"/>
      <c r="AS42" s="513"/>
      <c r="AT42" s="513"/>
      <c r="AU42" s="513"/>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13"/>
      <c r="BU42" s="513"/>
      <c r="BV42" s="513"/>
    </row>
    <row r="43" spans="1:77" s="331" customFormat="1" ht="14.7" customHeight="1">
      <c r="A43" s="432"/>
      <c r="B43" s="489"/>
      <c r="C43" s="477" t="s">
        <v>61</v>
      </c>
      <c r="D43" s="478"/>
      <c r="E43" s="478"/>
      <c r="F43" s="478"/>
      <c r="G43" s="478"/>
      <c r="H43" s="478"/>
      <c r="I43" s="478"/>
      <c r="J43" s="478"/>
      <c r="K43" s="478"/>
      <c r="L43" s="478"/>
      <c r="M43" s="478"/>
      <c r="N43" s="478"/>
      <c r="O43" s="478"/>
      <c r="P43" s="478"/>
      <c r="Q43" s="490"/>
      <c r="R43" s="491"/>
      <c r="S43" s="480"/>
      <c r="T43" s="482"/>
      <c r="U43" s="482"/>
      <c r="V43" s="481"/>
      <c r="W43" s="480"/>
      <c r="X43" s="482"/>
      <c r="Y43" s="482"/>
      <c r="Z43" s="481"/>
      <c r="AA43" s="483"/>
      <c r="AB43" s="484"/>
      <c r="AC43" s="484"/>
      <c r="AD43" s="484"/>
      <c r="AE43" s="484"/>
      <c r="AF43" s="485"/>
      <c r="AG43" s="486" t="s">
        <v>558</v>
      </c>
      <c r="AH43" s="487"/>
      <c r="AI43" s="487"/>
      <c r="AJ43" s="487"/>
      <c r="AK43" s="488"/>
      <c r="AL43" s="513"/>
      <c r="AO43" s="525"/>
      <c r="AP43" s="525"/>
      <c r="AQ43" s="513"/>
      <c r="AR43" s="513"/>
      <c r="AS43" s="513"/>
      <c r="AT43" s="513"/>
      <c r="AU43" s="513"/>
      <c r="AV43" s="513"/>
      <c r="AW43" s="513"/>
      <c r="AX43" s="513"/>
      <c r="AY43" s="513"/>
      <c r="AZ43" s="513"/>
      <c r="BA43" s="513"/>
      <c r="BB43" s="513"/>
      <c r="BC43" s="513"/>
      <c r="BD43" s="513"/>
      <c r="BE43" s="513"/>
      <c r="BF43" s="513"/>
      <c r="BG43" s="513"/>
      <c r="BH43" s="513"/>
      <c r="BI43" s="513"/>
      <c r="BJ43" s="513"/>
      <c r="BK43" s="513"/>
      <c r="BL43" s="513"/>
      <c r="BM43" s="513"/>
      <c r="BN43" s="513"/>
      <c r="BO43" s="513"/>
      <c r="BP43" s="513"/>
      <c r="BQ43" s="513"/>
      <c r="BR43" s="513"/>
      <c r="BS43" s="513"/>
      <c r="BT43" s="513"/>
      <c r="BU43" s="513"/>
      <c r="BV43" s="513"/>
    </row>
    <row r="44" spans="1:77" s="331" customFormat="1" ht="14.7" customHeight="1">
      <c r="A44" s="432"/>
      <c r="B44" s="489"/>
      <c r="C44" s="477" t="s">
        <v>79</v>
      </c>
      <c r="D44" s="478"/>
      <c r="E44" s="478"/>
      <c r="F44" s="478"/>
      <c r="G44" s="478"/>
      <c r="H44" s="478"/>
      <c r="I44" s="478"/>
      <c r="J44" s="478"/>
      <c r="K44" s="478"/>
      <c r="L44" s="478"/>
      <c r="M44" s="478"/>
      <c r="N44" s="478"/>
      <c r="O44" s="478"/>
      <c r="P44" s="478"/>
      <c r="Q44" s="490"/>
      <c r="R44" s="491"/>
      <c r="S44" s="480"/>
      <c r="T44" s="482"/>
      <c r="U44" s="482"/>
      <c r="V44" s="481"/>
      <c r="W44" s="480"/>
      <c r="X44" s="482"/>
      <c r="Y44" s="482"/>
      <c r="Z44" s="481"/>
      <c r="AA44" s="483"/>
      <c r="AB44" s="484"/>
      <c r="AC44" s="484"/>
      <c r="AD44" s="484"/>
      <c r="AE44" s="484"/>
      <c r="AF44" s="485"/>
      <c r="AG44" s="486" t="s">
        <v>559</v>
      </c>
      <c r="AH44" s="487"/>
      <c r="AI44" s="487"/>
      <c r="AJ44" s="487"/>
      <c r="AK44" s="488"/>
      <c r="AL44" s="513"/>
      <c r="AO44" s="525"/>
      <c r="AP44" s="525"/>
      <c r="AQ44" s="513"/>
      <c r="AR44" s="513"/>
      <c r="AS44" s="513"/>
      <c r="AT44" s="513"/>
      <c r="AU44" s="513"/>
      <c r="AV44" s="513"/>
      <c r="AW44" s="513"/>
      <c r="AX44" s="513"/>
      <c r="AY44" s="513"/>
      <c r="AZ44" s="513"/>
      <c r="BA44" s="513"/>
      <c r="BB44" s="513"/>
      <c r="BC44" s="513"/>
      <c r="BD44" s="513"/>
      <c r="BE44" s="513"/>
      <c r="BF44" s="513"/>
      <c r="BG44" s="513"/>
      <c r="BH44" s="513"/>
      <c r="BI44" s="513"/>
      <c r="BJ44" s="513"/>
      <c r="BK44" s="513"/>
      <c r="BL44" s="513"/>
      <c r="BM44" s="513"/>
      <c r="BN44" s="513"/>
      <c r="BO44" s="513"/>
      <c r="BP44" s="513"/>
      <c r="BQ44" s="513"/>
      <c r="BR44" s="513"/>
      <c r="BS44" s="513"/>
      <c r="BT44" s="513"/>
      <c r="BU44" s="513"/>
      <c r="BV44" s="513"/>
    </row>
    <row r="45" spans="1:77" s="331" customFormat="1" ht="14.7" customHeight="1">
      <c r="A45" s="432"/>
      <c r="B45" s="489"/>
      <c r="C45" s="477" t="s">
        <v>45</v>
      </c>
      <c r="D45" s="478"/>
      <c r="E45" s="478"/>
      <c r="F45" s="478"/>
      <c r="G45" s="478"/>
      <c r="H45" s="478"/>
      <c r="I45" s="478"/>
      <c r="J45" s="478"/>
      <c r="K45" s="478"/>
      <c r="L45" s="478"/>
      <c r="M45" s="478"/>
      <c r="N45" s="478"/>
      <c r="O45" s="478"/>
      <c r="P45" s="479"/>
      <c r="Q45" s="480"/>
      <c r="R45" s="481"/>
      <c r="S45" s="480"/>
      <c r="T45" s="482"/>
      <c r="U45" s="482"/>
      <c r="V45" s="481"/>
      <c r="W45" s="480"/>
      <c r="X45" s="482"/>
      <c r="Y45" s="482"/>
      <c r="Z45" s="481"/>
      <c r="AA45" s="483"/>
      <c r="AB45" s="484"/>
      <c r="AC45" s="484"/>
      <c r="AD45" s="484"/>
      <c r="AE45" s="484"/>
      <c r="AF45" s="485"/>
      <c r="AG45" s="486" t="s">
        <v>560</v>
      </c>
      <c r="AH45" s="487"/>
      <c r="AI45" s="487"/>
      <c r="AJ45" s="487"/>
      <c r="AK45" s="488"/>
      <c r="AL45" s="513"/>
      <c r="AO45" s="525"/>
      <c r="AP45" s="525"/>
      <c r="AQ45" s="513"/>
      <c r="AR45" s="513"/>
      <c r="AS45" s="513"/>
      <c r="AT45" s="513"/>
      <c r="AU45" s="513"/>
      <c r="AV45" s="513"/>
      <c r="AW45" s="513"/>
      <c r="AX45" s="513"/>
      <c r="AY45" s="513"/>
      <c r="AZ45" s="513"/>
      <c r="BA45" s="513"/>
      <c r="BB45" s="513"/>
      <c r="BC45" s="513"/>
      <c r="BD45" s="513"/>
      <c r="BE45" s="513"/>
      <c r="BF45" s="513"/>
      <c r="BG45" s="513"/>
      <c r="BH45" s="513"/>
      <c r="BI45" s="513"/>
      <c r="BJ45" s="513"/>
      <c r="BK45" s="513"/>
      <c r="BL45" s="513"/>
      <c r="BM45" s="513"/>
      <c r="BN45" s="513"/>
      <c r="BO45" s="513"/>
      <c r="BP45" s="513"/>
      <c r="BQ45" s="513"/>
      <c r="BR45" s="513"/>
      <c r="BS45" s="513"/>
      <c r="BT45" s="513"/>
      <c r="BU45" s="513"/>
      <c r="BV45" s="513"/>
    </row>
    <row r="46" spans="1:77" s="331" customFormat="1" ht="14.7" customHeight="1">
      <c r="A46" s="432"/>
      <c r="B46" s="489"/>
      <c r="C46" s="477" t="s">
        <v>62</v>
      </c>
      <c r="D46" s="478"/>
      <c r="E46" s="478"/>
      <c r="F46" s="478"/>
      <c r="G46" s="478"/>
      <c r="H46" s="478"/>
      <c r="I46" s="478"/>
      <c r="J46" s="478"/>
      <c r="K46" s="478"/>
      <c r="L46" s="478"/>
      <c r="M46" s="478"/>
      <c r="N46" s="478"/>
      <c r="O46" s="478"/>
      <c r="P46" s="478"/>
      <c r="Q46" s="490"/>
      <c r="R46" s="491"/>
      <c r="S46" s="480"/>
      <c r="T46" s="482"/>
      <c r="U46" s="482"/>
      <c r="V46" s="481"/>
      <c r="W46" s="480"/>
      <c r="X46" s="482"/>
      <c r="Y46" s="482"/>
      <c r="Z46" s="481"/>
      <c r="AA46" s="483"/>
      <c r="AB46" s="484"/>
      <c r="AC46" s="484"/>
      <c r="AD46" s="484"/>
      <c r="AE46" s="484"/>
      <c r="AF46" s="485"/>
      <c r="AG46" s="486" t="s">
        <v>561</v>
      </c>
      <c r="AH46" s="487"/>
      <c r="AI46" s="487"/>
      <c r="AJ46" s="487"/>
      <c r="AK46" s="488"/>
      <c r="AL46" s="513"/>
      <c r="AO46" s="525"/>
      <c r="AP46" s="525"/>
      <c r="AQ46" s="513"/>
      <c r="AR46" s="513"/>
      <c r="AS46" s="513"/>
      <c r="AT46" s="513"/>
      <c r="AU46" s="513"/>
      <c r="AV46" s="513"/>
      <c r="AW46" s="513"/>
      <c r="AX46" s="513"/>
      <c r="AY46" s="513"/>
      <c r="AZ46" s="513"/>
      <c r="BA46" s="513"/>
      <c r="BB46" s="513"/>
      <c r="BC46" s="513"/>
      <c r="BD46" s="513"/>
      <c r="BE46" s="513"/>
      <c r="BF46" s="513"/>
      <c r="BG46" s="513"/>
      <c r="BH46" s="513"/>
      <c r="BI46" s="513"/>
      <c r="BJ46" s="513"/>
      <c r="BK46" s="513"/>
      <c r="BL46" s="513"/>
      <c r="BM46" s="513"/>
      <c r="BN46" s="513"/>
      <c r="BO46" s="513"/>
      <c r="BP46" s="513"/>
      <c r="BQ46" s="513"/>
      <c r="BR46" s="513"/>
      <c r="BS46" s="513"/>
      <c r="BT46" s="513"/>
      <c r="BU46" s="513"/>
      <c r="BV46" s="513"/>
    </row>
    <row r="47" spans="1:77" s="331" customFormat="1" ht="14.7" customHeight="1">
      <c r="A47" s="432"/>
      <c r="B47" s="489"/>
      <c r="C47" s="477" t="s">
        <v>46</v>
      </c>
      <c r="D47" s="478"/>
      <c r="E47" s="478"/>
      <c r="F47" s="478"/>
      <c r="G47" s="478"/>
      <c r="H47" s="478"/>
      <c r="I47" s="478"/>
      <c r="J47" s="478"/>
      <c r="K47" s="478"/>
      <c r="L47" s="478"/>
      <c r="M47" s="478"/>
      <c r="N47" s="478"/>
      <c r="O47" s="478"/>
      <c r="P47" s="479"/>
      <c r="Q47" s="480"/>
      <c r="R47" s="481"/>
      <c r="S47" s="480"/>
      <c r="T47" s="482"/>
      <c r="U47" s="482"/>
      <c r="V47" s="481"/>
      <c r="W47" s="480"/>
      <c r="X47" s="482"/>
      <c r="Y47" s="482"/>
      <c r="Z47" s="481"/>
      <c r="AA47" s="483"/>
      <c r="AB47" s="484"/>
      <c r="AC47" s="484"/>
      <c r="AD47" s="484"/>
      <c r="AE47" s="484"/>
      <c r="AF47" s="485"/>
      <c r="AG47" s="486" t="s">
        <v>562</v>
      </c>
      <c r="AH47" s="487"/>
      <c r="AI47" s="487"/>
      <c r="AJ47" s="487"/>
      <c r="AK47" s="488"/>
      <c r="AL47" s="513"/>
      <c r="AO47" s="525"/>
      <c r="AP47" s="525"/>
      <c r="AQ47" s="513"/>
      <c r="AR47" s="513"/>
      <c r="AS47" s="513"/>
      <c r="AT47" s="513"/>
      <c r="AU47" s="513"/>
      <c r="AV47" s="513"/>
      <c r="AW47" s="513"/>
      <c r="AX47" s="513"/>
      <c r="AY47" s="513"/>
      <c r="AZ47" s="513"/>
      <c r="BA47" s="513"/>
      <c r="BB47" s="513"/>
      <c r="BC47" s="513"/>
      <c r="BD47" s="513"/>
      <c r="BE47" s="513"/>
      <c r="BF47" s="513"/>
      <c r="BG47" s="513"/>
      <c r="BH47" s="513"/>
      <c r="BI47" s="513"/>
      <c r="BJ47" s="513"/>
      <c r="BK47" s="513"/>
      <c r="BL47" s="513"/>
      <c r="BM47" s="513"/>
      <c r="BN47" s="513"/>
      <c r="BO47" s="513"/>
      <c r="BP47" s="513"/>
      <c r="BQ47" s="513"/>
      <c r="BR47" s="513"/>
      <c r="BS47" s="513"/>
      <c r="BT47" s="513"/>
      <c r="BU47" s="513"/>
      <c r="BV47" s="513"/>
    </row>
    <row r="48" spans="1:77" s="331" customFormat="1" ht="14.7" customHeight="1">
      <c r="A48" s="432"/>
      <c r="B48" s="489"/>
      <c r="C48" s="477" t="s">
        <v>47</v>
      </c>
      <c r="D48" s="478"/>
      <c r="E48" s="478"/>
      <c r="F48" s="478"/>
      <c r="G48" s="478"/>
      <c r="H48" s="478"/>
      <c r="I48" s="478"/>
      <c r="J48" s="478"/>
      <c r="K48" s="478"/>
      <c r="L48" s="478"/>
      <c r="M48" s="478"/>
      <c r="N48" s="478"/>
      <c r="O48" s="478"/>
      <c r="P48" s="478"/>
      <c r="Q48" s="490"/>
      <c r="R48" s="491"/>
      <c r="S48" s="480"/>
      <c r="T48" s="482"/>
      <c r="U48" s="482"/>
      <c r="V48" s="481"/>
      <c r="W48" s="480"/>
      <c r="X48" s="482"/>
      <c r="Y48" s="482"/>
      <c r="Z48" s="481"/>
      <c r="AA48" s="483"/>
      <c r="AB48" s="484"/>
      <c r="AC48" s="484"/>
      <c r="AD48" s="484"/>
      <c r="AE48" s="484"/>
      <c r="AF48" s="485"/>
      <c r="AG48" s="486" t="s">
        <v>563</v>
      </c>
      <c r="AH48" s="487"/>
      <c r="AI48" s="487"/>
      <c r="AJ48" s="487"/>
      <c r="AK48" s="488"/>
      <c r="AL48" s="513"/>
      <c r="AO48" s="525"/>
      <c r="AP48" s="525"/>
      <c r="AQ48" s="513"/>
      <c r="AR48" s="513"/>
      <c r="AS48" s="513"/>
      <c r="AT48" s="513"/>
      <c r="AU48" s="513"/>
      <c r="AV48" s="513"/>
      <c r="AW48" s="513"/>
      <c r="AX48" s="513"/>
      <c r="AY48" s="513"/>
      <c r="AZ48" s="513"/>
      <c r="BA48" s="513"/>
      <c r="BB48" s="513"/>
      <c r="BC48" s="513"/>
      <c r="BD48" s="513"/>
      <c r="BE48" s="513"/>
      <c r="BF48" s="513"/>
      <c r="BG48" s="513"/>
      <c r="BH48" s="513"/>
      <c r="BI48" s="513"/>
      <c r="BJ48" s="513"/>
      <c r="BK48" s="513"/>
      <c r="BL48" s="513"/>
      <c r="BM48" s="513"/>
      <c r="BN48" s="513"/>
      <c r="BO48" s="513"/>
      <c r="BP48" s="513"/>
      <c r="BQ48" s="513"/>
      <c r="BR48" s="513"/>
      <c r="BS48" s="513"/>
      <c r="BT48" s="513"/>
      <c r="BU48" s="513"/>
      <c r="BV48" s="513"/>
    </row>
    <row r="49" spans="1:74" s="331" customFormat="1" ht="14.7" customHeight="1">
      <c r="A49" s="432"/>
      <c r="B49" s="489"/>
      <c r="C49" s="477" t="s">
        <v>70</v>
      </c>
      <c r="D49" s="478"/>
      <c r="E49" s="478"/>
      <c r="F49" s="478"/>
      <c r="G49" s="478"/>
      <c r="H49" s="478"/>
      <c r="I49" s="478"/>
      <c r="J49" s="478"/>
      <c r="K49" s="478"/>
      <c r="L49" s="478"/>
      <c r="M49" s="478"/>
      <c r="N49" s="478"/>
      <c r="O49" s="478"/>
      <c r="P49" s="478"/>
      <c r="Q49" s="490"/>
      <c r="R49" s="491"/>
      <c r="S49" s="480" t="s">
        <v>583</v>
      </c>
      <c r="T49" s="482"/>
      <c r="U49" s="482"/>
      <c r="V49" s="481"/>
      <c r="W49" s="480"/>
      <c r="X49" s="482"/>
      <c r="Y49" s="482"/>
      <c r="Z49" s="481"/>
      <c r="AA49" s="483" t="s">
        <v>584</v>
      </c>
      <c r="AB49" s="484"/>
      <c r="AC49" s="484"/>
      <c r="AD49" s="484"/>
      <c r="AE49" s="484"/>
      <c r="AF49" s="485"/>
      <c r="AG49" s="486" t="s">
        <v>564</v>
      </c>
      <c r="AH49" s="487"/>
      <c r="AI49" s="487"/>
      <c r="AJ49" s="487"/>
      <c r="AK49" s="488"/>
      <c r="AL49" s="513"/>
      <c r="AO49" s="525"/>
      <c r="AP49" s="525"/>
      <c r="AQ49" s="513"/>
      <c r="AR49" s="513"/>
      <c r="AS49" s="513"/>
      <c r="AT49" s="513"/>
      <c r="AU49" s="513"/>
      <c r="AV49" s="513"/>
      <c r="AW49" s="513"/>
      <c r="AX49" s="513"/>
      <c r="AY49" s="513"/>
      <c r="AZ49" s="513"/>
      <c r="BA49" s="513"/>
      <c r="BB49" s="513"/>
      <c r="BC49" s="513"/>
      <c r="BD49" s="513"/>
      <c r="BE49" s="513"/>
      <c r="BF49" s="513"/>
      <c r="BG49" s="513"/>
      <c r="BH49" s="513"/>
      <c r="BI49" s="513"/>
      <c r="BJ49" s="513"/>
      <c r="BK49" s="513"/>
      <c r="BL49" s="513"/>
      <c r="BM49" s="513"/>
      <c r="BN49" s="513"/>
      <c r="BO49" s="513"/>
      <c r="BP49" s="513"/>
      <c r="BQ49" s="513"/>
      <c r="BR49" s="513"/>
      <c r="BS49" s="513"/>
      <c r="BT49" s="513"/>
      <c r="BU49" s="513"/>
      <c r="BV49" s="513"/>
    </row>
    <row r="50" spans="1:74" s="331" customFormat="1" ht="14.7" customHeight="1">
      <c r="A50" s="432"/>
      <c r="B50" s="489"/>
      <c r="C50" s="477" t="s">
        <v>48</v>
      </c>
      <c r="D50" s="478"/>
      <c r="E50" s="478"/>
      <c r="F50" s="478"/>
      <c r="G50" s="478"/>
      <c r="H50" s="478"/>
      <c r="I50" s="478"/>
      <c r="J50" s="478"/>
      <c r="K50" s="478"/>
      <c r="L50" s="478"/>
      <c r="M50" s="478"/>
      <c r="N50" s="478"/>
      <c r="O50" s="478"/>
      <c r="P50" s="478"/>
      <c r="Q50" s="490"/>
      <c r="R50" s="491"/>
      <c r="S50" s="480"/>
      <c r="T50" s="482"/>
      <c r="U50" s="482"/>
      <c r="V50" s="481"/>
      <c r="W50" s="480"/>
      <c r="X50" s="482"/>
      <c r="Y50" s="482"/>
      <c r="Z50" s="481"/>
      <c r="AA50" s="483"/>
      <c r="AB50" s="484"/>
      <c r="AC50" s="484"/>
      <c r="AD50" s="484"/>
      <c r="AE50" s="484"/>
      <c r="AF50" s="485"/>
      <c r="AG50" s="486" t="s">
        <v>565</v>
      </c>
      <c r="AH50" s="487"/>
      <c r="AI50" s="487"/>
      <c r="AJ50" s="487"/>
      <c r="AK50" s="488"/>
      <c r="AL50" s="513"/>
      <c r="AO50" s="525"/>
      <c r="AP50" s="525"/>
      <c r="AQ50" s="513"/>
      <c r="AR50" s="513"/>
      <c r="AS50" s="513"/>
      <c r="AT50" s="513"/>
      <c r="AU50" s="513"/>
      <c r="AV50" s="513"/>
      <c r="AW50" s="513"/>
      <c r="AX50" s="513"/>
      <c r="AY50" s="513"/>
      <c r="AZ50" s="513"/>
      <c r="BA50" s="513"/>
      <c r="BB50" s="513"/>
      <c r="BC50" s="513"/>
      <c r="BD50" s="513"/>
      <c r="BE50" s="513"/>
      <c r="BF50" s="513"/>
      <c r="BG50" s="513"/>
      <c r="BH50" s="513"/>
      <c r="BI50" s="513"/>
      <c r="BJ50" s="513"/>
      <c r="BK50" s="513"/>
      <c r="BL50" s="513"/>
      <c r="BM50" s="513"/>
      <c r="BN50" s="513"/>
      <c r="BO50" s="513"/>
      <c r="BP50" s="513"/>
      <c r="BQ50" s="513"/>
      <c r="BR50" s="513"/>
      <c r="BS50" s="513"/>
      <c r="BT50" s="513"/>
      <c r="BU50" s="513"/>
      <c r="BV50" s="513"/>
    </row>
    <row r="51" spans="1:74" s="331" customFormat="1" ht="14.7" customHeight="1">
      <c r="A51" s="432"/>
      <c r="B51" s="492"/>
      <c r="C51" s="477" t="s">
        <v>71</v>
      </c>
      <c r="D51" s="478"/>
      <c r="E51" s="478"/>
      <c r="F51" s="478"/>
      <c r="G51" s="478"/>
      <c r="H51" s="478"/>
      <c r="I51" s="478"/>
      <c r="J51" s="478"/>
      <c r="K51" s="478"/>
      <c r="L51" s="478"/>
      <c r="M51" s="478"/>
      <c r="N51" s="478"/>
      <c r="O51" s="478"/>
      <c r="P51" s="478"/>
      <c r="Q51" s="490"/>
      <c r="R51" s="491"/>
      <c r="S51" s="480"/>
      <c r="T51" s="482"/>
      <c r="U51" s="482"/>
      <c r="V51" s="481"/>
      <c r="W51" s="480"/>
      <c r="X51" s="482"/>
      <c r="Y51" s="482"/>
      <c r="Z51" s="481"/>
      <c r="AA51" s="483"/>
      <c r="AB51" s="484"/>
      <c r="AC51" s="484"/>
      <c r="AD51" s="484"/>
      <c r="AE51" s="484"/>
      <c r="AF51" s="485"/>
      <c r="AG51" s="486" t="s">
        <v>566</v>
      </c>
      <c r="AH51" s="487"/>
      <c r="AI51" s="487"/>
      <c r="AJ51" s="487"/>
      <c r="AK51" s="488"/>
      <c r="AL51" s="513"/>
      <c r="AO51" s="525"/>
      <c r="AP51" s="525"/>
      <c r="AQ51" s="513"/>
      <c r="AR51" s="513"/>
      <c r="AS51" s="513"/>
      <c r="AT51" s="513"/>
      <c r="AU51" s="513"/>
      <c r="AV51" s="513"/>
      <c r="AW51" s="513"/>
      <c r="AX51" s="513"/>
      <c r="AY51" s="513"/>
      <c r="AZ51" s="513"/>
      <c r="BA51" s="513"/>
      <c r="BB51" s="513"/>
      <c r="BC51" s="513"/>
      <c r="BD51" s="513"/>
      <c r="BE51" s="513"/>
      <c r="BF51" s="513"/>
      <c r="BG51" s="513"/>
      <c r="BH51" s="513"/>
      <c r="BI51" s="513"/>
      <c r="BJ51" s="513"/>
      <c r="BK51" s="513"/>
      <c r="BL51" s="513"/>
      <c r="BM51" s="513"/>
      <c r="BN51" s="513"/>
      <c r="BO51" s="513"/>
      <c r="BP51" s="513"/>
      <c r="BQ51" s="513"/>
      <c r="BR51" s="513"/>
      <c r="BS51" s="513"/>
      <c r="BT51" s="513"/>
      <c r="BU51" s="513"/>
      <c r="BV51" s="513"/>
    </row>
    <row r="52" spans="1:74" s="331" customFormat="1" ht="14.7" customHeight="1">
      <c r="A52" s="432"/>
      <c r="B52" s="493" t="s">
        <v>116</v>
      </c>
      <c r="C52" s="477" t="s">
        <v>117</v>
      </c>
      <c r="D52" s="478"/>
      <c r="E52" s="478"/>
      <c r="F52" s="478"/>
      <c r="G52" s="478"/>
      <c r="H52" s="478"/>
      <c r="I52" s="478"/>
      <c r="J52" s="478"/>
      <c r="K52" s="478"/>
      <c r="L52" s="478"/>
      <c r="M52" s="478"/>
      <c r="N52" s="478"/>
      <c r="O52" s="478"/>
      <c r="P52" s="478"/>
      <c r="Q52" s="490"/>
      <c r="R52" s="491"/>
      <c r="S52" s="480"/>
      <c r="T52" s="482"/>
      <c r="U52" s="482"/>
      <c r="V52" s="481"/>
      <c r="W52" s="480"/>
      <c r="X52" s="482"/>
      <c r="Y52" s="482"/>
      <c r="Z52" s="481"/>
      <c r="AA52" s="483"/>
      <c r="AB52" s="484"/>
      <c r="AC52" s="484"/>
      <c r="AD52" s="484"/>
      <c r="AE52" s="484"/>
      <c r="AF52" s="485"/>
      <c r="AG52" s="486" t="s">
        <v>567</v>
      </c>
      <c r="AH52" s="487"/>
      <c r="AI52" s="487"/>
      <c r="AJ52" s="487"/>
      <c r="AK52" s="488"/>
      <c r="AL52" s="513"/>
      <c r="AO52" s="525"/>
      <c r="AP52" s="527"/>
      <c r="AQ52" s="513"/>
      <c r="AR52" s="513"/>
      <c r="AS52" s="513"/>
      <c r="AT52" s="513"/>
      <c r="AU52" s="513"/>
      <c r="AV52" s="513"/>
      <c r="AW52" s="513"/>
      <c r="AX52" s="513"/>
      <c r="AY52" s="513"/>
      <c r="AZ52" s="513"/>
      <c r="BA52" s="513"/>
      <c r="BB52" s="513"/>
      <c r="BC52" s="513"/>
      <c r="BD52" s="513"/>
      <c r="BE52" s="513"/>
      <c r="BF52" s="513"/>
      <c r="BG52" s="513"/>
      <c r="BH52" s="513"/>
      <c r="BI52" s="513"/>
      <c r="BJ52" s="513"/>
      <c r="BK52" s="513"/>
      <c r="BL52" s="513"/>
      <c r="BM52" s="513"/>
      <c r="BN52" s="513"/>
      <c r="BO52" s="513"/>
      <c r="BP52" s="513"/>
      <c r="BQ52" s="513"/>
      <c r="BR52" s="513"/>
      <c r="BS52" s="513"/>
      <c r="BT52" s="513"/>
      <c r="BU52" s="513"/>
      <c r="BV52" s="513"/>
    </row>
    <row r="53" spans="1:74" s="331" customFormat="1" ht="14.7" customHeight="1">
      <c r="A53" s="432"/>
      <c r="B53" s="494"/>
      <c r="C53" s="477" t="s">
        <v>118</v>
      </c>
      <c r="D53" s="478"/>
      <c r="E53" s="478"/>
      <c r="F53" s="478"/>
      <c r="G53" s="478"/>
      <c r="H53" s="478"/>
      <c r="I53" s="478"/>
      <c r="J53" s="478"/>
      <c r="K53" s="478"/>
      <c r="L53" s="478"/>
      <c r="M53" s="478"/>
      <c r="N53" s="478"/>
      <c r="O53" s="478"/>
      <c r="P53" s="478"/>
      <c r="Q53" s="490"/>
      <c r="R53" s="491"/>
      <c r="S53" s="480"/>
      <c r="T53" s="482"/>
      <c r="U53" s="482"/>
      <c r="V53" s="481"/>
      <c r="W53" s="480"/>
      <c r="X53" s="482"/>
      <c r="Y53" s="482"/>
      <c r="Z53" s="481"/>
      <c r="AA53" s="483"/>
      <c r="AB53" s="484"/>
      <c r="AC53" s="484"/>
      <c r="AD53" s="484"/>
      <c r="AE53" s="484"/>
      <c r="AF53" s="485"/>
      <c r="AG53" s="486" t="s">
        <v>568</v>
      </c>
      <c r="AH53" s="487"/>
      <c r="AI53" s="487"/>
      <c r="AJ53" s="487"/>
      <c r="AK53" s="488"/>
      <c r="AL53" s="513"/>
      <c r="AO53" s="525"/>
      <c r="AP53" s="527"/>
      <c r="AQ53" s="513"/>
      <c r="AR53" s="513"/>
      <c r="AS53" s="513"/>
      <c r="AT53" s="513"/>
      <c r="AU53" s="513"/>
      <c r="AV53" s="513"/>
      <c r="AW53" s="513"/>
      <c r="AX53" s="513"/>
      <c r="AY53" s="513"/>
      <c r="AZ53" s="513"/>
      <c r="BA53" s="513"/>
      <c r="BB53" s="513"/>
      <c r="BC53" s="513"/>
      <c r="BD53" s="513"/>
      <c r="BE53" s="513"/>
      <c r="BF53" s="513"/>
      <c r="BG53" s="513"/>
      <c r="BH53" s="513"/>
      <c r="BI53" s="513"/>
      <c r="BJ53" s="513"/>
      <c r="BK53" s="513"/>
      <c r="BL53" s="513"/>
      <c r="BM53" s="513"/>
      <c r="BN53" s="513"/>
      <c r="BO53" s="513"/>
      <c r="BP53" s="513"/>
      <c r="BQ53" s="513"/>
      <c r="BR53" s="513"/>
      <c r="BS53" s="513"/>
      <c r="BT53" s="513"/>
      <c r="BU53" s="513"/>
      <c r="BV53" s="513"/>
    </row>
    <row r="54" spans="1:74" s="331" customFormat="1" ht="14.7" customHeight="1">
      <c r="A54" s="432"/>
      <c r="B54" s="495"/>
      <c r="C54" s="477" t="s">
        <v>119</v>
      </c>
      <c r="D54" s="478"/>
      <c r="E54" s="478"/>
      <c r="F54" s="478"/>
      <c r="G54" s="478"/>
      <c r="H54" s="478"/>
      <c r="I54" s="478"/>
      <c r="J54" s="478"/>
      <c r="K54" s="478"/>
      <c r="L54" s="478"/>
      <c r="M54" s="478"/>
      <c r="N54" s="478"/>
      <c r="O54" s="478"/>
      <c r="P54" s="478"/>
      <c r="Q54" s="490"/>
      <c r="R54" s="491"/>
      <c r="S54" s="480"/>
      <c r="T54" s="482"/>
      <c r="U54" s="482"/>
      <c r="V54" s="481"/>
      <c r="W54" s="480"/>
      <c r="X54" s="482"/>
      <c r="Y54" s="482"/>
      <c r="Z54" s="481"/>
      <c r="AA54" s="483"/>
      <c r="AB54" s="484"/>
      <c r="AC54" s="484"/>
      <c r="AD54" s="484"/>
      <c r="AE54" s="484"/>
      <c r="AF54" s="485"/>
      <c r="AG54" s="496" t="s">
        <v>569</v>
      </c>
      <c r="AH54" s="488"/>
      <c r="AI54" s="488"/>
      <c r="AJ54" s="487"/>
      <c r="AK54" s="488"/>
      <c r="AL54" s="513"/>
      <c r="AO54" s="525"/>
      <c r="AP54" s="527"/>
      <c r="AQ54" s="513"/>
      <c r="AR54" s="513"/>
      <c r="AS54" s="513"/>
      <c r="AT54" s="513"/>
      <c r="AU54" s="513"/>
      <c r="AV54" s="513"/>
      <c r="AW54" s="513"/>
      <c r="AX54" s="513"/>
      <c r="AY54" s="513"/>
      <c r="AZ54" s="513"/>
      <c r="BA54" s="513"/>
      <c r="BB54" s="513"/>
      <c r="BC54" s="513"/>
      <c r="BD54" s="513"/>
      <c r="BE54" s="513"/>
      <c r="BF54" s="513"/>
      <c r="BG54" s="513"/>
      <c r="BH54" s="513"/>
      <c r="BI54" s="513"/>
      <c r="BJ54" s="513"/>
      <c r="BK54" s="513"/>
      <c r="BL54" s="513"/>
      <c r="BM54" s="513"/>
      <c r="BN54" s="513"/>
      <c r="BO54" s="513"/>
      <c r="BP54" s="513"/>
      <c r="BQ54" s="513"/>
      <c r="BR54" s="513"/>
      <c r="BS54" s="513"/>
      <c r="BT54" s="513"/>
      <c r="BU54" s="513"/>
      <c r="BV54" s="513"/>
    </row>
    <row r="55" spans="1:74" s="331" customFormat="1" ht="14.7" customHeight="1">
      <c r="A55" s="432"/>
      <c r="B55" s="497" t="s">
        <v>120</v>
      </c>
      <c r="C55" s="478" t="s">
        <v>121</v>
      </c>
      <c r="D55" s="478"/>
      <c r="E55" s="478"/>
      <c r="F55" s="478"/>
      <c r="G55" s="478"/>
      <c r="H55" s="478"/>
      <c r="I55" s="478"/>
      <c r="J55" s="478"/>
      <c r="K55" s="478"/>
      <c r="L55" s="478"/>
      <c r="M55" s="478"/>
      <c r="N55" s="478"/>
      <c r="O55" s="478"/>
      <c r="P55" s="478"/>
      <c r="Q55" s="490"/>
      <c r="R55" s="491"/>
      <c r="S55" s="480"/>
      <c r="T55" s="482"/>
      <c r="U55" s="482"/>
      <c r="V55" s="481"/>
      <c r="W55" s="480"/>
      <c r="X55" s="482"/>
      <c r="Y55" s="482"/>
      <c r="Z55" s="481"/>
      <c r="AA55" s="483"/>
      <c r="AB55" s="484"/>
      <c r="AC55" s="484"/>
      <c r="AD55" s="484"/>
      <c r="AE55" s="484"/>
      <c r="AF55" s="485"/>
      <c r="AG55" s="486" t="s">
        <v>556</v>
      </c>
      <c r="AH55" s="487"/>
      <c r="AI55" s="487"/>
      <c r="AJ55" s="487"/>
      <c r="AK55" s="488"/>
      <c r="AL55" s="513"/>
      <c r="AO55" s="525"/>
      <c r="AP55" s="515"/>
      <c r="AQ55" s="513"/>
      <c r="AR55" s="513"/>
      <c r="AS55" s="513"/>
      <c r="AT55" s="513"/>
      <c r="AU55" s="513"/>
      <c r="AV55" s="513"/>
      <c r="AW55" s="513"/>
      <c r="AX55" s="513"/>
      <c r="AY55" s="513"/>
      <c r="AZ55" s="513"/>
      <c r="BA55" s="513"/>
      <c r="BB55" s="513"/>
      <c r="BC55" s="513"/>
      <c r="BD55" s="513"/>
      <c r="BE55" s="513"/>
      <c r="BF55" s="513"/>
      <c r="BG55" s="513"/>
      <c r="BH55" s="513"/>
      <c r="BI55" s="513"/>
      <c r="BJ55" s="513"/>
      <c r="BK55" s="513"/>
      <c r="BL55" s="513"/>
      <c r="BM55" s="513"/>
      <c r="BN55" s="513"/>
      <c r="BO55" s="513"/>
      <c r="BP55" s="513"/>
      <c r="BQ55" s="513"/>
      <c r="BR55" s="513"/>
      <c r="BS55" s="513"/>
      <c r="BT55" s="513"/>
      <c r="BU55" s="513"/>
      <c r="BV55" s="513"/>
    </row>
    <row r="56" spans="1:74" s="331" customFormat="1" ht="14.7" customHeight="1">
      <c r="A56" s="432"/>
      <c r="B56" s="497"/>
      <c r="C56" s="478" t="s">
        <v>122</v>
      </c>
      <c r="D56" s="478"/>
      <c r="E56" s="478"/>
      <c r="F56" s="478"/>
      <c r="G56" s="478"/>
      <c r="H56" s="478"/>
      <c r="I56" s="478"/>
      <c r="J56" s="478"/>
      <c r="K56" s="478"/>
      <c r="L56" s="478"/>
      <c r="M56" s="478"/>
      <c r="N56" s="478"/>
      <c r="O56" s="478"/>
      <c r="P56" s="478"/>
      <c r="Q56" s="490"/>
      <c r="R56" s="491"/>
      <c r="S56" s="480"/>
      <c r="T56" s="482"/>
      <c r="U56" s="482"/>
      <c r="V56" s="481"/>
      <c r="W56" s="480"/>
      <c r="X56" s="482"/>
      <c r="Y56" s="482"/>
      <c r="Z56" s="481"/>
      <c r="AA56" s="483"/>
      <c r="AB56" s="484"/>
      <c r="AC56" s="484"/>
      <c r="AD56" s="484"/>
      <c r="AE56" s="484"/>
      <c r="AF56" s="485"/>
      <c r="AG56" s="486" t="s">
        <v>557</v>
      </c>
      <c r="AH56" s="487"/>
      <c r="AI56" s="487"/>
      <c r="AJ56" s="487"/>
      <c r="AK56" s="488"/>
      <c r="AL56" s="513"/>
      <c r="AO56" s="525"/>
      <c r="AP56" s="515"/>
      <c r="AQ56" s="513"/>
      <c r="AR56" s="513"/>
      <c r="AS56" s="513"/>
      <c r="AT56" s="513"/>
      <c r="AU56" s="513"/>
      <c r="AV56" s="513"/>
      <c r="AW56" s="513"/>
      <c r="AX56" s="513"/>
      <c r="AY56" s="513"/>
      <c r="AZ56" s="513"/>
      <c r="BA56" s="513"/>
      <c r="BB56" s="513"/>
      <c r="BC56" s="513"/>
      <c r="BD56" s="513"/>
      <c r="BE56" s="513"/>
      <c r="BF56" s="513"/>
      <c r="BG56" s="513"/>
      <c r="BH56" s="513"/>
      <c r="BI56" s="513"/>
      <c r="BJ56" s="513"/>
      <c r="BK56" s="513"/>
      <c r="BL56" s="513"/>
      <c r="BM56" s="513"/>
      <c r="BN56" s="513"/>
      <c r="BO56" s="513"/>
      <c r="BP56" s="513"/>
      <c r="BQ56" s="513"/>
      <c r="BR56" s="513"/>
      <c r="BS56" s="513"/>
      <c r="BT56" s="513"/>
      <c r="BU56" s="513"/>
      <c r="BV56" s="513"/>
    </row>
    <row r="57" spans="1:74" s="331" customFormat="1" ht="14.7" customHeight="1">
      <c r="A57" s="432"/>
      <c r="B57" s="497"/>
      <c r="C57" s="380" t="s">
        <v>123</v>
      </c>
      <c r="D57" s="380"/>
      <c r="E57" s="380"/>
      <c r="F57" s="380"/>
      <c r="G57" s="380"/>
      <c r="H57" s="380"/>
      <c r="I57" s="380"/>
      <c r="J57" s="380"/>
      <c r="K57" s="380"/>
      <c r="L57" s="380"/>
      <c r="M57" s="380"/>
      <c r="N57" s="380"/>
      <c r="O57" s="380"/>
      <c r="P57" s="478"/>
      <c r="Q57" s="490"/>
      <c r="R57" s="491"/>
      <c r="S57" s="480"/>
      <c r="T57" s="482"/>
      <c r="U57" s="482"/>
      <c r="V57" s="481"/>
      <c r="W57" s="480"/>
      <c r="X57" s="482"/>
      <c r="Y57" s="482"/>
      <c r="Z57" s="481"/>
      <c r="AA57" s="483"/>
      <c r="AB57" s="484"/>
      <c r="AC57" s="484"/>
      <c r="AD57" s="484"/>
      <c r="AE57" s="484"/>
      <c r="AF57" s="485"/>
      <c r="AG57" s="486" t="s">
        <v>558</v>
      </c>
      <c r="AH57" s="498"/>
      <c r="AI57" s="498"/>
      <c r="AJ57" s="498"/>
      <c r="AK57" s="499"/>
      <c r="AL57" s="513"/>
      <c r="AO57" s="525"/>
      <c r="AP57" s="515"/>
      <c r="AQ57" s="513"/>
      <c r="AR57" s="513"/>
      <c r="AS57" s="513"/>
      <c r="AT57" s="513"/>
      <c r="AU57" s="513"/>
      <c r="AV57" s="513"/>
      <c r="AW57" s="513"/>
      <c r="AX57" s="513"/>
      <c r="AY57" s="513"/>
      <c r="AZ57" s="513"/>
      <c r="BA57" s="513"/>
      <c r="BB57" s="513"/>
      <c r="BC57" s="513"/>
      <c r="BD57" s="513"/>
      <c r="BE57" s="513"/>
      <c r="BF57" s="513"/>
      <c r="BG57" s="513"/>
      <c r="BH57" s="513"/>
      <c r="BI57" s="513"/>
      <c r="BJ57" s="513"/>
      <c r="BK57" s="513"/>
      <c r="BL57" s="513"/>
      <c r="BM57" s="513"/>
      <c r="BN57" s="513"/>
      <c r="BO57" s="513"/>
      <c r="BP57" s="513"/>
      <c r="BQ57" s="513"/>
      <c r="BR57" s="513"/>
      <c r="BS57" s="513"/>
      <c r="BT57" s="513"/>
      <c r="BU57" s="513"/>
      <c r="BV57" s="513"/>
    </row>
    <row r="58" spans="1:74" s="331" customFormat="1" ht="14.7" customHeight="1">
      <c r="A58" s="432"/>
      <c r="B58" s="497"/>
      <c r="C58" s="380" t="s">
        <v>124</v>
      </c>
      <c r="D58" s="380"/>
      <c r="E58" s="380"/>
      <c r="F58" s="380"/>
      <c r="G58" s="380"/>
      <c r="H58" s="380"/>
      <c r="I58" s="380"/>
      <c r="J58" s="380"/>
      <c r="K58" s="380"/>
      <c r="L58" s="380"/>
      <c r="M58" s="380"/>
      <c r="N58" s="380"/>
      <c r="O58" s="380"/>
      <c r="P58" s="478"/>
      <c r="Q58" s="490"/>
      <c r="R58" s="491"/>
      <c r="S58" s="480"/>
      <c r="T58" s="482"/>
      <c r="U58" s="482"/>
      <c r="V58" s="481"/>
      <c r="W58" s="480"/>
      <c r="X58" s="482"/>
      <c r="Y58" s="482"/>
      <c r="Z58" s="481"/>
      <c r="AA58" s="483"/>
      <c r="AB58" s="484"/>
      <c r="AC58" s="484"/>
      <c r="AD58" s="484"/>
      <c r="AE58" s="484"/>
      <c r="AF58" s="485"/>
      <c r="AG58" s="486" t="s">
        <v>559</v>
      </c>
      <c r="AH58" s="498"/>
      <c r="AI58" s="498"/>
      <c r="AJ58" s="498"/>
      <c r="AK58" s="499"/>
      <c r="AL58" s="513"/>
      <c r="AO58" s="525"/>
      <c r="AP58" s="515"/>
      <c r="AQ58" s="513"/>
      <c r="AR58" s="513"/>
      <c r="AS58" s="513"/>
      <c r="AT58" s="513"/>
      <c r="AU58" s="513"/>
      <c r="AV58" s="513"/>
      <c r="AW58" s="513"/>
      <c r="AX58" s="513"/>
      <c r="AY58" s="513"/>
      <c r="AZ58" s="513"/>
      <c r="BA58" s="513"/>
      <c r="BB58" s="513"/>
      <c r="BC58" s="513"/>
      <c r="BD58" s="513"/>
      <c r="BE58" s="513"/>
      <c r="BF58" s="513"/>
      <c r="BG58" s="513"/>
      <c r="BH58" s="513"/>
      <c r="BI58" s="513"/>
      <c r="BJ58" s="513"/>
      <c r="BK58" s="513"/>
      <c r="BL58" s="513"/>
      <c r="BM58" s="513"/>
      <c r="BN58" s="513"/>
      <c r="BO58" s="513"/>
      <c r="BP58" s="513"/>
      <c r="BQ58" s="513"/>
      <c r="BR58" s="513"/>
      <c r="BS58" s="513"/>
      <c r="BT58" s="513"/>
      <c r="BU58" s="513"/>
      <c r="BV58" s="513"/>
    </row>
    <row r="59" spans="1:74" s="331" customFormat="1" ht="14.7" customHeight="1">
      <c r="A59" s="432"/>
      <c r="B59" s="497"/>
      <c r="C59" s="380" t="s">
        <v>125</v>
      </c>
      <c r="D59" s="380"/>
      <c r="E59" s="380"/>
      <c r="F59" s="380"/>
      <c r="G59" s="380"/>
      <c r="H59" s="380"/>
      <c r="I59" s="380"/>
      <c r="J59" s="380"/>
      <c r="K59" s="380"/>
      <c r="L59" s="380"/>
      <c r="M59" s="380"/>
      <c r="N59" s="380"/>
      <c r="O59" s="380"/>
      <c r="P59" s="478"/>
      <c r="Q59" s="490"/>
      <c r="R59" s="491"/>
      <c r="S59" s="480"/>
      <c r="T59" s="482"/>
      <c r="U59" s="482"/>
      <c r="V59" s="481"/>
      <c r="W59" s="480"/>
      <c r="X59" s="482"/>
      <c r="Y59" s="482"/>
      <c r="Z59" s="481"/>
      <c r="AA59" s="483"/>
      <c r="AB59" s="484"/>
      <c r="AC59" s="484"/>
      <c r="AD59" s="484"/>
      <c r="AE59" s="484"/>
      <c r="AF59" s="485"/>
      <c r="AG59" s="486" t="s">
        <v>561</v>
      </c>
      <c r="AH59" s="498"/>
      <c r="AI59" s="498"/>
      <c r="AJ59" s="498"/>
      <c r="AK59" s="499"/>
      <c r="AL59" s="513"/>
      <c r="AO59" s="525"/>
      <c r="AP59" s="515"/>
      <c r="AQ59" s="513"/>
      <c r="AR59" s="513"/>
      <c r="AS59" s="513"/>
      <c r="AT59" s="513"/>
      <c r="AU59" s="513"/>
      <c r="AV59" s="513"/>
      <c r="AW59" s="513"/>
      <c r="AX59" s="513"/>
      <c r="AY59" s="513"/>
      <c r="AZ59" s="513"/>
      <c r="BA59" s="513"/>
      <c r="BB59" s="513"/>
      <c r="BC59" s="513"/>
      <c r="BD59" s="513"/>
      <c r="BE59" s="513"/>
      <c r="BF59" s="513"/>
      <c r="BG59" s="513"/>
      <c r="BH59" s="513"/>
      <c r="BI59" s="513"/>
      <c r="BJ59" s="513"/>
      <c r="BK59" s="513"/>
      <c r="BL59" s="513"/>
      <c r="BM59" s="513"/>
      <c r="BN59" s="513"/>
      <c r="BO59" s="513"/>
      <c r="BP59" s="513"/>
      <c r="BQ59" s="513"/>
      <c r="BR59" s="513"/>
      <c r="BS59" s="513"/>
      <c r="BT59" s="513"/>
      <c r="BU59" s="513"/>
      <c r="BV59" s="513"/>
    </row>
    <row r="60" spans="1:74" s="331" customFormat="1" ht="14.7" customHeight="1">
      <c r="A60" s="432"/>
      <c r="B60" s="497"/>
      <c r="C60" s="380" t="s">
        <v>126</v>
      </c>
      <c r="D60" s="380"/>
      <c r="E60" s="380"/>
      <c r="F60" s="380"/>
      <c r="G60" s="380"/>
      <c r="H60" s="380"/>
      <c r="I60" s="380"/>
      <c r="J60" s="380"/>
      <c r="K60" s="380"/>
      <c r="L60" s="380"/>
      <c r="M60" s="380"/>
      <c r="N60" s="380"/>
      <c r="O60" s="380"/>
      <c r="P60" s="479"/>
      <c r="Q60" s="480"/>
      <c r="R60" s="481"/>
      <c r="S60" s="480"/>
      <c r="T60" s="482"/>
      <c r="U60" s="482"/>
      <c r="V60" s="481"/>
      <c r="W60" s="480"/>
      <c r="X60" s="482"/>
      <c r="Y60" s="482"/>
      <c r="Z60" s="481"/>
      <c r="AA60" s="483"/>
      <c r="AB60" s="484"/>
      <c r="AC60" s="484"/>
      <c r="AD60" s="484"/>
      <c r="AE60" s="484"/>
      <c r="AF60" s="485"/>
      <c r="AG60" s="486" t="s">
        <v>570</v>
      </c>
      <c r="AH60" s="498"/>
      <c r="AI60" s="498"/>
      <c r="AJ60" s="498"/>
      <c r="AK60" s="499"/>
      <c r="AL60" s="513"/>
      <c r="AO60" s="525"/>
      <c r="AP60" s="515"/>
      <c r="AQ60" s="513"/>
      <c r="AR60" s="513"/>
      <c r="AS60" s="513"/>
      <c r="AT60" s="513"/>
      <c r="AU60" s="513"/>
      <c r="AV60" s="513"/>
      <c r="AW60" s="513"/>
      <c r="AX60" s="513"/>
      <c r="AY60" s="513"/>
      <c r="AZ60" s="513"/>
      <c r="BA60" s="513"/>
      <c r="BB60" s="513"/>
      <c r="BC60" s="513"/>
      <c r="BD60" s="513"/>
      <c r="BE60" s="513"/>
      <c r="BF60" s="513"/>
      <c r="BG60" s="513"/>
      <c r="BH60" s="513"/>
      <c r="BI60" s="513"/>
      <c r="BJ60" s="513"/>
      <c r="BK60" s="513"/>
      <c r="BL60" s="513"/>
      <c r="BM60" s="513"/>
      <c r="BN60" s="513"/>
      <c r="BO60" s="513"/>
      <c r="BP60" s="513"/>
      <c r="BQ60" s="513"/>
      <c r="BR60" s="513"/>
      <c r="BS60" s="513"/>
      <c r="BT60" s="513"/>
      <c r="BU60" s="513"/>
      <c r="BV60" s="513"/>
    </row>
    <row r="61" spans="1:74" s="331" customFormat="1" ht="14.7" customHeight="1">
      <c r="A61" s="432"/>
      <c r="B61" s="497"/>
      <c r="C61" s="380" t="s">
        <v>127</v>
      </c>
      <c r="D61" s="380"/>
      <c r="E61" s="380"/>
      <c r="F61" s="380"/>
      <c r="G61" s="380"/>
      <c r="H61" s="380"/>
      <c r="I61" s="380"/>
      <c r="J61" s="380"/>
      <c r="K61" s="380"/>
      <c r="L61" s="380"/>
      <c r="M61" s="380"/>
      <c r="N61" s="380"/>
      <c r="O61" s="380"/>
      <c r="P61" s="478"/>
      <c r="Q61" s="490"/>
      <c r="R61" s="491"/>
      <c r="S61" s="480"/>
      <c r="T61" s="482"/>
      <c r="U61" s="482"/>
      <c r="V61" s="481"/>
      <c r="W61" s="480"/>
      <c r="X61" s="482"/>
      <c r="Y61" s="482"/>
      <c r="Z61" s="481"/>
      <c r="AA61" s="483"/>
      <c r="AB61" s="484"/>
      <c r="AC61" s="484"/>
      <c r="AD61" s="484"/>
      <c r="AE61" s="484"/>
      <c r="AF61" s="485"/>
      <c r="AG61" s="486" t="s">
        <v>563</v>
      </c>
      <c r="AH61" s="498"/>
      <c r="AI61" s="498"/>
      <c r="AJ61" s="498"/>
      <c r="AK61" s="499"/>
      <c r="AL61" s="513"/>
      <c r="AO61" s="525"/>
      <c r="AP61" s="515"/>
      <c r="AQ61" s="513"/>
      <c r="AR61" s="513"/>
      <c r="AS61" s="513"/>
      <c r="AT61" s="513"/>
      <c r="AU61" s="513"/>
      <c r="AV61" s="513"/>
      <c r="AW61" s="513"/>
      <c r="AX61" s="513"/>
      <c r="AY61" s="513"/>
      <c r="AZ61" s="513"/>
      <c r="BA61" s="513"/>
      <c r="BB61" s="513"/>
      <c r="BC61" s="513"/>
      <c r="BD61" s="513"/>
      <c r="BE61" s="513"/>
      <c r="BF61" s="513"/>
      <c r="BG61" s="513"/>
      <c r="BH61" s="513"/>
      <c r="BI61" s="513"/>
      <c r="BJ61" s="513"/>
      <c r="BK61" s="513"/>
      <c r="BL61" s="513"/>
      <c r="BM61" s="513"/>
      <c r="BN61" s="513"/>
      <c r="BO61" s="513"/>
      <c r="BP61" s="513"/>
      <c r="BQ61" s="513"/>
      <c r="BR61" s="513"/>
      <c r="BS61" s="513"/>
      <c r="BT61" s="513"/>
      <c r="BU61" s="513"/>
      <c r="BV61" s="513"/>
    </row>
    <row r="62" spans="1:74" s="331" customFormat="1" ht="14.7" customHeight="1">
      <c r="A62" s="432"/>
      <c r="B62" s="497"/>
      <c r="C62" s="380" t="s">
        <v>128</v>
      </c>
      <c r="D62" s="380"/>
      <c r="E62" s="380"/>
      <c r="F62" s="380"/>
      <c r="G62" s="380"/>
      <c r="H62" s="380"/>
      <c r="I62" s="380"/>
      <c r="J62" s="380"/>
      <c r="K62" s="380"/>
      <c r="L62" s="380"/>
      <c r="M62" s="380"/>
      <c r="N62" s="380"/>
      <c r="O62" s="380"/>
      <c r="P62" s="478"/>
      <c r="Q62" s="490"/>
      <c r="R62" s="491"/>
      <c r="S62" s="480" t="s">
        <v>583</v>
      </c>
      <c r="T62" s="482"/>
      <c r="U62" s="482"/>
      <c r="V62" s="481"/>
      <c r="W62" s="480"/>
      <c r="X62" s="482"/>
      <c r="Y62" s="482"/>
      <c r="Z62" s="481"/>
      <c r="AA62" s="483" t="s">
        <v>584</v>
      </c>
      <c r="AB62" s="484"/>
      <c r="AC62" s="484"/>
      <c r="AD62" s="484"/>
      <c r="AE62" s="484"/>
      <c r="AF62" s="485"/>
      <c r="AG62" s="486" t="s">
        <v>564</v>
      </c>
      <c r="AH62" s="498"/>
      <c r="AI62" s="498"/>
      <c r="AJ62" s="498"/>
      <c r="AK62" s="499"/>
      <c r="AL62" s="513"/>
      <c r="AO62" s="525"/>
      <c r="AP62" s="515"/>
      <c r="AQ62" s="513"/>
      <c r="AR62" s="513"/>
      <c r="AS62" s="513"/>
      <c r="AT62" s="513"/>
      <c r="AU62" s="513"/>
      <c r="AV62" s="513"/>
      <c r="AW62" s="513"/>
      <c r="AX62" s="513"/>
      <c r="AY62" s="513"/>
      <c r="AZ62" s="513"/>
      <c r="BA62" s="513"/>
      <c r="BB62" s="513"/>
      <c r="BC62" s="513"/>
      <c r="BD62" s="513"/>
      <c r="BE62" s="513"/>
      <c r="BF62" s="513"/>
      <c r="BG62" s="513"/>
      <c r="BH62" s="513"/>
      <c r="BI62" s="513"/>
      <c r="BJ62" s="513"/>
      <c r="BK62" s="513"/>
      <c r="BL62" s="513"/>
      <c r="BM62" s="513"/>
      <c r="BN62" s="513"/>
      <c r="BO62" s="513"/>
      <c r="BP62" s="513"/>
      <c r="BQ62" s="513"/>
      <c r="BR62" s="513"/>
      <c r="BS62" s="513"/>
      <c r="BT62" s="513"/>
      <c r="BU62" s="513"/>
      <c r="BV62" s="513"/>
    </row>
    <row r="63" spans="1:74" s="331" customFormat="1" ht="14.7" customHeight="1">
      <c r="A63" s="432"/>
      <c r="B63" s="497"/>
      <c r="C63" s="380" t="s">
        <v>129</v>
      </c>
      <c r="D63" s="380"/>
      <c r="E63" s="380"/>
      <c r="F63" s="380"/>
      <c r="G63" s="380"/>
      <c r="H63" s="380"/>
      <c r="I63" s="380"/>
      <c r="J63" s="380"/>
      <c r="K63" s="380"/>
      <c r="L63" s="380"/>
      <c r="M63" s="380"/>
      <c r="N63" s="380"/>
      <c r="O63" s="380"/>
      <c r="P63" s="478"/>
      <c r="Q63" s="490"/>
      <c r="R63" s="491"/>
      <c r="S63" s="480"/>
      <c r="T63" s="482"/>
      <c r="U63" s="482"/>
      <c r="V63" s="481"/>
      <c r="W63" s="480"/>
      <c r="X63" s="482"/>
      <c r="Y63" s="482"/>
      <c r="Z63" s="481"/>
      <c r="AA63" s="483"/>
      <c r="AB63" s="484"/>
      <c r="AC63" s="484"/>
      <c r="AD63" s="484"/>
      <c r="AE63" s="484"/>
      <c r="AF63" s="485"/>
      <c r="AG63" s="486" t="s">
        <v>565</v>
      </c>
      <c r="AH63" s="498"/>
      <c r="AI63" s="498"/>
      <c r="AJ63" s="498"/>
      <c r="AK63" s="499"/>
      <c r="AL63" s="513"/>
      <c r="AO63" s="525"/>
      <c r="AP63" s="515"/>
      <c r="AQ63" s="513"/>
      <c r="AR63" s="513"/>
      <c r="AS63" s="513"/>
      <c r="AT63" s="513"/>
      <c r="AU63" s="513"/>
      <c r="AV63" s="513"/>
      <c r="AW63" s="513"/>
      <c r="AX63" s="513"/>
      <c r="AY63" s="513"/>
      <c r="AZ63" s="513"/>
      <c r="BA63" s="513"/>
      <c r="BB63" s="513"/>
      <c r="BC63" s="513"/>
      <c r="BD63" s="513"/>
      <c r="BE63" s="513"/>
      <c r="BF63" s="513"/>
      <c r="BG63" s="513"/>
      <c r="BH63" s="513"/>
      <c r="BI63" s="513"/>
      <c r="BJ63" s="513"/>
      <c r="BK63" s="513"/>
      <c r="BL63" s="513"/>
      <c r="BM63" s="513"/>
      <c r="BN63" s="513"/>
      <c r="BO63" s="513"/>
      <c r="BP63" s="513"/>
      <c r="BQ63" s="513"/>
      <c r="BR63" s="513"/>
      <c r="BS63" s="513"/>
      <c r="BT63" s="513"/>
      <c r="BU63" s="513"/>
      <c r="BV63" s="513"/>
    </row>
    <row r="64" spans="1:74" s="331" customFormat="1" ht="14.7" customHeight="1">
      <c r="A64" s="432"/>
      <c r="B64" s="497"/>
      <c r="C64" s="380" t="s">
        <v>130</v>
      </c>
      <c r="D64" s="380"/>
      <c r="E64" s="380"/>
      <c r="F64" s="380"/>
      <c r="G64" s="380"/>
      <c r="H64" s="380"/>
      <c r="I64" s="380"/>
      <c r="J64" s="380"/>
      <c r="K64" s="380"/>
      <c r="L64" s="380"/>
      <c r="M64" s="380"/>
      <c r="N64" s="380"/>
      <c r="O64" s="380"/>
      <c r="P64" s="478"/>
      <c r="Q64" s="490"/>
      <c r="R64" s="491"/>
      <c r="S64" s="480"/>
      <c r="T64" s="482"/>
      <c r="U64" s="482"/>
      <c r="V64" s="481"/>
      <c r="W64" s="480"/>
      <c r="X64" s="482"/>
      <c r="Y64" s="482"/>
      <c r="Z64" s="481"/>
      <c r="AA64" s="483"/>
      <c r="AB64" s="484"/>
      <c r="AC64" s="484"/>
      <c r="AD64" s="484"/>
      <c r="AE64" s="484"/>
      <c r="AF64" s="485"/>
      <c r="AG64" s="486" t="s">
        <v>566</v>
      </c>
      <c r="AH64" s="498"/>
      <c r="AI64" s="498"/>
      <c r="AJ64" s="498"/>
      <c r="AK64" s="499"/>
      <c r="AL64" s="513"/>
      <c r="AO64" s="525"/>
      <c r="AP64" s="515"/>
      <c r="AQ64" s="513"/>
      <c r="AR64" s="513"/>
      <c r="AS64" s="513"/>
      <c r="AT64" s="513"/>
      <c r="AU64" s="513"/>
      <c r="AV64" s="513"/>
      <c r="AW64" s="513"/>
      <c r="AX64" s="513"/>
      <c r="AY64" s="513"/>
      <c r="AZ64" s="513"/>
      <c r="BA64" s="513"/>
      <c r="BB64" s="513"/>
      <c r="BC64" s="513"/>
      <c r="BD64" s="513"/>
      <c r="BE64" s="513"/>
      <c r="BF64" s="513"/>
      <c r="BG64" s="513"/>
      <c r="BH64" s="513"/>
      <c r="BI64" s="513"/>
      <c r="BJ64" s="513"/>
      <c r="BK64" s="513"/>
      <c r="BL64" s="513"/>
      <c r="BM64" s="513"/>
      <c r="BN64" s="513"/>
      <c r="BO64" s="513"/>
      <c r="BP64" s="513"/>
      <c r="BQ64" s="513"/>
      <c r="BR64" s="513"/>
      <c r="BS64" s="513"/>
      <c r="BT64" s="513"/>
      <c r="BU64" s="513"/>
      <c r="BV64" s="513"/>
    </row>
    <row r="65" spans="1:74" s="331" customFormat="1" ht="14.7" customHeight="1">
      <c r="A65" s="379" t="s">
        <v>131</v>
      </c>
      <c r="B65" s="478"/>
      <c r="C65" s="500"/>
      <c r="D65" s="500"/>
      <c r="E65" s="500"/>
      <c r="F65" s="500"/>
      <c r="G65" s="501"/>
      <c r="H65" s="502"/>
      <c r="I65" s="503"/>
      <c r="J65" s="504"/>
      <c r="K65" s="503"/>
      <c r="L65" s="503"/>
      <c r="M65" s="503"/>
      <c r="N65" s="503"/>
      <c r="O65" s="503"/>
      <c r="P65" s="503"/>
      <c r="Q65" s="505"/>
      <c r="R65" s="498" t="s">
        <v>132</v>
      </c>
      <c r="S65" s="506"/>
      <c r="T65" s="506"/>
      <c r="U65" s="506"/>
      <c r="V65" s="506"/>
      <c r="W65" s="506"/>
      <c r="X65" s="506"/>
      <c r="Y65" s="506"/>
      <c r="Z65" s="506"/>
      <c r="AA65" s="506"/>
      <c r="AB65" s="506"/>
      <c r="AC65" s="506"/>
      <c r="AD65" s="506"/>
      <c r="AE65" s="506"/>
      <c r="AF65" s="506"/>
      <c r="AG65" s="507"/>
      <c r="AH65" s="506"/>
      <c r="AI65" s="506"/>
      <c r="AJ65" s="506"/>
      <c r="AK65" s="508"/>
      <c r="AL65" s="513"/>
      <c r="AO65" s="525"/>
      <c r="AP65" s="515"/>
      <c r="AQ65" s="513"/>
      <c r="AR65" s="522"/>
      <c r="AS65" s="522"/>
      <c r="AT65" s="522"/>
      <c r="AU65" s="522"/>
      <c r="AV65" s="522"/>
      <c r="AW65" s="522"/>
      <c r="AX65" s="522"/>
      <c r="AY65" s="522"/>
      <c r="AZ65" s="522"/>
      <c r="BA65" s="522"/>
      <c r="BB65" s="522"/>
      <c r="BC65" s="522"/>
      <c r="BD65" s="522"/>
      <c r="BE65" s="513"/>
      <c r="BF65" s="513"/>
      <c r="BG65" s="513"/>
      <c r="BH65" s="513"/>
      <c r="BI65" s="513"/>
      <c r="BJ65" s="513"/>
      <c r="BK65" s="513"/>
      <c r="BL65" s="513"/>
      <c r="BM65" s="513"/>
      <c r="BN65" s="513"/>
      <c r="BO65" s="513"/>
      <c r="BP65" s="513"/>
      <c r="BQ65" s="513"/>
      <c r="BR65" s="513"/>
      <c r="BS65" s="513"/>
      <c r="BT65" s="513"/>
      <c r="BU65" s="513"/>
      <c r="BV65" s="513"/>
    </row>
    <row r="66" spans="1:74" s="331" customFormat="1" ht="14.7" customHeight="1">
      <c r="A66" s="477" t="s">
        <v>63</v>
      </c>
      <c r="B66" s="327"/>
      <c r="C66" s="478"/>
      <c r="D66" s="478"/>
      <c r="E66" s="478"/>
      <c r="F66" s="478"/>
      <c r="G66" s="478"/>
      <c r="H66" s="502"/>
      <c r="I66" s="503"/>
      <c r="J66" s="504"/>
      <c r="K66" s="503"/>
      <c r="L66" s="503"/>
      <c r="M66" s="503"/>
      <c r="N66" s="503"/>
      <c r="O66" s="503"/>
      <c r="P66" s="503"/>
      <c r="Q66" s="505"/>
      <c r="R66" s="498" t="s">
        <v>133</v>
      </c>
      <c r="S66" s="509"/>
      <c r="T66" s="509"/>
      <c r="U66" s="509"/>
      <c r="V66" s="509"/>
      <c r="W66" s="509"/>
      <c r="X66" s="509"/>
      <c r="Y66" s="509"/>
      <c r="Z66" s="509"/>
      <c r="AA66" s="509"/>
      <c r="AB66" s="509"/>
      <c r="AC66" s="509"/>
      <c r="AD66" s="509"/>
      <c r="AE66" s="509"/>
      <c r="AF66" s="509"/>
      <c r="AG66" s="510"/>
      <c r="AH66" s="509"/>
      <c r="AI66" s="509"/>
      <c r="AJ66" s="509"/>
      <c r="AK66" s="511"/>
      <c r="AL66" s="513"/>
      <c r="AO66" s="528"/>
      <c r="AP66" s="529"/>
      <c r="AQ66" s="529"/>
      <c r="AR66" s="529"/>
      <c r="AS66" s="529"/>
      <c r="AT66" s="529"/>
      <c r="AU66" s="529"/>
      <c r="AV66" s="529"/>
      <c r="AW66" s="518"/>
      <c r="AX66" s="513"/>
      <c r="AY66" s="513"/>
      <c r="AZ66" s="513"/>
      <c r="BA66" s="513"/>
      <c r="BB66" s="513"/>
      <c r="BC66" s="513"/>
      <c r="BD66" s="513"/>
      <c r="BE66" s="513"/>
      <c r="BF66" s="513"/>
      <c r="BG66" s="513"/>
      <c r="BH66" s="513"/>
      <c r="BI66" s="513"/>
      <c r="BJ66" s="513"/>
      <c r="BK66" s="513"/>
      <c r="BL66" s="513"/>
      <c r="BM66" s="513"/>
      <c r="BN66" s="513"/>
      <c r="BO66" s="513"/>
      <c r="BP66" s="513"/>
      <c r="BQ66" s="513"/>
      <c r="BR66" s="513"/>
      <c r="BS66" s="513"/>
      <c r="BT66" s="513"/>
      <c r="BU66" s="513"/>
      <c r="BV66" s="513"/>
    </row>
    <row r="67" spans="1:74" s="331" customFormat="1" ht="14.7" customHeight="1">
      <c r="B67" s="512"/>
      <c r="AL67" s="513"/>
      <c r="AO67" s="530"/>
      <c r="AP67" s="531"/>
      <c r="AQ67" s="531"/>
      <c r="AR67" s="531"/>
      <c r="AS67" s="531"/>
      <c r="AT67" s="531"/>
      <c r="AU67" s="531"/>
      <c r="AV67" s="518"/>
      <c r="AW67" s="518"/>
      <c r="AX67" s="513"/>
      <c r="AY67" s="513"/>
      <c r="AZ67" s="513"/>
      <c r="BA67" s="513"/>
      <c r="BB67" s="513"/>
      <c r="BC67" s="513"/>
      <c r="BD67" s="513"/>
      <c r="BE67" s="513"/>
      <c r="BF67" s="532"/>
      <c r="BG67" s="513"/>
      <c r="BH67" s="513"/>
      <c r="BI67" s="513"/>
      <c r="BJ67" s="513"/>
      <c r="BK67" s="513"/>
      <c r="BL67" s="513"/>
      <c r="BM67" s="513"/>
      <c r="BN67" s="513"/>
      <c r="BO67" s="513"/>
      <c r="BP67" s="513"/>
      <c r="BQ67" s="513"/>
      <c r="BR67" s="513"/>
      <c r="BS67" s="513"/>
      <c r="BT67" s="513"/>
      <c r="BU67" s="513"/>
      <c r="BV67" s="513"/>
    </row>
    <row r="68" spans="1:74" s="331" customFormat="1" ht="14.7" customHeight="1">
      <c r="A68" s="513"/>
      <c r="B68" s="513"/>
      <c r="AL68" s="513"/>
      <c r="AO68" s="513"/>
      <c r="AP68" s="513"/>
      <c r="AQ68" s="513"/>
      <c r="AR68" s="513"/>
      <c r="AS68" s="513"/>
      <c r="AT68" s="513"/>
      <c r="AU68" s="513"/>
      <c r="AV68" s="513"/>
      <c r="AW68" s="513"/>
      <c r="AX68" s="513"/>
      <c r="AY68" s="513"/>
      <c r="AZ68" s="513"/>
      <c r="BA68" s="513"/>
      <c r="BB68" s="513"/>
      <c r="BC68" s="513"/>
      <c r="BD68" s="513"/>
      <c r="BE68" s="513"/>
      <c r="BF68" s="513"/>
      <c r="BG68" s="513"/>
      <c r="BH68" s="513"/>
      <c r="BI68" s="513"/>
      <c r="BJ68" s="513"/>
      <c r="BK68" s="513"/>
      <c r="BL68" s="513"/>
      <c r="BM68" s="513"/>
      <c r="BN68" s="513"/>
      <c r="BO68" s="513"/>
      <c r="BP68" s="513"/>
      <c r="BQ68" s="513"/>
      <c r="BR68" s="513"/>
      <c r="BS68" s="513"/>
      <c r="BT68" s="513"/>
      <c r="BU68" s="513"/>
      <c r="BV68" s="513"/>
    </row>
    <row r="69" spans="1:74" ht="14.7" customHeight="1">
      <c r="A69" s="513"/>
    </row>
    <row r="71" spans="1:74" ht="14.7" customHeight="1">
      <c r="A71" s="513"/>
    </row>
    <row r="72" spans="1:74" ht="14.7" customHeight="1">
      <c r="A72" s="513"/>
    </row>
    <row r="73" spans="1:74" ht="14.7" customHeight="1">
      <c r="A73" s="513"/>
    </row>
    <row r="74" spans="1:74" ht="14.7" customHeight="1">
      <c r="A74" s="513"/>
    </row>
    <row r="75" spans="1:74" ht="14.7" customHeight="1">
      <c r="A75" s="513"/>
    </row>
    <row r="76" spans="1:74" ht="14.7" customHeight="1">
      <c r="A76" s="513"/>
    </row>
    <row r="77" spans="1:74" ht="14.7" customHeight="1">
      <c r="A77" s="513"/>
    </row>
    <row r="78" spans="1:74" ht="14.7" customHeight="1">
      <c r="A78" s="513"/>
    </row>
    <row r="79" spans="1:74" ht="14.7" customHeight="1">
      <c r="A79" s="513"/>
    </row>
    <row r="80" spans="1:74" ht="14.7" customHeight="1">
      <c r="A80" s="513"/>
    </row>
    <row r="81" spans="1:1" ht="14.7" customHeight="1">
      <c r="A81" s="513"/>
    </row>
    <row r="82" spans="1:1" ht="14.7" customHeight="1">
      <c r="A82" s="513"/>
    </row>
    <row r="83" spans="1:1" ht="14.7" customHeight="1">
      <c r="A83" s="513"/>
    </row>
    <row r="84" spans="1:1" ht="14.7" customHeight="1">
      <c r="A84" s="513"/>
    </row>
    <row r="85" spans="1:1" ht="14.7" customHeight="1">
      <c r="A85" s="513"/>
    </row>
    <row r="86" spans="1:1" ht="14.7" customHeight="1">
      <c r="A86" s="513"/>
    </row>
    <row r="87" spans="1:1" ht="14.7" customHeight="1">
      <c r="A87" s="513"/>
    </row>
    <row r="88" spans="1:1" ht="14.7" customHeight="1">
      <c r="A88" s="513"/>
    </row>
    <row r="89" spans="1:1" ht="14.7" customHeight="1">
      <c r="A89" s="513"/>
    </row>
    <row r="90" spans="1:1" ht="14.7" customHeight="1">
      <c r="A90" s="513"/>
    </row>
    <row r="91" spans="1:1" ht="14.7" customHeight="1">
      <c r="A91" s="513"/>
    </row>
    <row r="92" spans="1:1" ht="14.7" customHeight="1">
      <c r="A92" s="513"/>
    </row>
    <row r="93" spans="1:1" ht="14.7" customHeight="1">
      <c r="A93" s="513"/>
    </row>
    <row r="94" spans="1:1" ht="14.7" customHeight="1">
      <c r="A94" s="513"/>
    </row>
    <row r="95" spans="1:1" ht="14.7" customHeight="1">
      <c r="A95" s="513"/>
    </row>
    <row r="96" spans="1:1" ht="14.7" customHeight="1">
      <c r="A96" s="513"/>
    </row>
    <row r="97" spans="1:1" ht="14.7" customHeight="1">
      <c r="A97" s="513"/>
    </row>
    <row r="98" spans="1:1" ht="14.7" customHeight="1">
      <c r="A98" s="513"/>
    </row>
    <row r="99" spans="1:1" ht="14.7" customHeight="1">
      <c r="A99" s="513"/>
    </row>
    <row r="100" spans="1:1" ht="14.7" customHeight="1">
      <c r="A100" s="513"/>
    </row>
    <row r="101" spans="1:1" ht="14.7" customHeight="1">
      <c r="A101" s="513"/>
    </row>
    <row r="102" spans="1:1" ht="14.7" customHeight="1">
      <c r="A102" s="513"/>
    </row>
    <row r="103" spans="1:1" ht="14.7" customHeight="1">
      <c r="A103" s="513"/>
    </row>
    <row r="104" spans="1:1" ht="14.7" customHeight="1">
      <c r="A104" s="513"/>
    </row>
    <row r="105" spans="1:1" ht="14.7" customHeight="1">
      <c r="A105" s="513"/>
    </row>
    <row r="106" spans="1:1" ht="14.7" customHeight="1">
      <c r="A106" s="513"/>
    </row>
    <row r="107" spans="1:1" ht="14.7" customHeight="1">
      <c r="A107" s="513"/>
    </row>
    <row r="108" spans="1:1" ht="14.7" customHeight="1">
      <c r="A108" s="513"/>
    </row>
    <row r="109" spans="1:1" ht="14.7" customHeight="1">
      <c r="A109" s="513"/>
    </row>
    <row r="110" spans="1:1" ht="14.7" customHeight="1">
      <c r="A110" s="513"/>
    </row>
    <row r="111" spans="1:1" ht="14.7" customHeight="1">
      <c r="A111" s="513"/>
    </row>
    <row r="112" spans="1:1" ht="14.7" customHeight="1">
      <c r="A112" s="513"/>
    </row>
    <row r="113" spans="1:1" ht="14.7" customHeight="1">
      <c r="A113" s="513"/>
    </row>
    <row r="114" spans="1:1" ht="14.7" customHeight="1">
      <c r="A114" s="513"/>
    </row>
    <row r="115" spans="1:1" ht="14.7" customHeight="1">
      <c r="A115" s="513"/>
    </row>
    <row r="116" spans="1:1" ht="14.7" customHeight="1">
      <c r="A116" s="513"/>
    </row>
    <row r="117" spans="1:1" ht="14.7" customHeight="1">
      <c r="A117" s="513"/>
    </row>
    <row r="118" spans="1:1" ht="14.7" customHeight="1">
      <c r="A118" s="513"/>
    </row>
    <row r="119" spans="1:1" ht="14.7" customHeight="1">
      <c r="A119" s="513"/>
    </row>
    <row r="120" spans="1:1" ht="14.7" customHeight="1">
      <c r="A120" s="513"/>
    </row>
    <row r="121" spans="1:1" ht="14.7" customHeight="1">
      <c r="A121" s="513"/>
    </row>
    <row r="122" spans="1:1" ht="14.7" customHeight="1">
      <c r="A122" s="513"/>
    </row>
    <row r="123" spans="1:1" ht="14.7" customHeight="1">
      <c r="A123" s="513"/>
    </row>
    <row r="124" spans="1:1" ht="14.7" customHeight="1">
      <c r="A124" s="513"/>
    </row>
    <row r="125" spans="1:1" ht="14.7" customHeight="1">
      <c r="A125" s="513"/>
    </row>
    <row r="126" spans="1:1" ht="14.7" customHeight="1">
      <c r="A126" s="513"/>
    </row>
    <row r="127" spans="1:1" ht="14.7" customHeight="1">
      <c r="A127" s="513"/>
    </row>
    <row r="128" spans="1:1" ht="14.7" customHeight="1">
      <c r="A128" s="513"/>
    </row>
    <row r="129" spans="1:1" ht="14.7" customHeight="1">
      <c r="A129" s="513"/>
    </row>
    <row r="130" spans="1:1" ht="14.7" customHeight="1">
      <c r="A130" s="513"/>
    </row>
    <row r="131" spans="1:1" ht="14.7" customHeight="1">
      <c r="A131" s="513"/>
    </row>
    <row r="132" spans="1:1" ht="14.7" customHeight="1">
      <c r="A132" s="513"/>
    </row>
    <row r="133" spans="1:1" ht="14.7" customHeight="1">
      <c r="A133" s="513"/>
    </row>
    <row r="134" spans="1:1" ht="14.7" customHeight="1">
      <c r="A134" s="513"/>
    </row>
    <row r="135" spans="1:1" ht="14.7" customHeight="1">
      <c r="A135" s="513"/>
    </row>
    <row r="136" spans="1:1" ht="14.7" customHeight="1">
      <c r="A136" s="513"/>
    </row>
    <row r="137" spans="1:1" ht="14.7" customHeight="1">
      <c r="A137" s="513"/>
    </row>
    <row r="138" spans="1:1" ht="14.7" customHeight="1">
      <c r="A138" s="513"/>
    </row>
    <row r="139" spans="1:1" ht="14.7" customHeight="1">
      <c r="A139" s="513"/>
    </row>
    <row r="140" spans="1:1" ht="14.7" customHeight="1">
      <c r="A140" s="513"/>
    </row>
    <row r="141" spans="1:1" ht="14.7" customHeight="1">
      <c r="A141" s="513"/>
    </row>
    <row r="142" spans="1:1" ht="14.7" customHeight="1">
      <c r="A142" s="513"/>
    </row>
    <row r="143" spans="1:1" ht="14.7" customHeight="1">
      <c r="A143" s="513"/>
    </row>
    <row r="144" spans="1:1" ht="14.7" customHeight="1">
      <c r="A144" s="513"/>
    </row>
    <row r="145" spans="1:1" ht="14.7" customHeight="1">
      <c r="A145" s="513"/>
    </row>
    <row r="146" spans="1:1" ht="14.7" customHeight="1">
      <c r="A146" s="513"/>
    </row>
    <row r="147" spans="1:1" ht="14.7" customHeight="1">
      <c r="A147" s="513"/>
    </row>
    <row r="148" spans="1:1" ht="14.7" customHeight="1">
      <c r="A148" s="513"/>
    </row>
    <row r="149" spans="1:1" ht="14.7" customHeight="1">
      <c r="A149" s="513"/>
    </row>
    <row r="150" spans="1:1" ht="14.7" customHeight="1">
      <c r="A150" s="513"/>
    </row>
    <row r="151" spans="1:1" ht="14.7" customHeight="1">
      <c r="A151" s="513"/>
    </row>
    <row r="152" spans="1:1" ht="14.7" customHeight="1">
      <c r="A152" s="513"/>
    </row>
    <row r="153" spans="1:1" ht="14.7" customHeight="1">
      <c r="A153" s="513"/>
    </row>
    <row r="154" spans="1:1" ht="14.7" customHeight="1">
      <c r="A154" s="513"/>
    </row>
    <row r="155" spans="1:1" ht="14.7" customHeight="1">
      <c r="A155" s="513"/>
    </row>
    <row r="156" spans="1:1" ht="14.7" customHeight="1">
      <c r="A156" s="513"/>
    </row>
    <row r="157" spans="1:1" ht="14.7" customHeight="1">
      <c r="A157" s="513"/>
    </row>
    <row r="158" spans="1:1" ht="14.7" customHeight="1">
      <c r="A158" s="513"/>
    </row>
    <row r="159" spans="1:1" ht="14.7" customHeight="1">
      <c r="A159" s="513"/>
    </row>
    <row r="160" spans="1:1" ht="14.7" customHeight="1">
      <c r="A160" s="513"/>
    </row>
    <row r="161" spans="1:1" ht="14.7" customHeight="1">
      <c r="A161" s="513"/>
    </row>
    <row r="162" spans="1:1" ht="14.7" customHeight="1">
      <c r="A162" s="513"/>
    </row>
    <row r="163" spans="1:1" ht="14.7" customHeight="1">
      <c r="A163" s="513"/>
    </row>
    <row r="164" spans="1:1" ht="14.7" customHeight="1">
      <c r="A164" s="513"/>
    </row>
    <row r="165" spans="1:1" ht="14.7" customHeight="1">
      <c r="A165" s="513"/>
    </row>
    <row r="166" spans="1:1" ht="14.7" customHeight="1">
      <c r="A166" s="513"/>
    </row>
    <row r="167" spans="1:1" ht="14.7" customHeight="1">
      <c r="A167" s="513"/>
    </row>
  </sheetData>
  <mergeCells count="178">
    <mergeCell ref="AO66:AV66"/>
    <mergeCell ref="AO67:AU67"/>
    <mergeCell ref="AV29:AX30"/>
    <mergeCell ref="AP31:AU33"/>
    <mergeCell ref="AO36:AO65"/>
    <mergeCell ref="AP36:BD39"/>
    <mergeCell ref="BT36:BV39"/>
    <mergeCell ref="BE37:BG37"/>
    <mergeCell ref="AP41:AP51"/>
    <mergeCell ref="AP55:AP65"/>
    <mergeCell ref="AR65:BD65"/>
    <mergeCell ref="Q63:R63"/>
    <mergeCell ref="S63:V63"/>
    <mergeCell ref="W63:Z63"/>
    <mergeCell ref="AA63:AF63"/>
    <mergeCell ref="Q64:R64"/>
    <mergeCell ref="S64:V64"/>
    <mergeCell ref="W64:Z64"/>
    <mergeCell ref="AA64:AF64"/>
    <mergeCell ref="AO20:AO34"/>
    <mergeCell ref="AA60:AF60"/>
    <mergeCell ref="Q61:R61"/>
    <mergeCell ref="S61:V61"/>
    <mergeCell ref="W61:Z61"/>
    <mergeCell ref="AA61:AF61"/>
    <mergeCell ref="Q62:R62"/>
    <mergeCell ref="S62:V62"/>
    <mergeCell ref="W62:Z62"/>
    <mergeCell ref="AA62:AF62"/>
    <mergeCell ref="B55:B64"/>
    <mergeCell ref="Q55:R55"/>
    <mergeCell ref="S55:V55"/>
    <mergeCell ref="W55:Z55"/>
    <mergeCell ref="AA55:AF55"/>
    <mergeCell ref="Q56:R56"/>
    <mergeCell ref="S56:V56"/>
    <mergeCell ref="W56:Z56"/>
    <mergeCell ref="AA56:AF56"/>
    <mergeCell ref="Q57:R57"/>
    <mergeCell ref="S57:V57"/>
    <mergeCell ref="W57:Z57"/>
    <mergeCell ref="AA57:AF57"/>
    <mergeCell ref="Q58:R58"/>
    <mergeCell ref="S58:V58"/>
    <mergeCell ref="W58:Z58"/>
    <mergeCell ref="AA58:AF58"/>
    <mergeCell ref="Q59:R59"/>
    <mergeCell ref="S59:V59"/>
    <mergeCell ref="W59:Z59"/>
    <mergeCell ref="AA59:AF59"/>
    <mergeCell ref="Q60:R60"/>
    <mergeCell ref="S60:V60"/>
    <mergeCell ref="W60:Z60"/>
    <mergeCell ref="Q50:R50"/>
    <mergeCell ref="S50:V50"/>
    <mergeCell ref="W50:Z50"/>
    <mergeCell ref="AA50:AF50"/>
    <mergeCell ref="Q51:R51"/>
    <mergeCell ref="S51:V51"/>
    <mergeCell ref="W51:Z51"/>
    <mergeCell ref="AA51:AF51"/>
    <mergeCell ref="B52:B54"/>
    <mergeCell ref="Q52:R52"/>
    <mergeCell ref="S52:V52"/>
    <mergeCell ref="W52:Z52"/>
    <mergeCell ref="AA52:AF52"/>
    <mergeCell ref="Q53:R53"/>
    <mergeCell ref="S53:V53"/>
    <mergeCell ref="W53:Z53"/>
    <mergeCell ref="AA53:AF53"/>
    <mergeCell ref="Q54:R54"/>
    <mergeCell ref="S54:V54"/>
    <mergeCell ref="W54:Z54"/>
    <mergeCell ref="AA54:AF54"/>
    <mergeCell ref="Q47:R47"/>
    <mergeCell ref="S47:V47"/>
    <mergeCell ref="W47:Z47"/>
    <mergeCell ref="AA47:AF47"/>
    <mergeCell ref="Q48:R48"/>
    <mergeCell ref="S48:V48"/>
    <mergeCell ref="W48:Z48"/>
    <mergeCell ref="AA48:AF48"/>
    <mergeCell ref="Q49:R49"/>
    <mergeCell ref="S49:V49"/>
    <mergeCell ref="W49:Z49"/>
    <mergeCell ref="AA49:AF49"/>
    <mergeCell ref="A35:Z35"/>
    <mergeCell ref="AA35:AK35"/>
    <mergeCell ref="A36:A64"/>
    <mergeCell ref="B36:O39"/>
    <mergeCell ref="S36:V39"/>
    <mergeCell ref="W36:Z39"/>
    <mergeCell ref="AA36:AF39"/>
    <mergeCell ref="AG36:AK39"/>
    <mergeCell ref="Q37:R39"/>
    <mergeCell ref="B40:B51"/>
    <mergeCell ref="Q40:R40"/>
    <mergeCell ref="S40:V40"/>
    <mergeCell ref="W40:Z40"/>
    <mergeCell ref="AA40:AF40"/>
    <mergeCell ref="Q41:R41"/>
    <mergeCell ref="S41:V41"/>
    <mergeCell ref="W41:Z41"/>
    <mergeCell ref="AA41:AF41"/>
    <mergeCell ref="Q42:R42"/>
    <mergeCell ref="S42:V42"/>
    <mergeCell ref="W42:Z42"/>
    <mergeCell ref="AA42:AF42"/>
    <mergeCell ref="Q43:R43"/>
    <mergeCell ref="S43:V43"/>
    <mergeCell ref="B31:G34"/>
    <mergeCell ref="H31:K31"/>
    <mergeCell ref="L31:M31"/>
    <mergeCell ref="O31:P31"/>
    <mergeCell ref="R31:AK31"/>
    <mergeCell ref="H32:K33"/>
    <mergeCell ref="N32:U33"/>
    <mergeCell ref="X32:AK33"/>
    <mergeCell ref="H34:AK34"/>
    <mergeCell ref="H28:AK28"/>
    <mergeCell ref="B29:G30"/>
    <mergeCell ref="H29:J30"/>
    <mergeCell ref="K29:P30"/>
    <mergeCell ref="Q29:S29"/>
    <mergeCell ref="T29:AA29"/>
    <mergeCell ref="AB29:AC30"/>
    <mergeCell ref="AD29:AK30"/>
    <mergeCell ref="Q30:S30"/>
    <mergeCell ref="T30:AA30"/>
    <mergeCell ref="Q14:V15"/>
    <mergeCell ref="W14:AK15"/>
    <mergeCell ref="U19:X19"/>
    <mergeCell ref="A20:A34"/>
    <mergeCell ref="B20:G20"/>
    <mergeCell ref="H20:AK20"/>
    <mergeCell ref="B21:G21"/>
    <mergeCell ref="H21:AK21"/>
    <mergeCell ref="B22:G25"/>
    <mergeCell ref="H22:K22"/>
    <mergeCell ref="L22:M22"/>
    <mergeCell ref="O22:P22"/>
    <mergeCell ref="R22:AK22"/>
    <mergeCell ref="H23:K24"/>
    <mergeCell ref="N23:U24"/>
    <mergeCell ref="X23:AK24"/>
    <mergeCell ref="H25:AK25"/>
    <mergeCell ref="B26:G27"/>
    <mergeCell ref="K26:P26"/>
    <mergeCell ref="S26:U26"/>
    <mergeCell ref="Y26:AK26"/>
    <mergeCell ref="H27:J27"/>
    <mergeCell ref="K27:AK27"/>
    <mergeCell ref="B28:G28"/>
    <mergeCell ref="Y8:AA8"/>
    <mergeCell ref="AC8:AD8"/>
    <mergeCell ref="AF8:AG8"/>
    <mergeCell ref="AI8:AJ8"/>
    <mergeCell ref="A10:E11"/>
    <mergeCell ref="F10:J11"/>
    <mergeCell ref="Q10:S11"/>
    <mergeCell ref="T10:AK11"/>
    <mergeCell ref="Q12:S13"/>
    <mergeCell ref="T12:AK13"/>
    <mergeCell ref="Q44:R44"/>
    <mergeCell ref="S44:V44"/>
    <mergeCell ref="W44:Z44"/>
    <mergeCell ref="AA44:AF44"/>
    <mergeCell ref="Q45:R45"/>
    <mergeCell ref="S45:V45"/>
    <mergeCell ref="W45:Z45"/>
    <mergeCell ref="AA45:AF45"/>
    <mergeCell ref="Q46:R46"/>
    <mergeCell ref="S46:V46"/>
    <mergeCell ref="W46:Z46"/>
    <mergeCell ref="AA46:AF46"/>
    <mergeCell ref="W43:Z43"/>
    <mergeCell ref="AA43:AF43"/>
    <mergeCell ref="A6:AK6"/>
  </mergeCells>
  <phoneticPr fontId="6"/>
  <dataValidations count="1">
    <dataValidation type="list" allowBlank="1" showInputMessage="1" showErrorMessage="1" sqref="S40:Z64">
      <formula1>"〇"</formula1>
    </dataValidation>
  </dataValidations>
  <hyperlinks>
    <hyperlink ref="K27" r:id="rId1"/>
  </hyperlinks>
  <pageMargins left="0.7" right="0.7" top="0.75" bottom="0.75" header="0.3" footer="0.3"/>
  <pageSetup paperSize="9" scale="76"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3074" r:id="rId6"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3075" r:id="rId7"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3076" r:id="rId8"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3077" r:id="rId9"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mc:AlternateContent xmlns:mc="http://schemas.openxmlformats.org/markup-compatibility/2006">
          <mc:Choice Requires="x14">
            <control shapeId="3078" r:id="rId10" name="Check Box 6">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3079" r:id="rId11" name="Check Box 7">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3080" r:id="rId12" name="Check Box 8">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3081" r:id="rId13" name="Check Box 9">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3082" r:id="rId14" name="Check Box 10">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mc:AlternateContent xmlns:mc="http://schemas.openxmlformats.org/markup-compatibility/2006">
          <mc:Choice Requires="x14">
            <control shapeId="3083" r:id="rId15" name="Check Box 1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3084" r:id="rId16" name="Check Box 1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3085" r:id="rId17" name="Check Box 1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3086" r:id="rId18" name="Check Box 1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3087" r:id="rId19" name="Check Box 1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mc:AlternateContent xmlns:mc="http://schemas.openxmlformats.org/markup-compatibility/2006">
          <mc:Choice Requires="x14">
            <control shapeId="3088" r:id="rId20" name="Check Box 16">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3089" r:id="rId21" name="Check Box 17">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3090" r:id="rId22" name="Check Box 18">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3091" r:id="rId23" name="Check Box 19">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3092" r:id="rId24" name="Check Box 20">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29"/>
  <sheetViews>
    <sheetView view="pageBreakPreview" zoomScaleNormal="100" zoomScaleSheetLayoutView="100" workbookViewId="0">
      <selection activeCell="O37" sqref="O37"/>
    </sheetView>
  </sheetViews>
  <sheetFormatPr defaultColWidth="9" defaultRowHeight="12"/>
  <cols>
    <col min="1" max="1" width="7" style="114" customWidth="1"/>
    <col min="2" max="2" width="2.21875" style="114" customWidth="1"/>
    <col min="3" max="16384" width="9" style="114"/>
  </cols>
  <sheetData>
    <row r="1" spans="1:29" ht="4.2" customHeight="1">
      <c r="A1" s="542"/>
      <c r="B1" s="112"/>
      <c r="M1" s="112"/>
      <c r="N1" s="112"/>
      <c r="O1" s="112"/>
      <c r="P1" s="112"/>
      <c r="Q1" s="112"/>
      <c r="R1" s="112"/>
      <c r="S1" s="112"/>
      <c r="T1" s="112"/>
      <c r="U1" s="112"/>
      <c r="V1" s="112"/>
      <c r="W1" s="112"/>
      <c r="X1" s="112"/>
      <c r="Y1" s="112"/>
      <c r="Z1" s="112"/>
      <c r="AA1" s="112"/>
      <c r="AB1" s="112"/>
      <c r="AC1" s="112"/>
    </row>
    <row r="2" spans="1:29" ht="12" customHeight="1">
      <c r="A2" s="112" t="s">
        <v>72</v>
      </c>
      <c r="B2" s="543" t="s">
        <v>585</v>
      </c>
      <c r="C2" s="544" t="s">
        <v>586</v>
      </c>
      <c r="D2" s="544"/>
      <c r="E2" s="544"/>
      <c r="F2" s="544"/>
      <c r="G2" s="544"/>
      <c r="H2" s="544"/>
      <c r="I2" s="544"/>
      <c r="J2" s="544"/>
      <c r="K2" s="544"/>
      <c r="L2" s="544"/>
      <c r="M2" s="112"/>
      <c r="N2" s="112"/>
      <c r="O2" s="112"/>
      <c r="P2" s="112"/>
      <c r="Q2" s="112"/>
      <c r="R2" s="112"/>
      <c r="S2" s="112"/>
      <c r="T2" s="112"/>
      <c r="U2" s="112"/>
      <c r="V2" s="112"/>
      <c r="W2" s="112"/>
      <c r="X2" s="112"/>
      <c r="Y2" s="112"/>
      <c r="Z2" s="112"/>
      <c r="AA2" s="112"/>
      <c r="AB2" s="112"/>
      <c r="AC2" s="112"/>
    </row>
    <row r="3" spans="1:29" ht="4.2" customHeight="1">
      <c r="A3" s="112"/>
      <c r="B3" s="543"/>
      <c r="C3" s="544"/>
      <c r="D3" s="544"/>
      <c r="E3" s="544"/>
      <c r="F3" s="544"/>
      <c r="G3" s="544"/>
      <c r="H3" s="544"/>
      <c r="I3" s="544"/>
      <c r="J3" s="544"/>
      <c r="K3" s="544"/>
      <c r="L3" s="544"/>
      <c r="M3" s="112"/>
      <c r="N3" s="112"/>
      <c r="O3" s="112"/>
      <c r="P3" s="112"/>
      <c r="Q3" s="112"/>
      <c r="R3" s="112"/>
      <c r="S3" s="112"/>
      <c r="T3" s="112"/>
      <c r="U3" s="112"/>
      <c r="V3" s="112"/>
      <c r="W3" s="112"/>
      <c r="X3" s="112"/>
      <c r="Y3" s="112"/>
      <c r="Z3" s="112"/>
      <c r="AA3" s="112"/>
      <c r="AB3" s="112"/>
      <c r="AC3" s="112"/>
    </row>
    <row r="4" spans="1:29">
      <c r="A4" s="112"/>
      <c r="B4" s="543"/>
      <c r="C4" s="544"/>
      <c r="D4" s="544"/>
      <c r="E4" s="544"/>
      <c r="F4" s="544"/>
      <c r="G4" s="544"/>
      <c r="H4" s="544"/>
      <c r="I4" s="544"/>
      <c r="J4" s="544"/>
      <c r="K4" s="544"/>
      <c r="L4" s="544"/>
      <c r="M4" s="112"/>
      <c r="N4" s="112"/>
      <c r="O4" s="112"/>
      <c r="P4" s="112"/>
      <c r="Q4" s="112"/>
      <c r="R4" s="112"/>
      <c r="S4" s="112"/>
      <c r="T4" s="112"/>
      <c r="U4" s="112"/>
      <c r="V4" s="112"/>
      <c r="W4" s="112"/>
      <c r="X4" s="112"/>
      <c r="Y4" s="112"/>
      <c r="Z4" s="112"/>
      <c r="AA4" s="112"/>
      <c r="AB4" s="112"/>
      <c r="AC4" s="112"/>
    </row>
    <row r="5" spans="1:29" ht="4.2" customHeight="1">
      <c r="A5" s="112"/>
      <c r="B5" s="543"/>
      <c r="C5" s="544"/>
      <c r="D5" s="544"/>
      <c r="E5" s="544"/>
      <c r="F5" s="544"/>
      <c r="G5" s="544"/>
      <c r="H5" s="544"/>
      <c r="I5" s="544"/>
      <c r="J5" s="544"/>
      <c r="K5" s="544"/>
      <c r="L5" s="544"/>
      <c r="M5" s="112"/>
      <c r="N5" s="112"/>
      <c r="O5" s="112"/>
      <c r="P5" s="112"/>
      <c r="Q5" s="112"/>
      <c r="R5" s="112"/>
      <c r="S5" s="112"/>
      <c r="T5" s="112"/>
      <c r="U5" s="112"/>
      <c r="V5" s="112"/>
      <c r="W5" s="112"/>
      <c r="X5" s="112"/>
      <c r="Y5" s="112"/>
      <c r="Z5" s="112"/>
      <c r="AA5" s="112"/>
      <c r="AB5" s="112"/>
      <c r="AC5" s="112"/>
    </row>
    <row r="6" spans="1:29">
      <c r="A6" s="112"/>
      <c r="B6" s="543"/>
      <c r="C6" s="544"/>
      <c r="D6" s="544"/>
      <c r="E6" s="544"/>
      <c r="F6" s="544"/>
      <c r="G6" s="544"/>
      <c r="H6" s="544"/>
      <c r="I6" s="544"/>
      <c r="J6" s="544"/>
      <c r="K6" s="544"/>
      <c r="L6" s="544"/>
      <c r="M6" s="112"/>
      <c r="N6" s="112"/>
      <c r="O6" s="112"/>
      <c r="P6" s="112"/>
      <c r="Q6" s="112"/>
      <c r="R6" s="112"/>
      <c r="S6" s="112"/>
      <c r="T6" s="112"/>
      <c r="U6" s="112"/>
      <c r="V6" s="112"/>
      <c r="W6" s="112"/>
      <c r="X6" s="112"/>
      <c r="Y6" s="112"/>
      <c r="Z6" s="112"/>
      <c r="AA6" s="112"/>
      <c r="AB6" s="112"/>
      <c r="AC6" s="112"/>
    </row>
    <row r="7" spans="1:29">
      <c r="A7" s="112"/>
      <c r="B7" s="543"/>
      <c r="C7" s="544"/>
      <c r="D7" s="544"/>
      <c r="E7" s="544"/>
      <c r="F7" s="544"/>
      <c r="G7" s="544"/>
      <c r="H7" s="544"/>
      <c r="I7" s="544"/>
      <c r="J7" s="544"/>
      <c r="K7" s="544"/>
      <c r="L7" s="544"/>
      <c r="M7" s="112"/>
      <c r="N7" s="112"/>
      <c r="O7" s="112"/>
      <c r="P7" s="112"/>
      <c r="Q7" s="112"/>
      <c r="R7" s="112"/>
      <c r="S7" s="112"/>
      <c r="T7" s="112"/>
      <c r="U7" s="112"/>
      <c r="V7" s="112"/>
      <c r="W7" s="112"/>
      <c r="X7" s="112"/>
      <c r="Y7" s="112"/>
      <c r="Z7" s="112"/>
      <c r="AA7" s="112"/>
      <c r="AB7" s="112"/>
      <c r="AC7" s="112"/>
    </row>
    <row r="8" spans="1:29">
      <c r="A8" s="111"/>
      <c r="B8" s="543"/>
      <c r="C8" s="544"/>
      <c r="D8" s="544"/>
      <c r="E8" s="544"/>
      <c r="F8" s="544"/>
      <c r="G8" s="544"/>
      <c r="H8" s="544"/>
      <c r="I8" s="544"/>
      <c r="J8" s="544"/>
      <c r="K8" s="544"/>
      <c r="L8" s="544"/>
      <c r="M8" s="111"/>
      <c r="N8" s="111"/>
      <c r="O8" s="111"/>
      <c r="P8" s="111"/>
      <c r="Q8" s="111"/>
      <c r="R8" s="111"/>
      <c r="S8" s="111"/>
      <c r="T8" s="111"/>
      <c r="U8" s="111"/>
      <c r="V8" s="111"/>
      <c r="W8" s="111"/>
      <c r="X8" s="111"/>
      <c r="Y8" s="111"/>
      <c r="Z8" s="111"/>
      <c r="AA8" s="111"/>
      <c r="AB8" s="111"/>
      <c r="AC8" s="111"/>
    </row>
    <row r="9" spans="1:29" ht="4.2" customHeight="1">
      <c r="A9" s="111"/>
      <c r="B9" s="543"/>
      <c r="C9" s="544"/>
      <c r="D9" s="544"/>
      <c r="E9" s="544"/>
      <c r="F9" s="544"/>
      <c r="G9" s="544"/>
      <c r="H9" s="544"/>
      <c r="I9" s="544"/>
      <c r="J9" s="544"/>
      <c r="K9" s="544"/>
      <c r="L9" s="544"/>
      <c r="M9" s="111"/>
      <c r="N9" s="111"/>
      <c r="O9" s="111"/>
      <c r="P9" s="111"/>
      <c r="Q9" s="111"/>
      <c r="R9" s="111"/>
      <c r="S9" s="111"/>
      <c r="T9" s="111"/>
      <c r="U9" s="111"/>
      <c r="V9" s="111"/>
      <c r="W9" s="111"/>
      <c r="X9" s="111"/>
      <c r="Y9" s="111"/>
      <c r="Z9" s="111"/>
      <c r="AA9" s="111"/>
      <c r="AB9" s="111"/>
      <c r="AC9" s="111"/>
    </row>
    <row r="10" spans="1:29">
      <c r="B10" s="543"/>
      <c r="C10" s="544"/>
      <c r="D10" s="544"/>
      <c r="E10" s="544"/>
      <c r="F10" s="544"/>
      <c r="G10" s="544"/>
      <c r="H10" s="544"/>
      <c r="I10" s="544"/>
      <c r="J10" s="544"/>
      <c r="K10" s="544"/>
      <c r="L10" s="544"/>
    </row>
    <row r="11" spans="1:29">
      <c r="B11" s="543"/>
      <c r="C11" s="544"/>
      <c r="D11" s="544"/>
      <c r="E11" s="544"/>
      <c r="F11" s="544"/>
      <c r="G11" s="544"/>
      <c r="H11" s="544"/>
      <c r="I11" s="544"/>
      <c r="J11" s="544"/>
      <c r="K11" s="544"/>
      <c r="L11" s="544"/>
    </row>
    <row r="12" spans="1:29">
      <c r="B12" s="543"/>
      <c r="C12" s="544"/>
      <c r="D12" s="544"/>
      <c r="E12" s="544"/>
      <c r="F12" s="544"/>
      <c r="G12" s="544"/>
      <c r="H12" s="544"/>
      <c r="I12" s="544"/>
      <c r="J12" s="544"/>
      <c r="K12" s="544"/>
      <c r="L12" s="544"/>
    </row>
    <row r="13" spans="1:29">
      <c r="B13" s="543"/>
      <c r="C13" s="544"/>
      <c r="D13" s="544"/>
      <c r="E13" s="544"/>
      <c r="F13" s="544"/>
      <c r="G13" s="544"/>
      <c r="H13" s="544"/>
      <c r="I13" s="544"/>
      <c r="J13" s="544"/>
      <c r="K13" s="544"/>
      <c r="L13" s="544"/>
    </row>
    <row r="14" spans="1:29">
      <c r="B14" s="543"/>
      <c r="C14" s="544"/>
      <c r="D14" s="544"/>
      <c r="E14" s="544"/>
      <c r="F14" s="544"/>
      <c r="G14" s="544"/>
      <c r="H14" s="544"/>
      <c r="I14" s="544"/>
      <c r="J14" s="544"/>
      <c r="K14" s="544"/>
      <c r="L14" s="544"/>
    </row>
    <row r="15" spans="1:29">
      <c r="B15" s="543"/>
      <c r="C15" s="544"/>
      <c r="D15" s="544"/>
      <c r="E15" s="544"/>
      <c r="F15" s="544"/>
      <c r="G15" s="544"/>
      <c r="H15" s="544"/>
      <c r="I15" s="544"/>
      <c r="J15" s="544"/>
      <c r="K15" s="544"/>
      <c r="L15" s="544"/>
    </row>
    <row r="16" spans="1:29">
      <c r="B16" s="543"/>
      <c r="C16" s="544"/>
      <c r="D16" s="544"/>
      <c r="E16" s="544"/>
      <c r="F16" s="544"/>
      <c r="G16" s="544"/>
      <c r="H16" s="544"/>
      <c r="I16" s="544"/>
      <c r="J16" s="544"/>
      <c r="K16" s="544"/>
      <c r="L16" s="544"/>
    </row>
    <row r="17" spans="1:12">
      <c r="B17" s="543"/>
      <c r="C17" s="544"/>
      <c r="D17" s="544"/>
      <c r="E17" s="544"/>
      <c r="F17" s="544"/>
      <c r="G17" s="544"/>
      <c r="H17" s="544"/>
      <c r="I17" s="544"/>
      <c r="J17" s="544"/>
      <c r="K17" s="544"/>
      <c r="L17" s="544"/>
    </row>
    <row r="18" spans="1:12">
      <c r="B18" s="543"/>
      <c r="C18" s="544"/>
      <c r="D18" s="544"/>
      <c r="E18" s="544"/>
      <c r="F18" s="544"/>
      <c r="G18" s="544"/>
      <c r="H18" s="544"/>
      <c r="I18" s="544"/>
      <c r="J18" s="544"/>
      <c r="K18" s="544"/>
      <c r="L18" s="544"/>
    </row>
    <row r="19" spans="1:12">
      <c r="A19" s="112"/>
      <c r="B19" s="543"/>
      <c r="C19" s="544"/>
      <c r="D19" s="544"/>
      <c r="E19" s="544"/>
      <c r="F19" s="544"/>
      <c r="G19" s="544"/>
      <c r="H19" s="544"/>
      <c r="I19" s="544"/>
      <c r="J19" s="544"/>
      <c r="K19" s="544"/>
      <c r="L19" s="544"/>
    </row>
    <row r="20" spans="1:12">
      <c r="B20" s="543"/>
      <c r="C20" s="544"/>
      <c r="D20" s="544"/>
      <c r="E20" s="544"/>
      <c r="F20" s="544"/>
      <c r="G20" s="544"/>
      <c r="H20" s="544"/>
      <c r="I20" s="544"/>
      <c r="J20" s="544"/>
      <c r="K20" s="544"/>
      <c r="L20" s="544"/>
    </row>
    <row r="21" spans="1:12">
      <c r="B21" s="543"/>
      <c r="C21" s="544"/>
      <c r="D21" s="544"/>
      <c r="E21" s="544"/>
      <c r="F21" s="544"/>
      <c r="G21" s="544"/>
      <c r="H21" s="544"/>
      <c r="I21" s="544"/>
      <c r="J21" s="544"/>
      <c r="K21" s="544"/>
      <c r="L21" s="544"/>
    </row>
    <row r="22" spans="1:12">
      <c r="B22" s="543"/>
      <c r="C22" s="544"/>
      <c r="D22" s="544"/>
      <c r="E22" s="544"/>
      <c r="F22" s="544"/>
      <c r="G22" s="544"/>
      <c r="H22" s="544"/>
      <c r="I22" s="544"/>
      <c r="J22" s="544"/>
      <c r="K22" s="544"/>
      <c r="L22" s="544"/>
    </row>
    <row r="23" spans="1:12">
      <c r="B23" s="543"/>
      <c r="C23" s="544"/>
      <c r="D23" s="544"/>
      <c r="E23" s="544"/>
      <c r="F23" s="544"/>
      <c r="G23" s="544"/>
      <c r="H23" s="544"/>
      <c r="I23" s="544"/>
      <c r="J23" s="544"/>
      <c r="K23" s="544"/>
      <c r="L23" s="544"/>
    </row>
    <row r="24" spans="1:12">
      <c r="D24" s="112"/>
      <c r="E24" s="112"/>
      <c r="F24" s="112"/>
      <c r="G24" s="112"/>
      <c r="H24" s="112"/>
      <c r="I24" s="112"/>
      <c r="J24" s="112"/>
      <c r="K24" s="112"/>
      <c r="L24" s="112"/>
    </row>
    <row r="25" spans="1:12">
      <c r="D25" s="112"/>
      <c r="E25" s="112"/>
      <c r="F25" s="112"/>
      <c r="G25" s="112"/>
      <c r="H25" s="112"/>
      <c r="I25" s="112"/>
      <c r="J25" s="112"/>
      <c r="K25" s="112"/>
      <c r="L25" s="112"/>
    </row>
    <row r="26" spans="1:12">
      <c r="D26" s="112"/>
      <c r="E26" s="112"/>
      <c r="F26" s="112"/>
      <c r="G26" s="112"/>
      <c r="H26" s="112"/>
      <c r="I26" s="112"/>
      <c r="J26" s="112"/>
      <c r="K26" s="112"/>
      <c r="L26" s="112"/>
    </row>
    <row r="27" spans="1:12">
      <c r="D27" s="111"/>
      <c r="E27" s="111"/>
      <c r="F27" s="111"/>
      <c r="G27" s="111"/>
      <c r="H27" s="111"/>
      <c r="I27" s="111"/>
      <c r="J27" s="111"/>
      <c r="K27" s="111"/>
      <c r="L27" s="111"/>
    </row>
    <row r="28" spans="1:12">
      <c r="D28" s="111"/>
      <c r="E28" s="111"/>
      <c r="F28" s="111"/>
      <c r="G28" s="111"/>
      <c r="H28" s="111"/>
      <c r="I28" s="111"/>
      <c r="J28" s="111"/>
      <c r="K28" s="111"/>
      <c r="L28" s="111"/>
    </row>
    <row r="29" spans="1:12" ht="10.95" customHeight="1"/>
  </sheetData>
  <mergeCells count="2">
    <mergeCell ref="B2:B23"/>
    <mergeCell ref="C2:L23"/>
  </mergeCells>
  <phoneticPr fontId="6"/>
  <pageMargins left="0.7" right="0.7" top="0.75" bottom="0.75" header="0.3" footer="0.3"/>
  <pageSetup paperSize="9" scale="8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C44"/>
  <sheetViews>
    <sheetView view="pageBreakPreview" zoomScaleNormal="70" zoomScaleSheetLayoutView="100" workbookViewId="0">
      <selection activeCell="AE20" sqref="AE20"/>
    </sheetView>
  </sheetViews>
  <sheetFormatPr defaultColWidth="9.109375" defaultRowHeight="12"/>
  <cols>
    <col min="1" max="1" width="5.77734375" style="683" customWidth="1"/>
    <col min="2" max="2" width="4.33203125" style="683" customWidth="1"/>
    <col min="3" max="3" width="2.77734375" style="683" customWidth="1"/>
    <col min="4" max="4" width="3.77734375" style="683" customWidth="1"/>
    <col min="5" max="5" width="3.109375" style="683" customWidth="1"/>
    <col min="6" max="9" width="2.77734375" style="683" customWidth="1"/>
    <col min="10" max="29" width="4.109375" style="683" customWidth="1"/>
    <col min="30" max="16384" width="9.109375" style="115"/>
  </cols>
  <sheetData>
    <row r="1" spans="1:29" ht="34.5" customHeight="1" thickBot="1">
      <c r="A1" s="545" t="s">
        <v>587</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row>
    <row r="2" spans="1:29" ht="15" customHeight="1">
      <c r="A2" s="546" t="s">
        <v>135</v>
      </c>
      <c r="B2" s="547" t="s">
        <v>588</v>
      </c>
      <c r="C2" s="547"/>
      <c r="D2" s="547"/>
      <c r="E2" s="547"/>
      <c r="F2" s="548"/>
      <c r="G2" s="548"/>
      <c r="H2" s="548"/>
      <c r="I2" s="548"/>
      <c r="J2" s="548"/>
      <c r="K2" s="548"/>
      <c r="L2" s="548"/>
      <c r="M2" s="548"/>
      <c r="N2" s="548"/>
      <c r="O2" s="548"/>
      <c r="P2" s="548"/>
      <c r="Q2" s="548"/>
      <c r="R2" s="548"/>
      <c r="S2" s="548"/>
      <c r="T2" s="548"/>
      <c r="U2" s="548"/>
      <c r="V2" s="548"/>
      <c r="W2" s="548"/>
      <c r="X2" s="548"/>
      <c r="Y2" s="548"/>
      <c r="Z2" s="548"/>
      <c r="AA2" s="548"/>
      <c r="AB2" s="548"/>
      <c r="AC2" s="549"/>
    </row>
    <row r="3" spans="1:29" ht="28.05" customHeight="1">
      <c r="A3" s="550"/>
      <c r="B3" s="551" t="s">
        <v>25</v>
      </c>
      <c r="C3" s="551"/>
      <c r="D3" s="551"/>
      <c r="E3" s="551"/>
      <c r="F3" s="552"/>
      <c r="G3" s="553"/>
      <c r="H3" s="553"/>
      <c r="I3" s="553"/>
      <c r="J3" s="553"/>
      <c r="K3" s="553"/>
      <c r="L3" s="553"/>
      <c r="M3" s="553"/>
      <c r="N3" s="553"/>
      <c r="O3" s="553"/>
      <c r="P3" s="553"/>
      <c r="Q3" s="553"/>
      <c r="R3" s="553"/>
      <c r="S3" s="553"/>
      <c r="T3" s="553"/>
      <c r="U3" s="553"/>
      <c r="V3" s="553"/>
      <c r="W3" s="553"/>
      <c r="X3" s="553"/>
      <c r="Y3" s="553"/>
      <c r="Z3" s="553"/>
      <c r="AA3" s="553"/>
      <c r="AB3" s="553"/>
      <c r="AC3" s="554"/>
    </row>
    <row r="4" spans="1:29" ht="15" customHeight="1">
      <c r="A4" s="550"/>
      <c r="B4" s="555" t="s">
        <v>136</v>
      </c>
      <c r="C4" s="555"/>
      <c r="D4" s="555"/>
      <c r="E4" s="555"/>
      <c r="F4" s="556"/>
      <c r="G4" s="557"/>
      <c r="H4" s="557"/>
      <c r="I4" s="557"/>
      <c r="J4" s="557"/>
      <c r="K4" s="557"/>
      <c r="L4" s="557"/>
      <c r="M4" s="557"/>
      <c r="N4" s="557"/>
      <c r="O4" s="557"/>
      <c r="P4" s="557"/>
      <c r="Q4" s="557"/>
      <c r="R4" s="557"/>
      <c r="S4" s="557"/>
      <c r="T4" s="557"/>
      <c r="U4" s="557"/>
      <c r="V4" s="557"/>
      <c r="W4" s="557"/>
      <c r="X4" s="557"/>
      <c r="Y4" s="557"/>
      <c r="Z4" s="557"/>
      <c r="AA4" s="557"/>
      <c r="AB4" s="557"/>
      <c r="AC4" s="558"/>
    </row>
    <row r="5" spans="1:29" ht="15" customHeight="1">
      <c r="A5" s="559"/>
      <c r="B5" s="560" t="s">
        <v>38</v>
      </c>
      <c r="C5" s="561"/>
      <c r="D5" s="561"/>
      <c r="E5" s="562"/>
      <c r="F5" s="563" t="s">
        <v>137</v>
      </c>
      <c r="G5" s="563"/>
      <c r="H5" s="563"/>
      <c r="I5" s="563"/>
      <c r="J5" s="564"/>
      <c r="K5" s="564"/>
      <c r="L5" s="564"/>
      <c r="M5" s="565" t="s">
        <v>138</v>
      </c>
      <c r="N5" s="564"/>
      <c r="O5" s="564"/>
      <c r="P5" s="565" t="s">
        <v>22</v>
      </c>
      <c r="Q5" s="566"/>
      <c r="R5" s="566"/>
      <c r="S5" s="566"/>
      <c r="T5" s="566"/>
      <c r="U5" s="566"/>
      <c r="V5" s="566"/>
      <c r="W5" s="566"/>
      <c r="X5" s="566"/>
      <c r="Y5" s="566"/>
      <c r="Z5" s="566"/>
      <c r="AA5" s="566"/>
      <c r="AB5" s="566"/>
      <c r="AC5" s="567"/>
    </row>
    <row r="6" spans="1:29" ht="15" customHeight="1">
      <c r="A6" s="559"/>
      <c r="B6" s="568"/>
      <c r="C6" s="569"/>
      <c r="D6" s="569"/>
      <c r="E6" s="570"/>
      <c r="F6" s="368"/>
      <c r="G6" s="369"/>
      <c r="H6" s="369"/>
      <c r="I6" s="369"/>
      <c r="J6" s="370" t="s">
        <v>56</v>
      </c>
      <c r="K6" s="370" t="s">
        <v>544</v>
      </c>
      <c r="L6" s="369"/>
      <c r="M6" s="369"/>
      <c r="N6" s="369"/>
      <c r="O6" s="369"/>
      <c r="P6" s="369"/>
      <c r="Q6" s="369"/>
      <c r="R6" s="369"/>
      <c r="S6" s="370" t="s">
        <v>57</v>
      </c>
      <c r="T6" s="370" t="s">
        <v>58</v>
      </c>
      <c r="U6" s="571"/>
      <c r="V6" s="571"/>
      <c r="W6" s="571"/>
      <c r="X6" s="571"/>
      <c r="Y6" s="571"/>
      <c r="Z6" s="571"/>
      <c r="AA6" s="571"/>
      <c r="AB6" s="571"/>
      <c r="AC6" s="572"/>
    </row>
    <row r="7" spans="1:29" ht="15" customHeight="1">
      <c r="A7" s="559"/>
      <c r="B7" s="568"/>
      <c r="C7" s="569"/>
      <c r="D7" s="569"/>
      <c r="E7" s="570"/>
      <c r="F7" s="368"/>
      <c r="G7" s="369"/>
      <c r="H7" s="369"/>
      <c r="I7" s="369"/>
      <c r="J7" s="370" t="s">
        <v>545</v>
      </c>
      <c r="K7" s="370" t="s">
        <v>546</v>
      </c>
      <c r="L7" s="369"/>
      <c r="M7" s="369"/>
      <c r="N7" s="369"/>
      <c r="O7" s="369"/>
      <c r="P7" s="369"/>
      <c r="Q7" s="369"/>
      <c r="R7" s="369"/>
      <c r="S7" s="370" t="s">
        <v>78</v>
      </c>
      <c r="T7" s="370" t="s">
        <v>80</v>
      </c>
      <c r="U7" s="571"/>
      <c r="V7" s="571"/>
      <c r="W7" s="571"/>
      <c r="X7" s="571"/>
      <c r="Y7" s="571"/>
      <c r="Z7" s="571"/>
      <c r="AA7" s="571"/>
      <c r="AB7" s="571"/>
      <c r="AC7" s="572"/>
    </row>
    <row r="8" spans="1:29" ht="15" customHeight="1">
      <c r="A8" s="559"/>
      <c r="B8" s="573"/>
      <c r="C8" s="574"/>
      <c r="D8" s="574"/>
      <c r="E8" s="575"/>
      <c r="F8" s="576"/>
      <c r="G8" s="577"/>
      <c r="H8" s="577"/>
      <c r="I8" s="577"/>
      <c r="J8" s="577"/>
      <c r="K8" s="577"/>
      <c r="L8" s="577"/>
      <c r="M8" s="577"/>
      <c r="N8" s="577"/>
      <c r="O8" s="577"/>
      <c r="P8" s="577"/>
      <c r="Q8" s="577"/>
      <c r="R8" s="577"/>
      <c r="S8" s="577"/>
      <c r="T8" s="577"/>
      <c r="U8" s="577"/>
      <c r="V8" s="577"/>
      <c r="W8" s="577"/>
      <c r="X8" s="577"/>
      <c r="Y8" s="577"/>
      <c r="Z8" s="577"/>
      <c r="AA8" s="577"/>
      <c r="AB8" s="577"/>
      <c r="AC8" s="578"/>
    </row>
    <row r="9" spans="1:29" ht="15" customHeight="1">
      <c r="A9" s="559"/>
      <c r="B9" s="579" t="s">
        <v>18</v>
      </c>
      <c r="C9" s="563"/>
      <c r="D9" s="563"/>
      <c r="E9" s="580"/>
      <c r="F9" s="581" t="s">
        <v>37</v>
      </c>
      <c r="G9" s="582"/>
      <c r="H9" s="582"/>
      <c r="I9" s="583"/>
      <c r="J9" s="584"/>
      <c r="K9" s="585"/>
      <c r="L9" s="585"/>
      <c r="M9" s="585"/>
      <c r="N9" s="586" t="s">
        <v>547</v>
      </c>
      <c r="O9" s="586"/>
      <c r="P9" s="587"/>
      <c r="Q9" s="588"/>
      <c r="R9" s="589" t="s">
        <v>139</v>
      </c>
      <c r="S9" s="590"/>
      <c r="T9" s="591"/>
      <c r="U9" s="584"/>
      <c r="V9" s="585"/>
      <c r="W9" s="585"/>
      <c r="X9" s="585"/>
      <c r="Y9" s="585"/>
      <c r="Z9" s="585"/>
      <c r="AA9" s="585"/>
      <c r="AB9" s="585"/>
      <c r="AC9" s="592"/>
    </row>
    <row r="10" spans="1:29" ht="15" customHeight="1">
      <c r="A10" s="593"/>
      <c r="B10" s="573"/>
      <c r="C10" s="574"/>
      <c r="D10" s="574"/>
      <c r="E10" s="594"/>
      <c r="F10" s="581" t="s">
        <v>110</v>
      </c>
      <c r="G10" s="582"/>
      <c r="H10" s="582"/>
      <c r="I10" s="583"/>
      <c r="J10" s="595"/>
      <c r="K10" s="596"/>
      <c r="L10" s="596"/>
      <c r="M10" s="596"/>
      <c r="N10" s="596"/>
      <c r="O10" s="596"/>
      <c r="P10" s="596"/>
      <c r="Q10" s="596"/>
      <c r="R10" s="596"/>
      <c r="S10" s="596"/>
      <c r="T10" s="596"/>
      <c r="U10" s="596"/>
      <c r="V10" s="596"/>
      <c r="W10" s="596"/>
      <c r="X10" s="596"/>
      <c r="Y10" s="596"/>
      <c r="Z10" s="596"/>
      <c r="AA10" s="596"/>
      <c r="AB10" s="596"/>
      <c r="AC10" s="597"/>
    </row>
    <row r="11" spans="1:29" ht="15" customHeight="1">
      <c r="A11" s="598" t="s">
        <v>140</v>
      </c>
      <c r="B11" s="563"/>
      <c r="C11" s="563"/>
      <c r="D11" s="563"/>
      <c r="E11" s="580"/>
      <c r="F11" s="599" t="s">
        <v>24</v>
      </c>
      <c r="G11" s="600"/>
      <c r="H11" s="600"/>
      <c r="I11" s="600"/>
      <c r="J11" s="600"/>
      <c r="K11" s="600"/>
      <c r="L11" s="600"/>
      <c r="M11" s="601"/>
      <c r="N11" s="555"/>
      <c r="O11" s="555"/>
      <c r="P11" s="555"/>
      <c r="Q11" s="555"/>
      <c r="R11" s="563" t="s">
        <v>141</v>
      </c>
      <c r="S11" s="563"/>
      <c r="T11" s="580"/>
      <c r="U11" s="579"/>
      <c r="V11" s="563"/>
      <c r="W11" s="563"/>
      <c r="X11" s="563"/>
      <c r="Y11" s="563"/>
      <c r="Z11" s="563"/>
      <c r="AA11" s="563"/>
      <c r="AB11" s="563"/>
      <c r="AC11" s="602"/>
    </row>
    <row r="12" spans="1:29" ht="15" customHeight="1">
      <c r="A12" s="603"/>
      <c r="B12" s="569"/>
      <c r="C12" s="569"/>
      <c r="D12" s="569"/>
      <c r="E12" s="604"/>
      <c r="F12" s="605" t="s">
        <v>142</v>
      </c>
      <c r="G12" s="606"/>
      <c r="H12" s="606"/>
      <c r="I12" s="606"/>
      <c r="J12" s="606"/>
      <c r="K12" s="606"/>
      <c r="L12" s="606"/>
      <c r="M12" s="607"/>
      <c r="N12" s="555"/>
      <c r="O12" s="555"/>
      <c r="P12" s="555"/>
      <c r="Q12" s="555"/>
      <c r="R12" s="569"/>
      <c r="S12" s="569"/>
      <c r="T12" s="604"/>
      <c r="U12" s="568"/>
      <c r="V12" s="569"/>
      <c r="W12" s="569"/>
      <c r="X12" s="569"/>
      <c r="Y12" s="569"/>
      <c r="Z12" s="569"/>
      <c r="AA12" s="569"/>
      <c r="AB12" s="569"/>
      <c r="AC12" s="608"/>
    </row>
    <row r="13" spans="1:29" ht="15" customHeight="1">
      <c r="A13" s="603"/>
      <c r="B13" s="569"/>
      <c r="C13" s="569"/>
      <c r="D13" s="569"/>
      <c r="E13" s="604"/>
      <c r="F13" s="605" t="s">
        <v>143</v>
      </c>
      <c r="G13" s="606"/>
      <c r="H13" s="606"/>
      <c r="I13" s="606"/>
      <c r="J13" s="606"/>
      <c r="K13" s="606"/>
      <c r="L13" s="606"/>
      <c r="M13" s="607"/>
      <c r="N13" s="555"/>
      <c r="O13" s="555"/>
      <c r="P13" s="555"/>
      <c r="Q13" s="555"/>
      <c r="R13" s="569"/>
      <c r="S13" s="569"/>
      <c r="T13" s="604"/>
      <c r="U13" s="568"/>
      <c r="V13" s="569"/>
      <c r="W13" s="569"/>
      <c r="X13" s="569"/>
      <c r="Y13" s="569"/>
      <c r="Z13" s="569"/>
      <c r="AA13" s="569"/>
      <c r="AB13" s="569"/>
      <c r="AC13" s="608"/>
    </row>
    <row r="14" spans="1:29" ht="15" customHeight="1">
      <c r="A14" s="609"/>
      <c r="B14" s="574"/>
      <c r="C14" s="574"/>
      <c r="D14" s="574"/>
      <c r="E14" s="594"/>
      <c r="F14" s="605" t="s">
        <v>144</v>
      </c>
      <c r="G14" s="606"/>
      <c r="H14" s="606"/>
      <c r="I14" s="606"/>
      <c r="J14" s="606"/>
      <c r="K14" s="606"/>
      <c r="L14" s="606"/>
      <c r="M14" s="607"/>
      <c r="N14" s="555"/>
      <c r="O14" s="555"/>
      <c r="P14" s="555"/>
      <c r="Q14" s="555"/>
      <c r="R14" s="569"/>
      <c r="S14" s="569"/>
      <c r="T14" s="604"/>
      <c r="U14" s="610"/>
      <c r="V14" s="611"/>
      <c r="W14" s="612" t="s">
        <v>145</v>
      </c>
      <c r="X14" s="611"/>
      <c r="Y14" s="611"/>
      <c r="Z14" s="612" t="s">
        <v>146</v>
      </c>
      <c r="AA14" s="611"/>
      <c r="AB14" s="611"/>
      <c r="AC14" s="613" t="s">
        <v>147</v>
      </c>
    </row>
    <row r="15" spans="1:29" ht="15" customHeight="1">
      <c r="A15" s="598" t="s">
        <v>148</v>
      </c>
      <c r="B15" s="563"/>
      <c r="C15" s="563"/>
      <c r="D15" s="563"/>
      <c r="E15" s="580"/>
      <c r="F15" s="605" t="s">
        <v>149</v>
      </c>
      <c r="G15" s="606"/>
      <c r="H15" s="606"/>
      <c r="I15" s="606"/>
      <c r="J15" s="606"/>
      <c r="K15" s="606"/>
      <c r="L15" s="606"/>
      <c r="M15" s="607"/>
      <c r="N15" s="555"/>
      <c r="O15" s="555"/>
      <c r="P15" s="555"/>
      <c r="Q15" s="555"/>
      <c r="R15" s="569"/>
      <c r="S15" s="569"/>
      <c r="T15" s="604"/>
      <c r="U15" s="568"/>
      <c r="V15" s="569"/>
      <c r="W15" s="569"/>
      <c r="X15" s="569"/>
      <c r="Y15" s="569"/>
      <c r="Z15" s="569"/>
      <c r="AA15" s="569"/>
      <c r="AB15" s="569"/>
      <c r="AC15" s="608"/>
    </row>
    <row r="16" spans="1:29" ht="15" customHeight="1">
      <c r="A16" s="609"/>
      <c r="B16" s="574"/>
      <c r="C16" s="574"/>
      <c r="D16" s="574"/>
      <c r="E16" s="594"/>
      <c r="F16" s="605" t="s">
        <v>150</v>
      </c>
      <c r="G16" s="606"/>
      <c r="H16" s="606"/>
      <c r="I16" s="606"/>
      <c r="J16" s="606"/>
      <c r="K16" s="606"/>
      <c r="L16" s="606"/>
      <c r="M16" s="607"/>
      <c r="N16" s="555"/>
      <c r="O16" s="555"/>
      <c r="P16" s="555"/>
      <c r="Q16" s="555"/>
      <c r="R16" s="569"/>
      <c r="S16" s="569"/>
      <c r="T16" s="604"/>
      <c r="U16" s="568"/>
      <c r="V16" s="569"/>
      <c r="W16" s="569"/>
      <c r="X16" s="569"/>
      <c r="Y16" s="569"/>
      <c r="Z16" s="569"/>
      <c r="AA16" s="569"/>
      <c r="AB16" s="569"/>
      <c r="AC16" s="608"/>
    </row>
    <row r="17" spans="1:29" ht="15" customHeight="1">
      <c r="A17" s="598" t="s">
        <v>151</v>
      </c>
      <c r="B17" s="563"/>
      <c r="C17" s="563"/>
      <c r="D17" s="563"/>
      <c r="E17" s="580"/>
      <c r="F17" s="605" t="s">
        <v>152</v>
      </c>
      <c r="G17" s="606"/>
      <c r="H17" s="606"/>
      <c r="I17" s="606"/>
      <c r="J17" s="606"/>
      <c r="K17" s="606"/>
      <c r="L17" s="606"/>
      <c r="M17" s="607"/>
      <c r="N17" s="555"/>
      <c r="O17" s="555"/>
      <c r="P17" s="555"/>
      <c r="Q17" s="555"/>
      <c r="R17" s="569"/>
      <c r="S17" s="569"/>
      <c r="T17" s="604"/>
      <c r="U17" s="568"/>
      <c r="V17" s="569"/>
      <c r="W17" s="569"/>
      <c r="X17" s="569"/>
      <c r="Y17" s="569"/>
      <c r="Z17" s="569"/>
      <c r="AA17" s="569"/>
      <c r="AB17" s="569"/>
      <c r="AC17" s="608"/>
    </row>
    <row r="18" spans="1:29" ht="15" customHeight="1">
      <c r="A18" s="609"/>
      <c r="B18" s="574"/>
      <c r="C18" s="574"/>
      <c r="D18" s="574"/>
      <c r="E18" s="594"/>
      <c r="F18" s="605" t="s">
        <v>153</v>
      </c>
      <c r="G18" s="606"/>
      <c r="H18" s="606"/>
      <c r="I18" s="606"/>
      <c r="J18" s="606"/>
      <c r="K18" s="606"/>
      <c r="L18" s="606"/>
      <c r="M18" s="607"/>
      <c r="N18" s="555"/>
      <c r="O18" s="555"/>
      <c r="P18" s="555"/>
      <c r="Q18" s="555"/>
      <c r="R18" s="574"/>
      <c r="S18" s="574"/>
      <c r="T18" s="594"/>
      <c r="U18" s="573"/>
      <c r="V18" s="574"/>
      <c r="W18" s="574"/>
      <c r="X18" s="574"/>
      <c r="Y18" s="574"/>
      <c r="Z18" s="574"/>
      <c r="AA18" s="574"/>
      <c r="AB18" s="574"/>
      <c r="AC18" s="614"/>
    </row>
    <row r="19" spans="1:29" ht="15" customHeight="1">
      <c r="A19" s="615" t="s">
        <v>154</v>
      </c>
      <c r="B19" s="581" t="s">
        <v>25</v>
      </c>
      <c r="C19" s="582"/>
      <c r="D19" s="582"/>
      <c r="E19" s="616"/>
      <c r="F19" s="617"/>
      <c r="G19" s="557"/>
      <c r="H19" s="557"/>
      <c r="I19" s="557"/>
      <c r="J19" s="557"/>
      <c r="K19" s="557"/>
      <c r="L19" s="557"/>
      <c r="M19" s="557"/>
      <c r="N19" s="555" t="s">
        <v>155</v>
      </c>
      <c r="O19" s="555"/>
      <c r="P19" s="555"/>
      <c r="Q19" s="555"/>
      <c r="R19" s="563" t="s">
        <v>156</v>
      </c>
      <c r="S19" s="563"/>
      <c r="T19" s="563"/>
      <c r="U19" s="564"/>
      <c r="V19" s="564"/>
      <c r="W19" s="618" t="s">
        <v>21</v>
      </c>
      <c r="X19" s="564"/>
      <c r="Y19" s="564"/>
      <c r="Z19" s="619" t="s">
        <v>22</v>
      </c>
      <c r="AA19" s="620"/>
      <c r="AB19" s="620"/>
      <c r="AC19" s="621"/>
    </row>
    <row r="20" spans="1:29" ht="15" customHeight="1">
      <c r="A20" s="622"/>
      <c r="B20" s="581" t="s">
        <v>157</v>
      </c>
      <c r="C20" s="582"/>
      <c r="D20" s="582"/>
      <c r="E20" s="616"/>
      <c r="F20" s="617"/>
      <c r="G20" s="557"/>
      <c r="H20" s="557"/>
      <c r="I20" s="557"/>
      <c r="J20" s="557"/>
      <c r="K20" s="557"/>
      <c r="L20" s="557"/>
      <c r="M20" s="557"/>
      <c r="N20" s="555"/>
      <c r="O20" s="555"/>
      <c r="P20" s="555"/>
      <c r="Q20" s="555"/>
      <c r="R20" s="577"/>
      <c r="S20" s="577"/>
      <c r="T20" s="577"/>
      <c r="U20" s="577"/>
      <c r="V20" s="577"/>
      <c r="W20" s="577"/>
      <c r="X20" s="577"/>
      <c r="Y20" s="577"/>
      <c r="Z20" s="577"/>
      <c r="AA20" s="577"/>
      <c r="AB20" s="577"/>
      <c r="AC20" s="578"/>
    </row>
    <row r="21" spans="1:29" ht="15" customHeight="1">
      <c r="A21" s="622"/>
      <c r="B21" s="579" t="s">
        <v>158</v>
      </c>
      <c r="C21" s="563"/>
      <c r="D21" s="563"/>
      <c r="E21" s="580"/>
      <c r="F21" s="623"/>
      <c r="G21" s="624"/>
      <c r="H21" s="624"/>
      <c r="I21" s="624"/>
      <c r="J21" s="624"/>
      <c r="K21" s="624"/>
      <c r="L21" s="624"/>
      <c r="M21" s="624"/>
      <c r="N21" s="555"/>
      <c r="O21" s="555"/>
      <c r="P21" s="555"/>
      <c r="Q21" s="555"/>
      <c r="R21" s="625"/>
      <c r="S21" s="625"/>
      <c r="T21" s="625"/>
      <c r="U21" s="625"/>
      <c r="V21" s="625"/>
      <c r="W21" s="625"/>
      <c r="X21" s="625"/>
      <c r="Y21" s="625"/>
      <c r="Z21" s="625"/>
      <c r="AA21" s="625"/>
      <c r="AB21" s="625"/>
      <c r="AC21" s="626"/>
    </row>
    <row r="22" spans="1:29" ht="15" customHeight="1">
      <c r="A22" s="627"/>
      <c r="B22" s="628" t="s">
        <v>589</v>
      </c>
      <c r="C22" s="628"/>
      <c r="D22" s="628"/>
      <c r="E22" s="628"/>
      <c r="F22" s="628"/>
      <c r="G22" s="628"/>
      <c r="H22" s="628"/>
      <c r="I22" s="628"/>
      <c r="J22" s="628"/>
      <c r="K22" s="628"/>
      <c r="L22" s="628"/>
      <c r="M22" s="628"/>
      <c r="N22" s="628"/>
      <c r="O22" s="628"/>
      <c r="P22" s="628"/>
      <c r="Q22" s="628"/>
      <c r="R22" s="556"/>
      <c r="S22" s="557"/>
      <c r="T22" s="557"/>
      <c r="U22" s="557"/>
      <c r="V22" s="557"/>
      <c r="W22" s="557"/>
      <c r="X22" s="557"/>
      <c r="Y22" s="557"/>
      <c r="Z22" s="557"/>
      <c r="AA22" s="557"/>
      <c r="AB22" s="557"/>
      <c r="AC22" s="558"/>
    </row>
    <row r="23" spans="1:29" ht="15" customHeight="1">
      <c r="A23" s="622"/>
      <c r="B23" s="560" t="s">
        <v>590</v>
      </c>
      <c r="C23" s="561"/>
      <c r="D23" s="561"/>
      <c r="E23" s="561"/>
      <c r="F23" s="561"/>
      <c r="G23" s="561"/>
      <c r="H23" s="561"/>
      <c r="I23" s="561"/>
      <c r="J23" s="561"/>
      <c r="K23" s="561"/>
      <c r="L23" s="561"/>
      <c r="M23" s="562"/>
      <c r="N23" s="555" t="s">
        <v>159</v>
      </c>
      <c r="O23" s="555"/>
      <c r="P23" s="555"/>
      <c r="Q23" s="555"/>
      <c r="R23" s="556"/>
      <c r="S23" s="557"/>
      <c r="T23" s="557"/>
      <c r="U23" s="557"/>
      <c r="V23" s="557"/>
      <c r="W23" s="557"/>
      <c r="X23" s="557"/>
      <c r="Y23" s="557"/>
      <c r="Z23" s="557"/>
      <c r="AA23" s="557"/>
      <c r="AB23" s="557"/>
      <c r="AC23" s="558"/>
    </row>
    <row r="24" spans="1:29" ht="15" customHeight="1">
      <c r="A24" s="622"/>
      <c r="B24" s="568"/>
      <c r="C24" s="569"/>
      <c r="D24" s="569"/>
      <c r="E24" s="569"/>
      <c r="F24" s="569"/>
      <c r="G24" s="569"/>
      <c r="H24" s="569"/>
      <c r="I24" s="569"/>
      <c r="J24" s="569"/>
      <c r="K24" s="569"/>
      <c r="L24" s="569"/>
      <c r="M24" s="570"/>
      <c r="N24" s="555" t="s">
        <v>160</v>
      </c>
      <c r="O24" s="555"/>
      <c r="P24" s="555"/>
      <c r="Q24" s="555"/>
      <c r="R24" s="629"/>
      <c r="S24" s="630"/>
      <c r="T24" s="630"/>
      <c r="U24" s="630"/>
      <c r="V24" s="630"/>
      <c r="W24" s="630"/>
      <c r="X24" s="630"/>
      <c r="Y24" s="630"/>
      <c r="Z24" s="630"/>
      <c r="AA24" s="630"/>
      <c r="AB24" s="630"/>
      <c r="AC24" s="631"/>
    </row>
    <row r="25" spans="1:29" ht="15" customHeight="1">
      <c r="A25" s="622"/>
      <c r="B25" s="568"/>
      <c r="C25" s="569"/>
      <c r="D25" s="569"/>
      <c r="E25" s="569"/>
      <c r="F25" s="569"/>
      <c r="G25" s="569"/>
      <c r="H25" s="569"/>
      <c r="I25" s="569"/>
      <c r="J25" s="569"/>
      <c r="K25" s="569"/>
      <c r="L25" s="569"/>
      <c r="M25" s="570"/>
      <c r="N25" s="632"/>
      <c r="O25" s="632"/>
      <c r="P25" s="632"/>
      <c r="Q25" s="632"/>
      <c r="R25" s="633"/>
      <c r="S25" s="634"/>
      <c r="T25" s="634"/>
      <c r="U25" s="634"/>
      <c r="V25" s="634"/>
      <c r="W25" s="634"/>
      <c r="X25" s="634"/>
      <c r="Y25" s="634"/>
      <c r="Z25" s="634"/>
      <c r="AA25" s="634"/>
      <c r="AB25" s="634"/>
      <c r="AC25" s="635"/>
    </row>
    <row r="26" spans="1:29" ht="15" customHeight="1">
      <c r="A26" s="636" t="s">
        <v>161</v>
      </c>
      <c r="B26" s="561"/>
      <c r="C26" s="561"/>
      <c r="D26" s="561"/>
      <c r="E26" s="562"/>
      <c r="F26" s="555" t="s">
        <v>162</v>
      </c>
      <c r="G26" s="555"/>
      <c r="H26" s="555"/>
      <c r="I26" s="555"/>
      <c r="J26" s="637"/>
      <c r="K26" s="638"/>
      <c r="L26" s="638"/>
      <c r="M26" s="638"/>
      <c r="N26" s="638"/>
      <c r="O26" s="638"/>
      <c r="P26" s="638"/>
      <c r="Q26" s="639"/>
      <c r="R26" s="590" t="s">
        <v>163</v>
      </c>
      <c r="S26" s="590"/>
      <c r="T26" s="590"/>
      <c r="U26" s="591"/>
      <c r="V26" s="640"/>
      <c r="W26" s="640"/>
      <c r="X26" s="640"/>
      <c r="Y26" s="640"/>
      <c r="Z26" s="640"/>
      <c r="AA26" s="640"/>
      <c r="AB26" s="640"/>
      <c r="AC26" s="641"/>
    </row>
    <row r="27" spans="1:29" ht="15" customHeight="1">
      <c r="A27" s="603"/>
      <c r="B27" s="642"/>
      <c r="C27" s="642"/>
      <c r="D27" s="642"/>
      <c r="E27" s="570"/>
      <c r="F27" s="555" t="s">
        <v>162</v>
      </c>
      <c r="G27" s="555"/>
      <c r="H27" s="555"/>
      <c r="I27" s="555"/>
      <c r="J27" s="637"/>
      <c r="K27" s="638"/>
      <c r="L27" s="638"/>
      <c r="M27" s="638"/>
      <c r="N27" s="638"/>
      <c r="O27" s="638"/>
      <c r="P27" s="638"/>
      <c r="Q27" s="639"/>
      <c r="R27" s="590" t="s">
        <v>163</v>
      </c>
      <c r="S27" s="590"/>
      <c r="T27" s="590"/>
      <c r="U27" s="591"/>
      <c r="V27" s="557"/>
      <c r="W27" s="557"/>
      <c r="X27" s="557"/>
      <c r="Y27" s="557"/>
      <c r="Z27" s="557"/>
      <c r="AA27" s="557"/>
      <c r="AB27" s="557"/>
      <c r="AC27" s="558"/>
    </row>
    <row r="28" spans="1:29" ht="15" customHeight="1">
      <c r="A28" s="609"/>
      <c r="B28" s="574"/>
      <c r="C28" s="574"/>
      <c r="D28" s="574"/>
      <c r="E28" s="575"/>
      <c r="F28" s="555" t="s">
        <v>162</v>
      </c>
      <c r="G28" s="555"/>
      <c r="H28" s="555"/>
      <c r="I28" s="555"/>
      <c r="J28" s="637"/>
      <c r="K28" s="638"/>
      <c r="L28" s="638"/>
      <c r="M28" s="638"/>
      <c r="N28" s="638"/>
      <c r="O28" s="638"/>
      <c r="P28" s="638"/>
      <c r="Q28" s="639"/>
      <c r="R28" s="590" t="s">
        <v>163</v>
      </c>
      <c r="S28" s="590"/>
      <c r="T28" s="590"/>
      <c r="U28" s="591"/>
      <c r="V28" s="557"/>
      <c r="W28" s="557"/>
      <c r="X28" s="557"/>
      <c r="Y28" s="557"/>
      <c r="Z28" s="557"/>
      <c r="AA28" s="557"/>
      <c r="AB28" s="557"/>
      <c r="AC28" s="558"/>
    </row>
    <row r="29" spans="1:29" ht="15" customHeight="1">
      <c r="A29" s="643" t="s">
        <v>164</v>
      </c>
      <c r="B29" s="557"/>
      <c r="C29" s="557"/>
      <c r="D29" s="557"/>
      <c r="E29" s="557"/>
      <c r="F29" s="625"/>
      <c r="G29" s="625"/>
      <c r="H29" s="644"/>
      <c r="I29" s="644"/>
      <c r="J29" s="645"/>
      <c r="K29" s="645"/>
      <c r="L29" s="645"/>
      <c r="M29" s="645"/>
      <c r="N29" s="645"/>
      <c r="O29" s="645"/>
      <c r="P29" s="645"/>
      <c r="Q29" s="645"/>
      <c r="R29" s="645"/>
      <c r="S29" s="645"/>
      <c r="T29" s="645"/>
      <c r="U29" s="645"/>
      <c r="V29" s="645"/>
      <c r="W29" s="645"/>
      <c r="X29" s="645"/>
      <c r="Y29" s="645"/>
      <c r="Z29" s="645"/>
      <c r="AA29" s="645"/>
      <c r="AB29" s="645"/>
      <c r="AC29" s="646"/>
    </row>
    <row r="30" spans="1:29" ht="15" customHeight="1">
      <c r="A30" s="598" t="s">
        <v>165</v>
      </c>
      <c r="B30" s="563"/>
      <c r="C30" s="563"/>
      <c r="D30" s="563"/>
      <c r="E30" s="563"/>
      <c r="F30" s="563"/>
      <c r="G30" s="563"/>
      <c r="H30" s="563"/>
      <c r="I30" s="580"/>
      <c r="J30" s="581" t="s">
        <v>166</v>
      </c>
      <c r="K30" s="582"/>
      <c r="L30" s="582"/>
      <c r="M30" s="616"/>
      <c r="N30" s="581" t="s">
        <v>167</v>
      </c>
      <c r="O30" s="582"/>
      <c r="P30" s="582"/>
      <c r="Q30" s="582"/>
      <c r="R30" s="581" t="s">
        <v>168</v>
      </c>
      <c r="S30" s="582"/>
      <c r="T30" s="582"/>
      <c r="U30" s="616"/>
      <c r="V30" s="647" t="s">
        <v>30</v>
      </c>
      <c r="W30" s="648"/>
      <c r="X30" s="649"/>
      <c r="Y30" s="650"/>
      <c r="Z30" s="651" t="s">
        <v>169</v>
      </c>
      <c r="AA30" s="652"/>
      <c r="AB30" s="652"/>
      <c r="AC30" s="653"/>
    </row>
    <row r="31" spans="1:29" ht="15" customHeight="1">
      <c r="A31" s="603"/>
      <c r="B31" s="569"/>
      <c r="C31" s="569"/>
      <c r="D31" s="569"/>
      <c r="E31" s="569"/>
      <c r="F31" s="569"/>
      <c r="G31" s="569"/>
      <c r="H31" s="569"/>
      <c r="I31" s="604"/>
      <c r="J31" s="581" t="s">
        <v>170</v>
      </c>
      <c r="K31" s="616"/>
      <c r="L31" s="581" t="s">
        <v>171</v>
      </c>
      <c r="M31" s="616"/>
      <c r="N31" s="581" t="s">
        <v>170</v>
      </c>
      <c r="O31" s="582"/>
      <c r="P31" s="581" t="s">
        <v>171</v>
      </c>
      <c r="Q31" s="582"/>
      <c r="R31" s="581" t="s">
        <v>170</v>
      </c>
      <c r="S31" s="616"/>
      <c r="T31" s="581" t="s">
        <v>171</v>
      </c>
      <c r="U31" s="616"/>
      <c r="V31" s="581" t="s">
        <v>170</v>
      </c>
      <c r="W31" s="582"/>
      <c r="X31" s="589" t="s">
        <v>171</v>
      </c>
      <c r="Y31" s="591"/>
      <c r="Z31" s="582" t="s">
        <v>170</v>
      </c>
      <c r="AA31" s="616"/>
      <c r="AB31" s="581" t="s">
        <v>171</v>
      </c>
      <c r="AC31" s="654"/>
    </row>
    <row r="32" spans="1:29" ht="15" customHeight="1">
      <c r="A32" s="655"/>
      <c r="B32" s="581" t="s">
        <v>172</v>
      </c>
      <c r="C32" s="582"/>
      <c r="D32" s="582"/>
      <c r="E32" s="582"/>
      <c r="F32" s="582"/>
      <c r="G32" s="582"/>
      <c r="H32" s="582"/>
      <c r="I32" s="616"/>
      <c r="J32" s="656"/>
      <c r="K32" s="657"/>
      <c r="L32" s="656"/>
      <c r="M32" s="657"/>
      <c r="N32" s="656"/>
      <c r="O32" s="587"/>
      <c r="P32" s="656"/>
      <c r="Q32" s="587"/>
      <c r="R32" s="656"/>
      <c r="S32" s="657"/>
      <c r="T32" s="656"/>
      <c r="U32" s="657"/>
      <c r="V32" s="656"/>
      <c r="W32" s="587"/>
      <c r="X32" s="658"/>
      <c r="Y32" s="659"/>
      <c r="Z32" s="587"/>
      <c r="AA32" s="657"/>
      <c r="AB32" s="656"/>
      <c r="AC32" s="660"/>
    </row>
    <row r="33" spans="1:29" ht="15" customHeight="1">
      <c r="A33" s="655"/>
      <c r="B33" s="581" t="s">
        <v>173</v>
      </c>
      <c r="C33" s="582"/>
      <c r="D33" s="582"/>
      <c r="E33" s="582"/>
      <c r="F33" s="582"/>
      <c r="G33" s="582"/>
      <c r="H33" s="582"/>
      <c r="I33" s="616"/>
      <c r="J33" s="656"/>
      <c r="K33" s="657"/>
      <c r="L33" s="656"/>
      <c r="M33" s="657"/>
      <c r="N33" s="656"/>
      <c r="O33" s="587"/>
      <c r="P33" s="656"/>
      <c r="Q33" s="587"/>
      <c r="R33" s="656"/>
      <c r="S33" s="657"/>
      <c r="T33" s="656"/>
      <c r="U33" s="657"/>
      <c r="V33" s="656"/>
      <c r="W33" s="587"/>
      <c r="X33" s="658"/>
      <c r="Y33" s="659"/>
      <c r="Z33" s="587"/>
      <c r="AA33" s="657"/>
      <c r="AB33" s="656"/>
      <c r="AC33" s="660"/>
    </row>
    <row r="34" spans="1:29" ht="15" customHeight="1">
      <c r="A34" s="655"/>
      <c r="B34" s="581" t="s">
        <v>31</v>
      </c>
      <c r="C34" s="582"/>
      <c r="D34" s="582"/>
      <c r="E34" s="582"/>
      <c r="F34" s="582"/>
      <c r="G34" s="582"/>
      <c r="H34" s="582"/>
      <c r="I34" s="616"/>
      <c r="J34" s="656"/>
      <c r="K34" s="587"/>
      <c r="L34" s="587"/>
      <c r="M34" s="588"/>
      <c r="N34" s="661"/>
      <c r="O34" s="587"/>
      <c r="P34" s="587"/>
      <c r="Q34" s="587"/>
      <c r="R34" s="662"/>
      <c r="S34" s="585"/>
      <c r="T34" s="585"/>
      <c r="U34" s="663"/>
      <c r="V34" s="664"/>
      <c r="W34" s="665"/>
      <c r="X34" s="666"/>
      <c r="Y34" s="667"/>
      <c r="Z34" s="664"/>
      <c r="AA34" s="665"/>
      <c r="AB34" s="665"/>
      <c r="AC34" s="668"/>
    </row>
    <row r="35" spans="1:29" ht="15" customHeight="1">
      <c r="A35" s="643" t="s">
        <v>174</v>
      </c>
      <c r="B35" s="645"/>
      <c r="C35" s="645"/>
      <c r="D35" s="645"/>
      <c r="E35" s="645"/>
      <c r="F35" s="645"/>
      <c r="G35" s="645"/>
      <c r="H35" s="645"/>
      <c r="I35" s="645"/>
      <c r="J35" s="645"/>
      <c r="K35" s="645"/>
      <c r="L35" s="645"/>
      <c r="M35" s="645"/>
      <c r="N35" s="645"/>
      <c r="O35" s="645"/>
      <c r="P35" s="645"/>
      <c r="Q35" s="645"/>
      <c r="R35" s="645"/>
      <c r="S35" s="645"/>
      <c r="T35" s="645"/>
      <c r="U35" s="645"/>
      <c r="V35" s="645"/>
      <c r="W35" s="645"/>
      <c r="X35" s="645"/>
      <c r="Y35" s="645"/>
      <c r="Z35" s="645"/>
      <c r="AA35" s="645"/>
      <c r="AB35" s="645"/>
      <c r="AC35" s="646"/>
    </row>
    <row r="36" spans="1:29" ht="15" customHeight="1">
      <c r="A36" s="598" t="s">
        <v>175</v>
      </c>
      <c r="B36" s="563"/>
      <c r="C36" s="563"/>
      <c r="D36" s="563"/>
      <c r="E36" s="563"/>
      <c r="F36" s="563"/>
      <c r="G36" s="563"/>
      <c r="H36" s="563"/>
      <c r="I36" s="669"/>
      <c r="J36" s="670"/>
      <c r="K36" s="582"/>
      <c r="L36" s="582"/>
      <c r="M36" s="582"/>
      <c r="N36" s="582"/>
      <c r="O36" s="582"/>
      <c r="P36" s="582"/>
      <c r="Q36" s="582"/>
      <c r="R36" s="582"/>
      <c r="S36" s="582"/>
      <c r="T36" s="582"/>
      <c r="U36" s="582"/>
      <c r="V36" s="582"/>
      <c r="W36" s="582"/>
      <c r="X36" s="582"/>
      <c r="Y36" s="582"/>
      <c r="Z36" s="582"/>
      <c r="AA36" s="582"/>
      <c r="AB36" s="582"/>
      <c r="AC36" s="654"/>
    </row>
    <row r="37" spans="1:29" ht="15" customHeight="1">
      <c r="A37" s="598" t="s">
        <v>176</v>
      </c>
      <c r="B37" s="563"/>
      <c r="C37" s="563"/>
      <c r="D37" s="563"/>
      <c r="E37" s="563"/>
      <c r="F37" s="563"/>
      <c r="G37" s="563"/>
      <c r="H37" s="563"/>
      <c r="I37" s="669"/>
      <c r="J37" s="661"/>
      <c r="K37" s="587"/>
      <c r="L37" s="587"/>
      <c r="M37" s="587"/>
      <c r="N37" s="587"/>
      <c r="O37" s="587"/>
      <c r="P37" s="587"/>
      <c r="Q37" s="601" t="s">
        <v>27</v>
      </c>
      <c r="R37" s="671"/>
      <c r="S37" s="672"/>
      <c r="T37" s="672"/>
      <c r="U37" s="672"/>
      <c r="V37" s="672"/>
      <c r="W37" s="672"/>
      <c r="X37" s="672"/>
      <c r="Y37" s="672"/>
      <c r="Z37" s="672"/>
      <c r="AA37" s="672"/>
      <c r="AB37" s="672"/>
      <c r="AC37" s="673"/>
    </row>
    <row r="38" spans="1:29" ht="15" customHeight="1">
      <c r="A38" s="598" t="s">
        <v>26</v>
      </c>
      <c r="B38" s="563"/>
      <c r="C38" s="563"/>
      <c r="D38" s="563"/>
      <c r="E38" s="563"/>
      <c r="F38" s="563"/>
      <c r="G38" s="563"/>
      <c r="H38" s="563"/>
      <c r="I38" s="580"/>
      <c r="J38" s="674"/>
      <c r="K38" s="675"/>
      <c r="L38" s="675"/>
      <c r="M38" s="675"/>
      <c r="N38" s="675"/>
      <c r="O38" s="675"/>
      <c r="P38" s="675"/>
      <c r="Q38" s="557" t="s">
        <v>177</v>
      </c>
      <c r="R38" s="676"/>
      <c r="S38" s="676"/>
      <c r="T38" s="676"/>
      <c r="U38" s="676"/>
      <c r="V38" s="557"/>
      <c r="W38" s="557"/>
      <c r="X38" s="557"/>
      <c r="Y38" s="557"/>
      <c r="Z38" s="557"/>
      <c r="AA38" s="557"/>
      <c r="AB38" s="557"/>
      <c r="AC38" s="558"/>
    </row>
    <row r="39" spans="1:29" ht="14.55" customHeight="1">
      <c r="A39" s="609"/>
      <c r="B39" s="574"/>
      <c r="C39" s="574"/>
      <c r="D39" s="574"/>
      <c r="E39" s="574"/>
      <c r="F39" s="574"/>
      <c r="G39" s="574"/>
      <c r="H39" s="574"/>
      <c r="I39" s="594"/>
      <c r="J39" s="581" t="s">
        <v>28</v>
      </c>
      <c r="K39" s="582"/>
      <c r="L39" s="582"/>
      <c r="M39" s="616"/>
      <c r="N39" s="656"/>
      <c r="O39" s="587"/>
      <c r="P39" s="587"/>
      <c r="Q39" s="600" t="s">
        <v>27</v>
      </c>
      <c r="R39" s="555" t="s">
        <v>29</v>
      </c>
      <c r="S39" s="555"/>
      <c r="T39" s="555"/>
      <c r="U39" s="555"/>
      <c r="V39" s="656"/>
      <c r="W39" s="587"/>
      <c r="X39" s="587"/>
      <c r="Y39" s="601" t="s">
        <v>27</v>
      </c>
      <c r="Z39" s="661"/>
      <c r="AA39" s="587"/>
      <c r="AB39" s="587"/>
      <c r="AC39" s="660"/>
    </row>
    <row r="40" spans="1:29" ht="14.55" customHeight="1" thickBot="1">
      <c r="A40" s="677" t="s">
        <v>32</v>
      </c>
      <c r="B40" s="678"/>
      <c r="C40" s="678"/>
      <c r="D40" s="678"/>
      <c r="E40" s="678"/>
      <c r="F40" s="678"/>
      <c r="G40" s="678"/>
      <c r="H40" s="678"/>
      <c r="I40" s="679"/>
      <c r="J40" s="680" t="s">
        <v>33</v>
      </c>
      <c r="K40" s="681"/>
      <c r="L40" s="681"/>
      <c r="M40" s="681"/>
      <c r="N40" s="681"/>
      <c r="O40" s="681"/>
      <c r="P40" s="681"/>
      <c r="Q40" s="681"/>
      <c r="R40" s="681"/>
      <c r="S40" s="681"/>
      <c r="T40" s="681"/>
      <c r="U40" s="681"/>
      <c r="V40" s="681"/>
      <c r="W40" s="681"/>
      <c r="X40" s="681"/>
      <c r="Y40" s="681"/>
      <c r="Z40" s="681"/>
      <c r="AA40" s="681"/>
      <c r="AB40" s="681"/>
      <c r="AC40" s="682"/>
    </row>
    <row r="41" spans="1:29" ht="14.55" customHeight="1"/>
    <row r="42" spans="1:29">
      <c r="A42" s="683" t="s">
        <v>72</v>
      </c>
      <c r="B42" s="684" t="s">
        <v>591</v>
      </c>
      <c r="C42" s="684"/>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row>
    <row r="43" spans="1:29">
      <c r="A43" s="685"/>
      <c r="B43" s="684"/>
      <c r="C43" s="684"/>
      <c r="D43" s="684"/>
      <c r="E43" s="684"/>
      <c r="F43" s="684"/>
      <c r="G43" s="684"/>
      <c r="H43" s="684"/>
      <c r="I43" s="684"/>
      <c r="J43" s="684"/>
      <c r="K43" s="684"/>
      <c r="L43" s="684"/>
      <c r="M43" s="684"/>
      <c r="N43" s="684"/>
      <c r="O43" s="684"/>
      <c r="P43" s="684"/>
      <c r="Q43" s="684"/>
      <c r="R43" s="684"/>
      <c r="S43" s="684"/>
      <c r="T43" s="684"/>
      <c r="U43" s="684"/>
      <c r="V43" s="684"/>
      <c r="W43" s="684"/>
      <c r="X43" s="684"/>
      <c r="Y43" s="684"/>
      <c r="Z43" s="684"/>
      <c r="AA43" s="684"/>
      <c r="AB43" s="684"/>
      <c r="AC43" s="684"/>
    </row>
    <row r="44" spans="1:29">
      <c r="B44" s="684"/>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row>
  </sheetData>
  <mergeCells count="139">
    <mergeCell ref="Z34:AC34"/>
    <mergeCell ref="A35:AC35"/>
    <mergeCell ref="A36:I36"/>
    <mergeCell ref="J36:AC36"/>
    <mergeCell ref="A37:I37"/>
    <mergeCell ref="J37:P37"/>
    <mergeCell ref="R37:AC37"/>
    <mergeCell ref="A38:I39"/>
    <mergeCell ref="J38:P38"/>
    <mergeCell ref="Q38:AC38"/>
    <mergeCell ref="J39:M39"/>
    <mergeCell ref="N39:P39"/>
    <mergeCell ref="R39:U39"/>
    <mergeCell ref="V39:X39"/>
    <mergeCell ref="Z39:AC39"/>
    <mergeCell ref="Z32:AA32"/>
    <mergeCell ref="AB32:AC32"/>
    <mergeCell ref="B33:I33"/>
    <mergeCell ref="J33:K33"/>
    <mergeCell ref="L33:M33"/>
    <mergeCell ref="N33:O33"/>
    <mergeCell ref="P33:Q33"/>
    <mergeCell ref="R33:S33"/>
    <mergeCell ref="T33:U33"/>
    <mergeCell ref="V33:W33"/>
    <mergeCell ref="X33:Y33"/>
    <mergeCell ref="Z33:AA33"/>
    <mergeCell ref="AB33:AC33"/>
    <mergeCell ref="A32:A34"/>
    <mergeCell ref="J32:K32"/>
    <mergeCell ref="L32:M32"/>
    <mergeCell ref="N32:O32"/>
    <mergeCell ref="P32:Q32"/>
    <mergeCell ref="R32:S32"/>
    <mergeCell ref="T32:U32"/>
    <mergeCell ref="V32:W32"/>
    <mergeCell ref="X32:Y32"/>
    <mergeCell ref="B34:I34"/>
    <mergeCell ref="J34:M34"/>
    <mergeCell ref="N34:Q34"/>
    <mergeCell ref="R34:U34"/>
    <mergeCell ref="V34:Y34"/>
    <mergeCell ref="J28:Q28"/>
    <mergeCell ref="V28:AC28"/>
    <mergeCell ref="A29:AC29"/>
    <mergeCell ref="A30:I31"/>
    <mergeCell ref="J30:M30"/>
    <mergeCell ref="N30:Q30"/>
    <mergeCell ref="R30:U30"/>
    <mergeCell ref="V30:Y30"/>
    <mergeCell ref="Z30:AC30"/>
    <mergeCell ref="A19:A25"/>
    <mergeCell ref="N19:Q21"/>
    <mergeCell ref="R19:T19"/>
    <mergeCell ref="U19:V19"/>
    <mergeCell ref="X19:Y19"/>
    <mergeCell ref="AA19:AC19"/>
    <mergeCell ref="B20:E20"/>
    <mergeCell ref="F20:M20"/>
    <mergeCell ref="R20:AC21"/>
    <mergeCell ref="B21:E21"/>
    <mergeCell ref="F21:M21"/>
    <mergeCell ref="B22:Q22"/>
    <mergeCell ref="B23:M25"/>
    <mergeCell ref="N23:Q23"/>
    <mergeCell ref="N24:Q25"/>
    <mergeCell ref="R24:AC24"/>
    <mergeCell ref="R25:AC25"/>
    <mergeCell ref="A11:E14"/>
    <mergeCell ref="R11:T18"/>
    <mergeCell ref="U11:AC13"/>
    <mergeCell ref="U14:V14"/>
    <mergeCell ref="X14:Y14"/>
    <mergeCell ref="AA14:AB14"/>
    <mergeCell ref="U15:AC18"/>
    <mergeCell ref="A17:E18"/>
    <mergeCell ref="N17:Q17"/>
    <mergeCell ref="N18:Q18"/>
    <mergeCell ref="B9:E10"/>
    <mergeCell ref="F9:I9"/>
    <mergeCell ref="J9:M9"/>
    <mergeCell ref="N9:O9"/>
    <mergeCell ref="P9:Q9"/>
    <mergeCell ref="R9:T9"/>
    <mergeCell ref="U9:AC9"/>
    <mergeCell ref="F10:I10"/>
    <mergeCell ref="J10:AC10"/>
    <mergeCell ref="A40:I40"/>
    <mergeCell ref="J40:AC40"/>
    <mergeCell ref="B42:AC44"/>
    <mergeCell ref="V31:W31"/>
    <mergeCell ref="X31:Y31"/>
    <mergeCell ref="Z31:AA31"/>
    <mergeCell ref="AB31:AC31"/>
    <mergeCell ref="B32:I32"/>
    <mergeCell ref="J31:K31"/>
    <mergeCell ref="L31:M31"/>
    <mergeCell ref="N31:O31"/>
    <mergeCell ref="P31:Q31"/>
    <mergeCell ref="R31:S31"/>
    <mergeCell ref="T31:U31"/>
    <mergeCell ref="R28:U28"/>
    <mergeCell ref="A26:E28"/>
    <mergeCell ref="F27:I27"/>
    <mergeCell ref="J27:Q27"/>
    <mergeCell ref="R27:U27"/>
    <mergeCell ref="V27:AC27"/>
    <mergeCell ref="F28:I28"/>
    <mergeCell ref="F26:I26"/>
    <mergeCell ref="J26:Q26"/>
    <mergeCell ref="R26:U26"/>
    <mergeCell ref="V26:AC26"/>
    <mergeCell ref="R22:AC22"/>
    <mergeCell ref="R23:AC23"/>
    <mergeCell ref="B19:E19"/>
    <mergeCell ref="F19:M19"/>
    <mergeCell ref="N13:Q13"/>
    <mergeCell ref="N14:Q14"/>
    <mergeCell ref="A15:E16"/>
    <mergeCell ref="N15:Q15"/>
    <mergeCell ref="N16:Q16"/>
    <mergeCell ref="N11:Q11"/>
    <mergeCell ref="N12:Q12"/>
    <mergeCell ref="A2:A10"/>
    <mergeCell ref="B4:E4"/>
    <mergeCell ref="F4:AC4"/>
    <mergeCell ref="B5:E8"/>
    <mergeCell ref="J5:L5"/>
    <mergeCell ref="N5:O5"/>
    <mergeCell ref="Q5:AC5"/>
    <mergeCell ref="A1:AC1"/>
    <mergeCell ref="B2:E2"/>
    <mergeCell ref="F2:AC2"/>
    <mergeCell ref="B3:E3"/>
    <mergeCell ref="F5:I5"/>
    <mergeCell ref="F6:I7"/>
    <mergeCell ref="L6:R7"/>
    <mergeCell ref="U6:AC7"/>
    <mergeCell ref="F8:AC8"/>
  </mergeCells>
  <phoneticPr fontId="6"/>
  <dataValidations count="1">
    <dataValidation type="list" allowBlank="1" showInputMessage="1" showErrorMessage="1" sqref="N11:Q18">
      <formula1>"○"</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4">
              <controlPr defaultSize="0" autoFill="0" autoLine="0" autoPict="0">
                <anchor moveWithCells="1">
                  <from>
                    <xdr:col>0</xdr:col>
                    <xdr:colOff>0</xdr:colOff>
                    <xdr:row>32</xdr:row>
                    <xdr:rowOff>167640</xdr:rowOff>
                  </from>
                  <to>
                    <xdr:col>3</xdr:col>
                    <xdr:colOff>114300</xdr:colOff>
                    <xdr:row>34</xdr:row>
                    <xdr:rowOff>60960</xdr:rowOff>
                  </to>
                </anchor>
              </controlPr>
            </control>
          </mc:Choice>
        </mc:AlternateContent>
        <mc:AlternateContent xmlns:mc="http://schemas.openxmlformats.org/markup-compatibility/2006">
          <mc:Choice Requires="x14">
            <control shapeId="13314" r:id="rId5" name="Check Box 5">
              <controlPr defaultSize="0" autoFill="0" autoLine="0" autoPict="0">
                <anchor moveWithCells="1">
                  <from>
                    <xdr:col>0</xdr:col>
                    <xdr:colOff>0</xdr:colOff>
                    <xdr:row>32</xdr:row>
                    <xdr:rowOff>144780</xdr:rowOff>
                  </from>
                  <to>
                    <xdr:col>4</xdr:col>
                    <xdr:colOff>152400</xdr:colOff>
                    <xdr:row>34</xdr:row>
                    <xdr:rowOff>38100</xdr:rowOff>
                  </to>
                </anchor>
              </controlPr>
            </control>
          </mc:Choice>
        </mc:AlternateContent>
        <mc:AlternateContent xmlns:mc="http://schemas.openxmlformats.org/markup-compatibility/2006">
          <mc:Choice Requires="x14">
            <control shapeId="13315" r:id="rId6" name="Check Box 6">
              <controlPr defaultSize="0" autoFill="0" autoLine="0" autoPict="0">
                <anchor moveWithCells="1">
                  <from>
                    <xdr:col>0</xdr:col>
                    <xdr:colOff>0</xdr:colOff>
                    <xdr:row>32</xdr:row>
                    <xdr:rowOff>144780</xdr:rowOff>
                  </from>
                  <to>
                    <xdr:col>4</xdr:col>
                    <xdr:colOff>160020</xdr:colOff>
                    <xdr:row>34</xdr:row>
                    <xdr:rowOff>38100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9</xdr:col>
                    <xdr:colOff>76200</xdr:colOff>
                    <xdr:row>32</xdr:row>
                    <xdr:rowOff>167640</xdr:rowOff>
                  </from>
                  <to>
                    <xdr:col>12</xdr:col>
                    <xdr:colOff>228600</xdr:colOff>
                    <xdr:row>34</xdr:row>
                    <xdr:rowOff>68580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15</xdr:col>
                    <xdr:colOff>0</xdr:colOff>
                    <xdr:row>32</xdr:row>
                    <xdr:rowOff>144780</xdr:rowOff>
                  </from>
                  <to>
                    <xdr:col>19</xdr:col>
                    <xdr:colOff>160020</xdr:colOff>
                    <xdr:row>34</xdr:row>
                    <xdr:rowOff>45720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20</xdr:col>
                    <xdr:colOff>76200</xdr:colOff>
                    <xdr:row>32</xdr:row>
                    <xdr:rowOff>144780</xdr:rowOff>
                  </from>
                  <to>
                    <xdr:col>24</xdr:col>
                    <xdr:colOff>251460</xdr:colOff>
                    <xdr:row>34</xdr:row>
                    <xdr:rowOff>45720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9</xdr:col>
                    <xdr:colOff>76200</xdr:colOff>
                    <xdr:row>32</xdr:row>
                    <xdr:rowOff>167640</xdr:rowOff>
                  </from>
                  <to>
                    <xdr:col>12</xdr:col>
                    <xdr:colOff>228600</xdr:colOff>
                    <xdr:row>34</xdr:row>
                    <xdr:rowOff>68580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15</xdr:col>
                    <xdr:colOff>0</xdr:colOff>
                    <xdr:row>32</xdr:row>
                    <xdr:rowOff>144780</xdr:rowOff>
                  </from>
                  <to>
                    <xdr:col>19</xdr:col>
                    <xdr:colOff>160020</xdr:colOff>
                    <xdr:row>34</xdr:row>
                    <xdr:rowOff>45720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20</xdr:col>
                    <xdr:colOff>76200</xdr:colOff>
                    <xdr:row>32</xdr:row>
                    <xdr:rowOff>144780</xdr:rowOff>
                  </from>
                  <to>
                    <xdr:col>24</xdr:col>
                    <xdr:colOff>251460</xdr:colOff>
                    <xdr:row>34</xdr:row>
                    <xdr:rowOff>45720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E44"/>
  <sheetViews>
    <sheetView view="pageBreakPreview" zoomScaleNormal="70" zoomScaleSheetLayoutView="100" workbookViewId="0">
      <selection activeCell="AD13" sqref="AD13"/>
    </sheetView>
  </sheetViews>
  <sheetFormatPr defaultColWidth="9.109375" defaultRowHeight="12"/>
  <cols>
    <col min="1" max="1" width="5.77734375" style="683" customWidth="1"/>
    <col min="2" max="2" width="4.33203125" style="683" customWidth="1"/>
    <col min="3" max="3" width="2.77734375" style="683" customWidth="1"/>
    <col min="4" max="4" width="3.77734375" style="683" customWidth="1"/>
    <col min="5" max="5" width="3.109375" style="683" customWidth="1"/>
    <col min="6" max="9" width="2.77734375" style="683" customWidth="1"/>
    <col min="10" max="29" width="4.109375" style="683" customWidth="1"/>
    <col min="30" max="16384" width="9.109375" style="115"/>
  </cols>
  <sheetData>
    <row r="1" spans="1:31" s="683" customFormat="1" ht="34.5" customHeight="1" thickBot="1">
      <c r="A1" s="545" t="s">
        <v>587</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row>
    <row r="2" spans="1:31" s="683" customFormat="1" ht="15" customHeight="1">
      <c r="A2" s="546" t="s">
        <v>135</v>
      </c>
      <c r="B2" s="547" t="s">
        <v>588</v>
      </c>
      <c r="C2" s="547"/>
      <c r="D2" s="547"/>
      <c r="E2" s="547"/>
      <c r="F2" s="548" t="s">
        <v>592</v>
      </c>
      <c r="G2" s="548"/>
      <c r="H2" s="548"/>
      <c r="I2" s="548"/>
      <c r="J2" s="548"/>
      <c r="K2" s="548"/>
      <c r="L2" s="548"/>
      <c r="M2" s="548"/>
      <c r="N2" s="548"/>
      <c r="O2" s="548"/>
      <c r="P2" s="548"/>
      <c r="Q2" s="548"/>
      <c r="R2" s="548"/>
      <c r="S2" s="548"/>
      <c r="T2" s="548"/>
      <c r="U2" s="548"/>
      <c r="V2" s="548"/>
      <c r="W2" s="548"/>
      <c r="X2" s="548"/>
      <c r="Y2" s="548"/>
      <c r="Z2" s="548"/>
      <c r="AA2" s="548"/>
      <c r="AB2" s="548"/>
      <c r="AC2" s="549"/>
    </row>
    <row r="3" spans="1:31" s="683" customFormat="1" ht="15" customHeight="1">
      <c r="A3" s="550"/>
      <c r="B3" s="551" t="s">
        <v>25</v>
      </c>
      <c r="C3" s="551"/>
      <c r="D3" s="551"/>
      <c r="E3" s="551"/>
      <c r="F3" s="556" t="s">
        <v>593</v>
      </c>
      <c r="G3" s="686"/>
      <c r="H3" s="686"/>
      <c r="I3" s="686"/>
      <c r="J3" s="686"/>
      <c r="K3" s="686"/>
      <c r="L3" s="686"/>
      <c r="M3" s="686"/>
      <c r="N3" s="686"/>
      <c r="O3" s="686"/>
      <c r="P3" s="686"/>
      <c r="Q3" s="686"/>
      <c r="R3" s="686"/>
      <c r="S3" s="686"/>
      <c r="T3" s="686"/>
      <c r="U3" s="686"/>
      <c r="V3" s="686"/>
      <c r="W3" s="686"/>
      <c r="X3" s="686"/>
      <c r="Y3" s="686"/>
      <c r="Z3" s="686"/>
      <c r="AA3" s="686"/>
      <c r="AB3" s="686"/>
      <c r="AC3" s="687"/>
    </row>
    <row r="4" spans="1:31" s="683" customFormat="1" ht="27.9" customHeight="1">
      <c r="A4" s="550"/>
      <c r="B4" s="555" t="s">
        <v>136</v>
      </c>
      <c r="C4" s="555"/>
      <c r="D4" s="555"/>
      <c r="E4" s="555"/>
      <c r="F4" s="556" t="s">
        <v>187</v>
      </c>
      <c r="G4" s="557"/>
      <c r="H4" s="557"/>
      <c r="I4" s="557"/>
      <c r="J4" s="557"/>
      <c r="K4" s="557"/>
      <c r="L4" s="557"/>
      <c r="M4" s="557"/>
      <c r="N4" s="557"/>
      <c r="O4" s="557"/>
      <c r="P4" s="557"/>
      <c r="Q4" s="557"/>
      <c r="R4" s="557"/>
      <c r="S4" s="557"/>
      <c r="T4" s="557"/>
      <c r="U4" s="557"/>
      <c r="V4" s="557"/>
      <c r="W4" s="557"/>
      <c r="X4" s="557"/>
      <c r="Y4" s="557"/>
      <c r="Z4" s="557"/>
      <c r="AA4" s="557"/>
      <c r="AB4" s="557"/>
      <c r="AC4" s="558"/>
    </row>
    <row r="5" spans="1:31" s="683" customFormat="1" ht="15" customHeight="1">
      <c r="A5" s="559"/>
      <c r="B5" s="560" t="s">
        <v>38</v>
      </c>
      <c r="C5" s="561"/>
      <c r="D5" s="561"/>
      <c r="E5" s="562"/>
      <c r="F5" s="563" t="s">
        <v>137</v>
      </c>
      <c r="G5" s="563"/>
      <c r="H5" s="563"/>
      <c r="I5" s="563"/>
      <c r="J5" s="564" t="s">
        <v>594</v>
      </c>
      <c r="K5" s="564"/>
      <c r="L5" s="564"/>
      <c r="M5" s="565" t="s">
        <v>138</v>
      </c>
      <c r="N5" s="564" t="s">
        <v>581</v>
      </c>
      <c r="O5" s="564"/>
      <c r="P5" s="565" t="s">
        <v>22</v>
      </c>
      <c r="Q5" s="566"/>
      <c r="R5" s="566"/>
      <c r="S5" s="566"/>
      <c r="T5" s="566"/>
      <c r="U5" s="566"/>
      <c r="V5" s="566"/>
      <c r="W5" s="566"/>
      <c r="X5" s="566"/>
      <c r="Y5" s="566"/>
      <c r="Z5" s="566"/>
      <c r="AA5" s="566"/>
      <c r="AB5" s="566"/>
      <c r="AC5" s="567"/>
    </row>
    <row r="6" spans="1:31" s="683" customFormat="1" ht="15" customHeight="1">
      <c r="A6" s="559"/>
      <c r="B6" s="568"/>
      <c r="C6" s="569"/>
      <c r="D6" s="569"/>
      <c r="E6" s="570"/>
      <c r="F6" s="539" t="s">
        <v>595</v>
      </c>
      <c r="G6" s="540"/>
      <c r="H6" s="540"/>
      <c r="I6" s="540"/>
      <c r="J6" s="370" t="s">
        <v>56</v>
      </c>
      <c r="K6" s="370" t="s">
        <v>544</v>
      </c>
      <c r="L6" s="540" t="s">
        <v>596</v>
      </c>
      <c r="M6" s="540"/>
      <c r="N6" s="540"/>
      <c r="O6" s="540"/>
      <c r="P6" s="540"/>
      <c r="Q6" s="540"/>
      <c r="R6" s="540"/>
      <c r="S6" s="370" t="s">
        <v>57</v>
      </c>
      <c r="T6" s="370" t="s">
        <v>58</v>
      </c>
      <c r="U6" s="571" t="s">
        <v>597</v>
      </c>
      <c r="V6" s="571"/>
      <c r="W6" s="571"/>
      <c r="X6" s="571"/>
      <c r="Y6" s="571"/>
      <c r="Z6" s="571"/>
      <c r="AA6" s="571"/>
      <c r="AB6" s="571"/>
      <c r="AC6" s="572"/>
      <c r="AD6" s="688"/>
      <c r="AE6" s="688"/>
    </row>
    <row r="7" spans="1:31" s="683" customFormat="1" ht="15" customHeight="1">
      <c r="A7" s="559"/>
      <c r="B7" s="568"/>
      <c r="C7" s="569"/>
      <c r="D7" s="569"/>
      <c r="E7" s="570"/>
      <c r="F7" s="539"/>
      <c r="G7" s="540"/>
      <c r="H7" s="540"/>
      <c r="I7" s="540"/>
      <c r="J7" s="370" t="s">
        <v>545</v>
      </c>
      <c r="K7" s="370" t="s">
        <v>546</v>
      </c>
      <c r="L7" s="540"/>
      <c r="M7" s="540"/>
      <c r="N7" s="540"/>
      <c r="O7" s="540"/>
      <c r="P7" s="540"/>
      <c r="Q7" s="540"/>
      <c r="R7" s="540"/>
      <c r="S7" s="370" t="s">
        <v>78</v>
      </c>
      <c r="T7" s="370" t="s">
        <v>80</v>
      </c>
      <c r="U7" s="571"/>
      <c r="V7" s="571"/>
      <c r="W7" s="571"/>
      <c r="X7" s="571"/>
      <c r="Y7" s="571"/>
      <c r="Z7" s="571"/>
      <c r="AA7" s="571"/>
      <c r="AB7" s="571"/>
      <c r="AC7" s="572"/>
      <c r="AD7" s="688"/>
      <c r="AE7" s="688"/>
    </row>
    <row r="8" spans="1:31" s="683" customFormat="1" ht="27.9" customHeight="1">
      <c r="A8" s="559"/>
      <c r="B8" s="573"/>
      <c r="C8" s="574"/>
      <c r="D8" s="574"/>
      <c r="E8" s="575"/>
      <c r="F8" s="576"/>
      <c r="G8" s="577"/>
      <c r="H8" s="577"/>
      <c r="I8" s="577"/>
      <c r="J8" s="577"/>
      <c r="K8" s="577"/>
      <c r="L8" s="577"/>
      <c r="M8" s="577"/>
      <c r="N8" s="577"/>
      <c r="O8" s="577"/>
      <c r="P8" s="577"/>
      <c r="Q8" s="577"/>
      <c r="R8" s="577"/>
      <c r="S8" s="577"/>
      <c r="T8" s="577"/>
      <c r="U8" s="577"/>
      <c r="V8" s="577"/>
      <c r="W8" s="577"/>
      <c r="X8" s="577"/>
      <c r="Y8" s="577"/>
      <c r="Z8" s="577"/>
      <c r="AA8" s="577"/>
      <c r="AB8" s="577"/>
      <c r="AC8" s="578"/>
    </row>
    <row r="9" spans="1:31" s="683" customFormat="1" ht="15" customHeight="1">
      <c r="A9" s="559"/>
      <c r="B9" s="579" t="s">
        <v>18</v>
      </c>
      <c r="C9" s="563"/>
      <c r="D9" s="563"/>
      <c r="E9" s="580"/>
      <c r="F9" s="581" t="s">
        <v>37</v>
      </c>
      <c r="G9" s="582"/>
      <c r="H9" s="582"/>
      <c r="I9" s="583"/>
      <c r="J9" s="298" t="s">
        <v>184</v>
      </c>
      <c r="K9" s="299"/>
      <c r="L9" s="299"/>
      <c r="M9" s="299"/>
      <c r="N9" s="299"/>
      <c r="O9" s="299"/>
      <c r="P9" s="299"/>
      <c r="Q9" s="299"/>
      <c r="R9" s="589" t="s">
        <v>139</v>
      </c>
      <c r="S9" s="590"/>
      <c r="T9" s="591"/>
      <c r="U9" s="298" t="s">
        <v>184</v>
      </c>
      <c r="V9" s="299"/>
      <c r="W9" s="299"/>
      <c r="X9" s="299"/>
      <c r="Y9" s="299"/>
      <c r="Z9" s="299"/>
      <c r="AA9" s="299"/>
      <c r="AB9" s="299"/>
      <c r="AC9" s="300"/>
    </row>
    <row r="10" spans="1:31" s="683" customFormat="1" ht="15" customHeight="1">
      <c r="A10" s="593"/>
      <c r="B10" s="573"/>
      <c r="C10" s="574"/>
      <c r="D10" s="574"/>
      <c r="E10" s="594"/>
      <c r="F10" s="581" t="s">
        <v>110</v>
      </c>
      <c r="G10" s="582"/>
      <c r="H10" s="582"/>
      <c r="I10" s="583"/>
      <c r="J10" s="595" t="s">
        <v>598</v>
      </c>
      <c r="K10" s="596"/>
      <c r="L10" s="596"/>
      <c r="M10" s="596"/>
      <c r="N10" s="596"/>
      <c r="O10" s="596"/>
      <c r="P10" s="596"/>
      <c r="Q10" s="596"/>
      <c r="R10" s="596"/>
      <c r="S10" s="596"/>
      <c r="T10" s="596"/>
      <c r="U10" s="596"/>
      <c r="V10" s="596"/>
      <c r="W10" s="596"/>
      <c r="X10" s="596"/>
      <c r="Y10" s="596"/>
      <c r="Z10" s="596"/>
      <c r="AA10" s="596"/>
      <c r="AB10" s="596"/>
      <c r="AC10" s="597"/>
    </row>
    <row r="11" spans="1:31" s="683" customFormat="1" ht="15" customHeight="1">
      <c r="A11" s="598" t="s">
        <v>140</v>
      </c>
      <c r="B11" s="563"/>
      <c r="C11" s="563"/>
      <c r="D11" s="563"/>
      <c r="E11" s="580"/>
      <c r="F11" s="599" t="s">
        <v>24</v>
      </c>
      <c r="G11" s="600"/>
      <c r="H11" s="600"/>
      <c r="I11" s="600"/>
      <c r="J11" s="600"/>
      <c r="K11" s="600"/>
      <c r="L11" s="600"/>
      <c r="M11" s="601"/>
      <c r="N11" s="555"/>
      <c r="O11" s="555"/>
      <c r="P11" s="555"/>
      <c r="Q11" s="555"/>
      <c r="R11" s="563" t="s">
        <v>141</v>
      </c>
      <c r="S11" s="563"/>
      <c r="T11" s="580"/>
      <c r="U11" s="579"/>
      <c r="V11" s="563"/>
      <c r="W11" s="563"/>
      <c r="X11" s="563"/>
      <c r="Y11" s="563"/>
      <c r="Z11" s="563"/>
      <c r="AA11" s="563"/>
      <c r="AB11" s="563"/>
      <c r="AC11" s="602"/>
    </row>
    <row r="12" spans="1:31" s="683" customFormat="1" ht="15" customHeight="1">
      <c r="A12" s="603"/>
      <c r="B12" s="569"/>
      <c r="C12" s="569"/>
      <c r="D12" s="569"/>
      <c r="E12" s="604"/>
      <c r="F12" s="605" t="s">
        <v>142</v>
      </c>
      <c r="G12" s="606"/>
      <c r="H12" s="606"/>
      <c r="I12" s="606"/>
      <c r="J12" s="606"/>
      <c r="K12" s="606"/>
      <c r="L12" s="606"/>
      <c r="M12" s="607"/>
      <c r="N12" s="555"/>
      <c r="O12" s="555"/>
      <c r="P12" s="555"/>
      <c r="Q12" s="555"/>
      <c r="R12" s="569"/>
      <c r="S12" s="569"/>
      <c r="T12" s="604"/>
      <c r="U12" s="568"/>
      <c r="V12" s="569"/>
      <c r="W12" s="569"/>
      <c r="X12" s="569"/>
      <c r="Y12" s="569"/>
      <c r="Z12" s="569"/>
      <c r="AA12" s="569"/>
      <c r="AB12" s="569"/>
      <c r="AC12" s="608"/>
    </row>
    <row r="13" spans="1:31" s="683" customFormat="1" ht="15" customHeight="1">
      <c r="A13" s="603"/>
      <c r="B13" s="569"/>
      <c r="C13" s="569"/>
      <c r="D13" s="569"/>
      <c r="E13" s="604"/>
      <c r="F13" s="605" t="s">
        <v>143</v>
      </c>
      <c r="G13" s="606"/>
      <c r="H13" s="606"/>
      <c r="I13" s="606"/>
      <c r="J13" s="606"/>
      <c r="K13" s="606"/>
      <c r="L13" s="606"/>
      <c r="M13" s="607"/>
      <c r="N13" s="555" t="s">
        <v>97</v>
      </c>
      <c r="O13" s="555"/>
      <c r="P13" s="555"/>
      <c r="Q13" s="555"/>
      <c r="R13" s="569"/>
      <c r="S13" s="569"/>
      <c r="T13" s="604"/>
      <c r="U13" s="568"/>
      <c r="V13" s="569"/>
      <c r="W13" s="569"/>
      <c r="X13" s="569"/>
      <c r="Y13" s="569"/>
      <c r="Z13" s="569"/>
      <c r="AA13" s="569"/>
      <c r="AB13" s="569"/>
      <c r="AC13" s="608"/>
    </row>
    <row r="14" spans="1:31" s="683" customFormat="1" ht="15" customHeight="1">
      <c r="A14" s="609"/>
      <c r="B14" s="574"/>
      <c r="C14" s="574"/>
      <c r="D14" s="574"/>
      <c r="E14" s="594"/>
      <c r="F14" s="605" t="s">
        <v>144</v>
      </c>
      <c r="G14" s="606"/>
      <c r="H14" s="606"/>
      <c r="I14" s="606"/>
      <c r="J14" s="606"/>
      <c r="K14" s="606"/>
      <c r="L14" s="606"/>
      <c r="M14" s="607"/>
      <c r="N14" s="555"/>
      <c r="O14" s="555"/>
      <c r="P14" s="555"/>
      <c r="Q14" s="555"/>
      <c r="R14" s="569"/>
      <c r="S14" s="569"/>
      <c r="T14" s="604"/>
      <c r="U14" s="610" t="s">
        <v>599</v>
      </c>
      <c r="V14" s="611"/>
      <c r="W14" s="612" t="s">
        <v>145</v>
      </c>
      <c r="X14" s="611" t="s">
        <v>600</v>
      </c>
      <c r="Y14" s="611"/>
      <c r="Z14" s="612" t="s">
        <v>146</v>
      </c>
      <c r="AA14" s="611" t="s">
        <v>600</v>
      </c>
      <c r="AB14" s="611"/>
      <c r="AC14" s="613" t="s">
        <v>147</v>
      </c>
    </row>
    <row r="15" spans="1:31" s="683" customFormat="1" ht="15" customHeight="1">
      <c r="A15" s="598" t="s">
        <v>148</v>
      </c>
      <c r="B15" s="563"/>
      <c r="C15" s="563"/>
      <c r="D15" s="563"/>
      <c r="E15" s="580"/>
      <c r="F15" s="605" t="s">
        <v>149</v>
      </c>
      <c r="G15" s="606"/>
      <c r="H15" s="606"/>
      <c r="I15" s="606"/>
      <c r="J15" s="606"/>
      <c r="K15" s="606"/>
      <c r="L15" s="606"/>
      <c r="M15" s="607"/>
      <c r="N15" s="555"/>
      <c r="O15" s="555"/>
      <c r="P15" s="555"/>
      <c r="Q15" s="555"/>
      <c r="R15" s="569"/>
      <c r="S15" s="569"/>
      <c r="T15" s="604"/>
      <c r="U15" s="568"/>
      <c r="V15" s="569"/>
      <c r="W15" s="569"/>
      <c r="X15" s="569"/>
      <c r="Y15" s="569"/>
      <c r="Z15" s="569"/>
      <c r="AA15" s="569"/>
      <c r="AB15" s="569"/>
      <c r="AC15" s="608"/>
    </row>
    <row r="16" spans="1:31" s="683" customFormat="1" ht="15" customHeight="1">
      <c r="A16" s="609"/>
      <c r="B16" s="574"/>
      <c r="C16" s="574"/>
      <c r="D16" s="574"/>
      <c r="E16" s="594"/>
      <c r="F16" s="605" t="s">
        <v>150</v>
      </c>
      <c r="G16" s="606"/>
      <c r="H16" s="606"/>
      <c r="I16" s="606"/>
      <c r="J16" s="606"/>
      <c r="K16" s="606"/>
      <c r="L16" s="606"/>
      <c r="M16" s="607"/>
      <c r="N16" s="555" t="s">
        <v>97</v>
      </c>
      <c r="O16" s="555"/>
      <c r="P16" s="555"/>
      <c r="Q16" s="555"/>
      <c r="R16" s="569"/>
      <c r="S16" s="569"/>
      <c r="T16" s="604"/>
      <c r="U16" s="568"/>
      <c r="V16" s="569"/>
      <c r="W16" s="569"/>
      <c r="X16" s="569"/>
      <c r="Y16" s="569"/>
      <c r="Z16" s="569"/>
      <c r="AA16" s="569"/>
      <c r="AB16" s="569"/>
      <c r="AC16" s="608"/>
    </row>
    <row r="17" spans="1:30" s="683" customFormat="1" ht="15" customHeight="1">
      <c r="A17" s="598" t="s">
        <v>151</v>
      </c>
      <c r="B17" s="563"/>
      <c r="C17" s="563"/>
      <c r="D17" s="563"/>
      <c r="E17" s="580"/>
      <c r="F17" s="605" t="s">
        <v>152</v>
      </c>
      <c r="G17" s="606"/>
      <c r="H17" s="606"/>
      <c r="I17" s="606"/>
      <c r="J17" s="606"/>
      <c r="K17" s="606"/>
      <c r="L17" s="606"/>
      <c r="M17" s="607"/>
      <c r="N17" s="555" t="s">
        <v>97</v>
      </c>
      <c r="O17" s="555"/>
      <c r="P17" s="555"/>
      <c r="Q17" s="555"/>
      <c r="R17" s="569"/>
      <c r="S17" s="569"/>
      <c r="T17" s="604"/>
      <c r="U17" s="568"/>
      <c r="V17" s="569"/>
      <c r="W17" s="569"/>
      <c r="X17" s="569"/>
      <c r="Y17" s="569"/>
      <c r="Z17" s="569"/>
      <c r="AA17" s="569"/>
      <c r="AB17" s="569"/>
      <c r="AC17" s="608"/>
      <c r="AD17" s="683" t="s">
        <v>617</v>
      </c>
    </row>
    <row r="18" spans="1:30" s="683" customFormat="1" ht="15" customHeight="1">
      <c r="A18" s="609"/>
      <c r="B18" s="574"/>
      <c r="C18" s="574"/>
      <c r="D18" s="574"/>
      <c r="E18" s="594"/>
      <c r="F18" s="605" t="s">
        <v>153</v>
      </c>
      <c r="G18" s="606"/>
      <c r="H18" s="606"/>
      <c r="I18" s="606"/>
      <c r="J18" s="606"/>
      <c r="K18" s="606"/>
      <c r="L18" s="606"/>
      <c r="M18" s="607"/>
      <c r="N18" s="555"/>
      <c r="O18" s="555"/>
      <c r="P18" s="555"/>
      <c r="Q18" s="555"/>
      <c r="R18" s="574"/>
      <c r="S18" s="574"/>
      <c r="T18" s="594"/>
      <c r="U18" s="573"/>
      <c r="V18" s="574"/>
      <c r="W18" s="574"/>
      <c r="X18" s="574"/>
      <c r="Y18" s="574"/>
      <c r="Z18" s="574"/>
      <c r="AA18" s="574"/>
      <c r="AB18" s="574"/>
      <c r="AC18" s="614"/>
    </row>
    <row r="19" spans="1:30" s="683" customFormat="1" ht="15" customHeight="1">
      <c r="A19" s="615" t="s">
        <v>154</v>
      </c>
      <c r="B19" s="581" t="s">
        <v>25</v>
      </c>
      <c r="C19" s="582"/>
      <c r="D19" s="582"/>
      <c r="E19" s="616"/>
      <c r="F19" s="617" t="s">
        <v>601</v>
      </c>
      <c r="G19" s="557"/>
      <c r="H19" s="557"/>
      <c r="I19" s="557"/>
      <c r="J19" s="557"/>
      <c r="K19" s="557"/>
      <c r="L19" s="557"/>
      <c r="M19" s="557"/>
      <c r="N19" s="555" t="s">
        <v>155</v>
      </c>
      <c r="O19" s="555"/>
      <c r="P19" s="555"/>
      <c r="Q19" s="555"/>
      <c r="R19" s="563" t="s">
        <v>156</v>
      </c>
      <c r="S19" s="563"/>
      <c r="T19" s="563"/>
      <c r="U19" s="564" t="s">
        <v>580</v>
      </c>
      <c r="V19" s="564"/>
      <c r="W19" s="618" t="s">
        <v>21</v>
      </c>
      <c r="X19" s="564" t="s">
        <v>581</v>
      </c>
      <c r="Y19" s="564"/>
      <c r="Z19" s="619" t="s">
        <v>22</v>
      </c>
      <c r="AA19" s="620"/>
      <c r="AB19" s="620"/>
      <c r="AC19" s="621"/>
    </row>
    <row r="20" spans="1:30" s="683" customFormat="1" ht="15" customHeight="1">
      <c r="A20" s="622"/>
      <c r="B20" s="581" t="s">
        <v>157</v>
      </c>
      <c r="C20" s="582"/>
      <c r="D20" s="582"/>
      <c r="E20" s="616"/>
      <c r="F20" s="617" t="s">
        <v>188</v>
      </c>
      <c r="G20" s="557"/>
      <c r="H20" s="557"/>
      <c r="I20" s="557"/>
      <c r="J20" s="557"/>
      <c r="K20" s="557"/>
      <c r="L20" s="557"/>
      <c r="M20" s="557"/>
      <c r="N20" s="555"/>
      <c r="O20" s="555"/>
      <c r="P20" s="555"/>
      <c r="Q20" s="555"/>
      <c r="R20" s="301" t="s">
        <v>602</v>
      </c>
      <c r="S20" s="301"/>
      <c r="T20" s="301"/>
      <c r="U20" s="301"/>
      <c r="V20" s="301"/>
      <c r="W20" s="301"/>
      <c r="X20" s="301"/>
      <c r="Y20" s="301"/>
      <c r="Z20" s="301"/>
      <c r="AA20" s="301"/>
      <c r="AB20" s="301"/>
      <c r="AC20" s="302"/>
    </row>
    <row r="21" spans="1:30" s="683" customFormat="1" ht="15" customHeight="1">
      <c r="A21" s="622"/>
      <c r="B21" s="579" t="s">
        <v>158</v>
      </c>
      <c r="C21" s="563"/>
      <c r="D21" s="563"/>
      <c r="E21" s="580"/>
      <c r="F21" s="623" t="s">
        <v>603</v>
      </c>
      <c r="G21" s="624"/>
      <c r="H21" s="624"/>
      <c r="I21" s="624"/>
      <c r="J21" s="624"/>
      <c r="K21" s="624"/>
      <c r="L21" s="624"/>
      <c r="M21" s="624"/>
      <c r="N21" s="555"/>
      <c r="O21" s="555"/>
      <c r="P21" s="555"/>
      <c r="Q21" s="555"/>
      <c r="R21" s="303"/>
      <c r="S21" s="303"/>
      <c r="T21" s="303"/>
      <c r="U21" s="303"/>
      <c r="V21" s="303"/>
      <c r="W21" s="303"/>
      <c r="X21" s="303"/>
      <c r="Y21" s="303"/>
      <c r="Z21" s="303"/>
      <c r="AA21" s="303"/>
      <c r="AB21" s="303"/>
      <c r="AC21" s="304"/>
    </row>
    <row r="22" spans="1:30" s="683" customFormat="1" ht="15" customHeight="1">
      <c r="A22" s="627"/>
      <c r="B22" s="628" t="s">
        <v>589</v>
      </c>
      <c r="C22" s="628"/>
      <c r="D22" s="628"/>
      <c r="E22" s="628"/>
      <c r="F22" s="628"/>
      <c r="G22" s="628"/>
      <c r="H22" s="628"/>
      <c r="I22" s="628"/>
      <c r="J22" s="628"/>
      <c r="K22" s="628"/>
      <c r="L22" s="628"/>
      <c r="M22" s="628"/>
      <c r="N22" s="628"/>
      <c r="O22" s="628"/>
      <c r="P22" s="628"/>
      <c r="Q22" s="628"/>
      <c r="R22" s="556"/>
      <c r="S22" s="557"/>
      <c r="T22" s="557"/>
      <c r="U22" s="557"/>
      <c r="V22" s="557"/>
      <c r="W22" s="557"/>
      <c r="X22" s="557"/>
      <c r="Y22" s="557"/>
      <c r="Z22" s="557"/>
      <c r="AA22" s="557"/>
      <c r="AB22" s="557"/>
      <c r="AC22" s="558"/>
    </row>
    <row r="23" spans="1:30" s="683" customFormat="1" ht="15" customHeight="1">
      <c r="A23" s="622"/>
      <c r="B23" s="560" t="s">
        <v>590</v>
      </c>
      <c r="C23" s="561"/>
      <c r="D23" s="561"/>
      <c r="E23" s="561"/>
      <c r="F23" s="561"/>
      <c r="G23" s="561"/>
      <c r="H23" s="561"/>
      <c r="I23" s="561"/>
      <c r="J23" s="561"/>
      <c r="K23" s="561"/>
      <c r="L23" s="561"/>
      <c r="M23" s="562"/>
      <c r="N23" s="555" t="s">
        <v>159</v>
      </c>
      <c r="O23" s="555"/>
      <c r="P23" s="555"/>
      <c r="Q23" s="555"/>
      <c r="R23" s="556"/>
      <c r="S23" s="557"/>
      <c r="T23" s="557"/>
      <c r="U23" s="557"/>
      <c r="V23" s="557"/>
      <c r="W23" s="557"/>
      <c r="X23" s="557"/>
      <c r="Y23" s="557"/>
      <c r="Z23" s="557"/>
      <c r="AA23" s="557"/>
      <c r="AB23" s="557"/>
      <c r="AC23" s="558"/>
    </row>
    <row r="24" spans="1:30" s="683" customFormat="1" ht="15" customHeight="1">
      <c r="A24" s="622"/>
      <c r="B24" s="568"/>
      <c r="C24" s="569"/>
      <c r="D24" s="569"/>
      <c r="E24" s="569"/>
      <c r="F24" s="569"/>
      <c r="G24" s="569"/>
      <c r="H24" s="569"/>
      <c r="I24" s="569"/>
      <c r="J24" s="569"/>
      <c r="K24" s="569"/>
      <c r="L24" s="569"/>
      <c r="M24" s="570"/>
      <c r="N24" s="555" t="s">
        <v>160</v>
      </c>
      <c r="O24" s="555"/>
      <c r="P24" s="555"/>
      <c r="Q24" s="555"/>
      <c r="R24" s="629"/>
      <c r="S24" s="630"/>
      <c r="T24" s="630"/>
      <c r="U24" s="630"/>
      <c r="V24" s="630"/>
      <c r="W24" s="630"/>
      <c r="X24" s="630"/>
      <c r="Y24" s="630"/>
      <c r="Z24" s="630"/>
      <c r="AA24" s="630"/>
      <c r="AB24" s="630"/>
      <c r="AC24" s="631"/>
    </row>
    <row r="25" spans="1:30" s="683" customFormat="1" ht="15" customHeight="1">
      <c r="A25" s="622"/>
      <c r="B25" s="568"/>
      <c r="C25" s="569"/>
      <c r="D25" s="569"/>
      <c r="E25" s="569"/>
      <c r="F25" s="569"/>
      <c r="G25" s="569"/>
      <c r="H25" s="569"/>
      <c r="I25" s="569"/>
      <c r="J25" s="569"/>
      <c r="K25" s="569"/>
      <c r="L25" s="569"/>
      <c r="M25" s="570"/>
      <c r="N25" s="632"/>
      <c r="O25" s="632"/>
      <c r="P25" s="632"/>
      <c r="Q25" s="632"/>
      <c r="R25" s="633"/>
      <c r="S25" s="634"/>
      <c r="T25" s="634"/>
      <c r="U25" s="634"/>
      <c r="V25" s="634"/>
      <c r="W25" s="634"/>
      <c r="X25" s="634"/>
      <c r="Y25" s="634"/>
      <c r="Z25" s="634"/>
      <c r="AA25" s="634"/>
      <c r="AB25" s="634"/>
      <c r="AC25" s="635"/>
    </row>
    <row r="26" spans="1:30" s="683" customFormat="1" ht="22.2" customHeight="1">
      <c r="A26" s="636" t="s">
        <v>161</v>
      </c>
      <c r="B26" s="561"/>
      <c r="C26" s="561"/>
      <c r="D26" s="561"/>
      <c r="E26" s="562"/>
      <c r="F26" s="555" t="s">
        <v>162</v>
      </c>
      <c r="G26" s="555"/>
      <c r="H26" s="555"/>
      <c r="I26" s="555"/>
      <c r="J26" s="637" t="s">
        <v>189</v>
      </c>
      <c r="K26" s="638"/>
      <c r="L26" s="638"/>
      <c r="M26" s="638"/>
      <c r="N26" s="638"/>
      <c r="O26" s="638"/>
      <c r="P26" s="638"/>
      <c r="Q26" s="639"/>
      <c r="R26" s="590" t="s">
        <v>163</v>
      </c>
      <c r="S26" s="590"/>
      <c r="T26" s="590"/>
      <c r="U26" s="591"/>
      <c r="V26" s="640" t="s">
        <v>190</v>
      </c>
      <c r="W26" s="640"/>
      <c r="X26" s="640"/>
      <c r="Y26" s="640"/>
      <c r="Z26" s="640"/>
      <c r="AA26" s="640"/>
      <c r="AB26" s="640"/>
      <c r="AC26" s="641"/>
    </row>
    <row r="27" spans="1:30" s="683" customFormat="1" ht="22.2" customHeight="1">
      <c r="A27" s="603"/>
      <c r="B27" s="642"/>
      <c r="C27" s="642"/>
      <c r="D27" s="642"/>
      <c r="E27" s="570"/>
      <c r="F27" s="555" t="s">
        <v>162</v>
      </c>
      <c r="G27" s="555"/>
      <c r="H27" s="555"/>
      <c r="I27" s="555"/>
      <c r="J27" s="637" t="s">
        <v>604</v>
      </c>
      <c r="K27" s="638"/>
      <c r="L27" s="638"/>
      <c r="M27" s="638"/>
      <c r="N27" s="638"/>
      <c r="O27" s="638"/>
      <c r="P27" s="638"/>
      <c r="Q27" s="639"/>
      <c r="R27" s="590" t="s">
        <v>163</v>
      </c>
      <c r="S27" s="590"/>
      <c r="T27" s="590"/>
      <c r="U27" s="591"/>
      <c r="V27" s="557" t="s">
        <v>191</v>
      </c>
      <c r="W27" s="557"/>
      <c r="X27" s="557"/>
      <c r="Y27" s="557"/>
      <c r="Z27" s="557"/>
      <c r="AA27" s="557"/>
      <c r="AB27" s="557"/>
      <c r="AC27" s="558"/>
    </row>
    <row r="28" spans="1:30" s="683" customFormat="1" ht="22.2" customHeight="1">
      <c r="A28" s="609"/>
      <c r="B28" s="574"/>
      <c r="C28" s="574"/>
      <c r="D28" s="574"/>
      <c r="E28" s="575"/>
      <c r="F28" s="555" t="s">
        <v>162</v>
      </c>
      <c r="G28" s="555"/>
      <c r="H28" s="555"/>
      <c r="I28" s="555"/>
      <c r="J28" s="637"/>
      <c r="K28" s="638"/>
      <c r="L28" s="638"/>
      <c r="M28" s="638"/>
      <c r="N28" s="638"/>
      <c r="O28" s="638"/>
      <c r="P28" s="638"/>
      <c r="Q28" s="639"/>
      <c r="R28" s="590" t="s">
        <v>163</v>
      </c>
      <c r="S28" s="590"/>
      <c r="T28" s="590"/>
      <c r="U28" s="591"/>
      <c r="V28" s="557"/>
      <c r="W28" s="557"/>
      <c r="X28" s="557"/>
      <c r="Y28" s="557"/>
      <c r="Z28" s="557"/>
      <c r="AA28" s="557"/>
      <c r="AB28" s="557"/>
      <c r="AC28" s="558"/>
    </row>
    <row r="29" spans="1:30" s="683" customFormat="1" ht="15" customHeight="1">
      <c r="A29" s="643" t="s">
        <v>164</v>
      </c>
      <c r="B29" s="557"/>
      <c r="C29" s="557"/>
      <c r="D29" s="557"/>
      <c r="E29" s="557"/>
      <c r="F29" s="625"/>
      <c r="G29" s="625"/>
      <c r="H29" s="644"/>
      <c r="I29" s="644"/>
      <c r="J29" s="645"/>
      <c r="K29" s="645"/>
      <c r="L29" s="645"/>
      <c r="M29" s="645"/>
      <c r="N29" s="645"/>
      <c r="O29" s="645"/>
      <c r="P29" s="645"/>
      <c r="Q29" s="645"/>
      <c r="R29" s="645"/>
      <c r="S29" s="645"/>
      <c r="T29" s="645"/>
      <c r="U29" s="645"/>
      <c r="V29" s="645"/>
      <c r="W29" s="645"/>
      <c r="X29" s="645"/>
      <c r="Y29" s="645"/>
      <c r="Z29" s="645"/>
      <c r="AA29" s="645"/>
      <c r="AB29" s="645"/>
      <c r="AC29" s="646"/>
    </row>
    <row r="30" spans="1:30" s="683" customFormat="1" ht="15" customHeight="1">
      <c r="A30" s="598" t="s">
        <v>165</v>
      </c>
      <c r="B30" s="563"/>
      <c r="C30" s="563"/>
      <c r="D30" s="563"/>
      <c r="E30" s="563"/>
      <c r="F30" s="563"/>
      <c r="G30" s="563"/>
      <c r="H30" s="563"/>
      <c r="I30" s="580"/>
      <c r="J30" s="581" t="s">
        <v>166</v>
      </c>
      <c r="K30" s="582"/>
      <c r="L30" s="582"/>
      <c r="M30" s="616"/>
      <c r="N30" s="581" t="s">
        <v>167</v>
      </c>
      <c r="O30" s="582"/>
      <c r="P30" s="582"/>
      <c r="Q30" s="582"/>
      <c r="R30" s="581" t="s">
        <v>168</v>
      </c>
      <c r="S30" s="582"/>
      <c r="T30" s="582"/>
      <c r="U30" s="616"/>
      <c r="V30" s="647" t="s">
        <v>30</v>
      </c>
      <c r="W30" s="648"/>
      <c r="X30" s="649"/>
      <c r="Y30" s="650"/>
      <c r="Z30" s="651" t="s">
        <v>169</v>
      </c>
      <c r="AA30" s="652"/>
      <c r="AB30" s="652"/>
      <c r="AC30" s="653"/>
    </row>
    <row r="31" spans="1:30" s="683" customFormat="1" ht="15" customHeight="1">
      <c r="A31" s="603"/>
      <c r="B31" s="569"/>
      <c r="C31" s="569"/>
      <c r="D31" s="569"/>
      <c r="E31" s="569"/>
      <c r="F31" s="569"/>
      <c r="G31" s="569"/>
      <c r="H31" s="569"/>
      <c r="I31" s="604"/>
      <c r="J31" s="581" t="s">
        <v>170</v>
      </c>
      <c r="K31" s="616"/>
      <c r="L31" s="581" t="s">
        <v>171</v>
      </c>
      <c r="M31" s="616"/>
      <c r="N31" s="581" t="s">
        <v>170</v>
      </c>
      <c r="O31" s="582"/>
      <c r="P31" s="581" t="s">
        <v>171</v>
      </c>
      <c r="Q31" s="582"/>
      <c r="R31" s="581" t="s">
        <v>170</v>
      </c>
      <c r="S31" s="616"/>
      <c r="T31" s="581" t="s">
        <v>171</v>
      </c>
      <c r="U31" s="616"/>
      <c r="V31" s="581" t="s">
        <v>170</v>
      </c>
      <c r="W31" s="582"/>
      <c r="X31" s="589" t="s">
        <v>171</v>
      </c>
      <c r="Y31" s="591"/>
      <c r="Z31" s="582" t="s">
        <v>170</v>
      </c>
      <c r="AA31" s="616"/>
      <c r="AB31" s="581" t="s">
        <v>171</v>
      </c>
      <c r="AC31" s="654"/>
    </row>
    <row r="32" spans="1:30" s="683" customFormat="1" ht="15" customHeight="1">
      <c r="A32" s="655"/>
      <c r="B32" s="581" t="s">
        <v>172</v>
      </c>
      <c r="C32" s="582"/>
      <c r="D32" s="582"/>
      <c r="E32" s="582"/>
      <c r="F32" s="582"/>
      <c r="G32" s="582"/>
      <c r="H32" s="582"/>
      <c r="I32" s="616"/>
      <c r="J32" s="656" t="s">
        <v>605</v>
      </c>
      <c r="K32" s="657"/>
      <c r="L32" s="656" t="s">
        <v>605</v>
      </c>
      <c r="M32" s="657"/>
      <c r="N32" s="656" t="s">
        <v>606</v>
      </c>
      <c r="O32" s="587"/>
      <c r="P32" s="656"/>
      <c r="Q32" s="587"/>
      <c r="R32" s="656" t="s">
        <v>607</v>
      </c>
      <c r="S32" s="657"/>
      <c r="T32" s="656"/>
      <c r="U32" s="657"/>
      <c r="V32" s="656"/>
      <c r="W32" s="587"/>
      <c r="X32" s="658"/>
      <c r="Y32" s="659"/>
      <c r="Z32" s="587" t="s">
        <v>608</v>
      </c>
      <c r="AA32" s="657"/>
      <c r="AB32" s="656"/>
      <c r="AC32" s="660"/>
    </row>
    <row r="33" spans="1:29" s="683" customFormat="1" ht="15" customHeight="1">
      <c r="A33" s="655"/>
      <c r="B33" s="581" t="s">
        <v>173</v>
      </c>
      <c r="C33" s="582"/>
      <c r="D33" s="582"/>
      <c r="E33" s="582"/>
      <c r="F33" s="582"/>
      <c r="G33" s="582"/>
      <c r="H33" s="582"/>
      <c r="I33" s="616"/>
      <c r="J33" s="656"/>
      <c r="K33" s="657"/>
      <c r="L33" s="656"/>
      <c r="M33" s="657"/>
      <c r="N33" s="656" t="s">
        <v>605</v>
      </c>
      <c r="O33" s="587"/>
      <c r="P33" s="656"/>
      <c r="Q33" s="587"/>
      <c r="R33" s="656" t="s">
        <v>609</v>
      </c>
      <c r="S33" s="657"/>
      <c r="T33" s="656"/>
      <c r="U33" s="657"/>
      <c r="V33" s="656" t="s">
        <v>605</v>
      </c>
      <c r="W33" s="587"/>
      <c r="X33" s="658"/>
      <c r="Y33" s="659"/>
      <c r="Z33" s="587"/>
      <c r="AA33" s="657"/>
      <c r="AB33" s="656"/>
      <c r="AC33" s="660"/>
    </row>
    <row r="34" spans="1:29" s="683" customFormat="1" ht="15" customHeight="1">
      <c r="A34" s="655"/>
      <c r="B34" s="581" t="s">
        <v>31</v>
      </c>
      <c r="C34" s="582"/>
      <c r="D34" s="582"/>
      <c r="E34" s="582"/>
      <c r="F34" s="582"/>
      <c r="G34" s="582"/>
      <c r="H34" s="582"/>
      <c r="I34" s="616"/>
      <c r="J34" s="656" t="s">
        <v>610</v>
      </c>
      <c r="K34" s="587"/>
      <c r="L34" s="587"/>
      <c r="M34" s="588"/>
      <c r="N34" s="661" t="s">
        <v>611</v>
      </c>
      <c r="O34" s="587"/>
      <c r="P34" s="587"/>
      <c r="Q34" s="587"/>
      <c r="R34" s="656" t="s">
        <v>612</v>
      </c>
      <c r="S34" s="587"/>
      <c r="T34" s="587"/>
      <c r="U34" s="657"/>
      <c r="V34" s="664"/>
      <c r="W34" s="665"/>
      <c r="X34" s="666"/>
      <c r="Y34" s="667"/>
      <c r="Z34" s="664"/>
      <c r="AA34" s="665"/>
      <c r="AB34" s="665"/>
      <c r="AC34" s="668"/>
    </row>
    <row r="35" spans="1:29" s="683" customFormat="1" ht="15" customHeight="1">
      <c r="A35" s="643" t="s">
        <v>174</v>
      </c>
      <c r="B35" s="645"/>
      <c r="C35" s="645"/>
      <c r="D35" s="645"/>
      <c r="E35" s="645"/>
      <c r="F35" s="645"/>
      <c r="G35" s="645"/>
      <c r="H35" s="645"/>
      <c r="I35" s="645"/>
      <c r="J35" s="645"/>
      <c r="K35" s="645"/>
      <c r="L35" s="645"/>
      <c r="M35" s="645"/>
      <c r="N35" s="645"/>
      <c r="O35" s="645"/>
      <c r="P35" s="645"/>
      <c r="Q35" s="645"/>
      <c r="R35" s="645"/>
      <c r="S35" s="645"/>
      <c r="T35" s="645"/>
      <c r="U35" s="645"/>
      <c r="V35" s="645"/>
      <c r="W35" s="645"/>
      <c r="X35" s="645"/>
      <c r="Y35" s="645"/>
      <c r="Z35" s="645"/>
      <c r="AA35" s="645"/>
      <c r="AB35" s="645"/>
      <c r="AC35" s="646"/>
    </row>
    <row r="36" spans="1:29" s="683" customFormat="1" ht="15" customHeight="1">
      <c r="A36" s="598" t="s">
        <v>175</v>
      </c>
      <c r="B36" s="563"/>
      <c r="C36" s="563"/>
      <c r="D36" s="563"/>
      <c r="E36" s="563"/>
      <c r="F36" s="563"/>
      <c r="G36" s="563"/>
      <c r="H36" s="563"/>
      <c r="I36" s="669"/>
      <c r="J36" s="670"/>
      <c r="K36" s="582"/>
      <c r="L36" s="582"/>
      <c r="M36" s="582"/>
      <c r="N36" s="582"/>
      <c r="O36" s="582"/>
      <c r="P36" s="582"/>
      <c r="Q36" s="582"/>
      <c r="R36" s="582"/>
      <c r="S36" s="582"/>
      <c r="T36" s="582"/>
      <c r="U36" s="582"/>
      <c r="V36" s="582"/>
      <c r="W36" s="582"/>
      <c r="X36" s="582"/>
      <c r="Y36" s="582"/>
      <c r="Z36" s="582"/>
      <c r="AA36" s="582"/>
      <c r="AB36" s="582"/>
      <c r="AC36" s="654"/>
    </row>
    <row r="37" spans="1:29" s="683" customFormat="1" ht="15" customHeight="1">
      <c r="A37" s="598" t="s">
        <v>176</v>
      </c>
      <c r="B37" s="563"/>
      <c r="C37" s="563"/>
      <c r="D37" s="563"/>
      <c r="E37" s="563"/>
      <c r="F37" s="563"/>
      <c r="G37" s="563"/>
      <c r="H37" s="563"/>
      <c r="I37" s="669"/>
      <c r="J37" s="661" t="s">
        <v>613</v>
      </c>
      <c r="K37" s="587"/>
      <c r="L37" s="587"/>
      <c r="M37" s="587"/>
      <c r="N37" s="587"/>
      <c r="O37" s="587"/>
      <c r="P37" s="587"/>
      <c r="Q37" s="601" t="s">
        <v>27</v>
      </c>
      <c r="R37" s="671"/>
      <c r="S37" s="672"/>
      <c r="T37" s="672"/>
      <c r="U37" s="672"/>
      <c r="V37" s="672"/>
      <c r="W37" s="672"/>
      <c r="X37" s="672"/>
      <c r="Y37" s="672"/>
      <c r="Z37" s="672"/>
      <c r="AA37" s="672"/>
      <c r="AB37" s="672"/>
      <c r="AC37" s="673"/>
    </row>
    <row r="38" spans="1:29" s="683" customFormat="1" ht="15" customHeight="1">
      <c r="A38" s="598" t="s">
        <v>26</v>
      </c>
      <c r="B38" s="563"/>
      <c r="C38" s="563"/>
      <c r="D38" s="563"/>
      <c r="E38" s="563"/>
      <c r="F38" s="563"/>
      <c r="G38" s="563"/>
      <c r="H38" s="563"/>
      <c r="I38" s="580"/>
      <c r="J38" s="674" t="s">
        <v>614</v>
      </c>
      <c r="K38" s="675"/>
      <c r="L38" s="675"/>
      <c r="M38" s="675"/>
      <c r="N38" s="675"/>
      <c r="O38" s="675"/>
      <c r="P38" s="675"/>
      <c r="Q38" s="557" t="s">
        <v>177</v>
      </c>
      <c r="R38" s="676"/>
      <c r="S38" s="676"/>
      <c r="T38" s="676"/>
      <c r="U38" s="676"/>
      <c r="V38" s="557"/>
      <c r="W38" s="557"/>
      <c r="X38" s="557"/>
      <c r="Y38" s="557"/>
      <c r="Z38" s="557"/>
      <c r="AA38" s="557"/>
      <c r="AB38" s="557"/>
      <c r="AC38" s="558"/>
    </row>
    <row r="39" spans="1:29" s="683" customFormat="1" ht="15" customHeight="1">
      <c r="A39" s="609"/>
      <c r="B39" s="574"/>
      <c r="C39" s="574"/>
      <c r="D39" s="574"/>
      <c r="E39" s="574"/>
      <c r="F39" s="574"/>
      <c r="G39" s="574"/>
      <c r="H39" s="574"/>
      <c r="I39" s="594"/>
      <c r="J39" s="581" t="s">
        <v>28</v>
      </c>
      <c r="K39" s="582"/>
      <c r="L39" s="582"/>
      <c r="M39" s="616"/>
      <c r="N39" s="656" t="s">
        <v>615</v>
      </c>
      <c r="O39" s="587"/>
      <c r="P39" s="587"/>
      <c r="Q39" s="600" t="s">
        <v>27</v>
      </c>
      <c r="R39" s="555" t="s">
        <v>29</v>
      </c>
      <c r="S39" s="555"/>
      <c r="T39" s="555"/>
      <c r="U39" s="555"/>
      <c r="V39" s="656" t="s">
        <v>616</v>
      </c>
      <c r="W39" s="587"/>
      <c r="X39" s="587"/>
      <c r="Y39" s="601" t="s">
        <v>27</v>
      </c>
      <c r="Z39" s="661"/>
      <c r="AA39" s="587"/>
      <c r="AB39" s="587"/>
      <c r="AC39" s="660"/>
    </row>
    <row r="40" spans="1:29" s="683" customFormat="1" ht="15" customHeight="1" thickBot="1">
      <c r="A40" s="677" t="s">
        <v>32</v>
      </c>
      <c r="B40" s="678"/>
      <c r="C40" s="678"/>
      <c r="D40" s="678"/>
      <c r="E40" s="678"/>
      <c r="F40" s="678"/>
      <c r="G40" s="678"/>
      <c r="H40" s="678"/>
      <c r="I40" s="679"/>
      <c r="J40" s="680" t="s">
        <v>33</v>
      </c>
      <c r="K40" s="681"/>
      <c r="L40" s="681"/>
      <c r="M40" s="681"/>
      <c r="N40" s="681"/>
      <c r="O40" s="681"/>
      <c r="P40" s="681"/>
      <c r="Q40" s="681"/>
      <c r="R40" s="681"/>
      <c r="S40" s="681"/>
      <c r="T40" s="681"/>
      <c r="U40" s="681"/>
      <c r="V40" s="681"/>
      <c r="W40" s="681"/>
      <c r="X40" s="681"/>
      <c r="Y40" s="681"/>
      <c r="Z40" s="681"/>
      <c r="AA40" s="681"/>
      <c r="AB40" s="681"/>
      <c r="AC40" s="682"/>
    </row>
    <row r="41" spans="1:29" s="683" customFormat="1" ht="14.4" customHeight="1"/>
    <row r="42" spans="1:29" s="683" customFormat="1" ht="14.4" customHeight="1">
      <c r="A42" s="683" t="s">
        <v>72</v>
      </c>
      <c r="B42" s="684" t="s">
        <v>591</v>
      </c>
      <c r="C42" s="684"/>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row>
    <row r="43" spans="1:29" s="683" customFormat="1" ht="14.4" customHeight="1">
      <c r="A43" s="685"/>
      <c r="B43" s="684"/>
      <c r="C43" s="684"/>
      <c r="D43" s="684"/>
      <c r="E43" s="684"/>
      <c r="F43" s="684"/>
      <c r="G43" s="684"/>
      <c r="H43" s="684"/>
      <c r="I43" s="684"/>
      <c r="J43" s="684"/>
      <c r="K43" s="684"/>
      <c r="L43" s="684"/>
      <c r="M43" s="684"/>
      <c r="N43" s="684"/>
      <c r="O43" s="684"/>
      <c r="P43" s="684"/>
      <c r="Q43" s="684"/>
      <c r="R43" s="684"/>
      <c r="S43" s="684"/>
      <c r="T43" s="684"/>
      <c r="U43" s="684"/>
      <c r="V43" s="684"/>
      <c r="W43" s="684"/>
      <c r="X43" s="684"/>
      <c r="Y43" s="684"/>
      <c r="Z43" s="684"/>
      <c r="AA43" s="684"/>
      <c r="AB43" s="684"/>
      <c r="AC43" s="684"/>
    </row>
    <row r="44" spans="1:29" s="683" customFormat="1">
      <c r="B44" s="684"/>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row>
  </sheetData>
  <mergeCells count="138">
    <mergeCell ref="Z34:AC34"/>
    <mergeCell ref="A35:AC35"/>
    <mergeCell ref="A36:I36"/>
    <mergeCell ref="J36:AC36"/>
    <mergeCell ref="A37:I37"/>
    <mergeCell ref="J37:P37"/>
    <mergeCell ref="R37:AC37"/>
    <mergeCell ref="A38:I39"/>
    <mergeCell ref="J38:P38"/>
    <mergeCell ref="Q38:AC38"/>
    <mergeCell ref="J39:M39"/>
    <mergeCell ref="N39:P39"/>
    <mergeCell ref="R39:U39"/>
    <mergeCell ref="V39:X39"/>
    <mergeCell ref="Z39:AC39"/>
    <mergeCell ref="Z32:AA32"/>
    <mergeCell ref="AB32:AC32"/>
    <mergeCell ref="B33:I33"/>
    <mergeCell ref="J33:K33"/>
    <mergeCell ref="L33:M33"/>
    <mergeCell ref="N33:O33"/>
    <mergeCell ref="P33:Q33"/>
    <mergeCell ref="R33:S33"/>
    <mergeCell ref="T33:U33"/>
    <mergeCell ref="V33:W33"/>
    <mergeCell ref="X33:Y33"/>
    <mergeCell ref="Z33:AA33"/>
    <mergeCell ref="AB33:AC33"/>
    <mergeCell ref="A32:A34"/>
    <mergeCell ref="J32:K32"/>
    <mergeCell ref="L32:M32"/>
    <mergeCell ref="N32:O32"/>
    <mergeCell ref="P32:Q32"/>
    <mergeCell ref="R32:S32"/>
    <mergeCell ref="T32:U32"/>
    <mergeCell ref="V32:W32"/>
    <mergeCell ref="X32:Y32"/>
    <mergeCell ref="B34:I34"/>
    <mergeCell ref="J34:M34"/>
    <mergeCell ref="N34:Q34"/>
    <mergeCell ref="R34:U34"/>
    <mergeCell ref="V34:Y34"/>
    <mergeCell ref="J28:Q28"/>
    <mergeCell ref="V28:AC28"/>
    <mergeCell ref="A29:AC29"/>
    <mergeCell ref="A30:I31"/>
    <mergeCell ref="J30:M30"/>
    <mergeCell ref="N30:Q30"/>
    <mergeCell ref="R30:U30"/>
    <mergeCell ref="V30:Y30"/>
    <mergeCell ref="Z30:AC30"/>
    <mergeCell ref="A19:A25"/>
    <mergeCell ref="N19:Q21"/>
    <mergeCell ref="R19:T19"/>
    <mergeCell ref="U19:V19"/>
    <mergeCell ref="X19:Y19"/>
    <mergeCell ref="AA19:AC19"/>
    <mergeCell ref="B20:E20"/>
    <mergeCell ref="F20:M20"/>
    <mergeCell ref="R20:AC21"/>
    <mergeCell ref="B21:E21"/>
    <mergeCell ref="F21:M21"/>
    <mergeCell ref="B22:Q22"/>
    <mergeCell ref="B23:M25"/>
    <mergeCell ref="N23:Q23"/>
    <mergeCell ref="N24:Q25"/>
    <mergeCell ref="R24:AC24"/>
    <mergeCell ref="R25:AC25"/>
    <mergeCell ref="B9:E10"/>
    <mergeCell ref="F9:I9"/>
    <mergeCell ref="J9:Q9"/>
    <mergeCell ref="R9:T9"/>
    <mergeCell ref="U9:AC9"/>
    <mergeCell ref="F10:I10"/>
    <mergeCell ref="J10:AC10"/>
    <mergeCell ref="A11:E14"/>
    <mergeCell ref="R11:T18"/>
    <mergeCell ref="U11:AC13"/>
    <mergeCell ref="U14:V14"/>
    <mergeCell ref="X14:Y14"/>
    <mergeCell ref="AA14:AB14"/>
    <mergeCell ref="U15:AC18"/>
    <mergeCell ref="A17:E18"/>
    <mergeCell ref="N17:Q17"/>
    <mergeCell ref="N18:Q18"/>
    <mergeCell ref="A40:I40"/>
    <mergeCell ref="J40:AC40"/>
    <mergeCell ref="B42:AC44"/>
    <mergeCell ref="V31:W31"/>
    <mergeCell ref="X31:Y31"/>
    <mergeCell ref="Z31:AA31"/>
    <mergeCell ref="AB31:AC31"/>
    <mergeCell ref="B32:I32"/>
    <mergeCell ref="J31:K31"/>
    <mergeCell ref="L31:M31"/>
    <mergeCell ref="N31:O31"/>
    <mergeCell ref="P31:Q31"/>
    <mergeCell ref="R31:S31"/>
    <mergeCell ref="T31:U31"/>
    <mergeCell ref="R28:U28"/>
    <mergeCell ref="A26:E28"/>
    <mergeCell ref="F27:I27"/>
    <mergeCell ref="J27:Q27"/>
    <mergeCell ref="R27:U27"/>
    <mergeCell ref="V27:AC27"/>
    <mergeCell ref="F28:I28"/>
    <mergeCell ref="F26:I26"/>
    <mergeCell ref="J26:Q26"/>
    <mergeCell ref="R26:U26"/>
    <mergeCell ref="V26:AC26"/>
    <mergeCell ref="R22:AC22"/>
    <mergeCell ref="R23:AC23"/>
    <mergeCell ref="B19:E19"/>
    <mergeCell ref="F19:M19"/>
    <mergeCell ref="N13:Q13"/>
    <mergeCell ref="N14:Q14"/>
    <mergeCell ref="A15:E16"/>
    <mergeCell ref="N15:Q15"/>
    <mergeCell ref="N16:Q16"/>
    <mergeCell ref="N11:Q11"/>
    <mergeCell ref="N12:Q12"/>
    <mergeCell ref="A2:A10"/>
    <mergeCell ref="B4:E4"/>
    <mergeCell ref="F4:AC4"/>
    <mergeCell ref="B5:E8"/>
    <mergeCell ref="J5:L5"/>
    <mergeCell ref="N5:O5"/>
    <mergeCell ref="Q5:AC5"/>
    <mergeCell ref="A1:AC1"/>
    <mergeCell ref="B2:E2"/>
    <mergeCell ref="F2:AC2"/>
    <mergeCell ref="B3:E3"/>
    <mergeCell ref="F3:AC3"/>
    <mergeCell ref="F5:I5"/>
    <mergeCell ref="F6:I7"/>
    <mergeCell ref="L6:R7"/>
    <mergeCell ref="U6:AC7"/>
    <mergeCell ref="F8:AC8"/>
  </mergeCells>
  <phoneticPr fontId="6"/>
  <dataValidations count="1">
    <dataValidation type="list" allowBlank="1" showInputMessage="1" showErrorMessage="1" sqref="N11:Q18">
      <formula1>"○"</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4">
              <controlPr defaultSize="0" autoFill="0" autoLine="0" autoPict="0">
                <anchor moveWithCells="1">
                  <from>
                    <xdr:col>0</xdr:col>
                    <xdr:colOff>0</xdr:colOff>
                    <xdr:row>32</xdr:row>
                    <xdr:rowOff>167640</xdr:rowOff>
                  </from>
                  <to>
                    <xdr:col>3</xdr:col>
                    <xdr:colOff>121920</xdr:colOff>
                    <xdr:row>34</xdr:row>
                    <xdr:rowOff>68580</xdr:rowOff>
                  </to>
                </anchor>
              </controlPr>
            </control>
          </mc:Choice>
        </mc:AlternateContent>
        <mc:AlternateContent xmlns:mc="http://schemas.openxmlformats.org/markup-compatibility/2006">
          <mc:Choice Requires="x14">
            <control shapeId="14338" r:id="rId5" name="Check Box 5">
              <controlPr defaultSize="0" autoFill="0" autoLine="0" autoPict="0">
                <anchor moveWithCells="1">
                  <from>
                    <xdr:col>0</xdr:col>
                    <xdr:colOff>0</xdr:colOff>
                    <xdr:row>32</xdr:row>
                    <xdr:rowOff>144780</xdr:rowOff>
                  </from>
                  <to>
                    <xdr:col>4</xdr:col>
                    <xdr:colOff>152400</xdr:colOff>
                    <xdr:row>34</xdr:row>
                    <xdr:rowOff>45720</xdr:rowOff>
                  </to>
                </anchor>
              </controlPr>
            </control>
          </mc:Choice>
        </mc:AlternateContent>
        <mc:AlternateContent xmlns:mc="http://schemas.openxmlformats.org/markup-compatibility/2006">
          <mc:Choice Requires="x14">
            <control shapeId="14339" r:id="rId6" name="Check Box 6">
              <controlPr defaultSize="0" autoFill="0" autoLine="0" autoPict="0">
                <anchor moveWithCells="1">
                  <from>
                    <xdr:col>0</xdr:col>
                    <xdr:colOff>0</xdr:colOff>
                    <xdr:row>32</xdr:row>
                    <xdr:rowOff>144780</xdr:rowOff>
                  </from>
                  <to>
                    <xdr:col>4</xdr:col>
                    <xdr:colOff>160020</xdr:colOff>
                    <xdr:row>34</xdr:row>
                    <xdr:rowOff>45720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9</xdr:col>
                    <xdr:colOff>76200</xdr:colOff>
                    <xdr:row>32</xdr:row>
                    <xdr:rowOff>167640</xdr:rowOff>
                  </from>
                  <to>
                    <xdr:col>12</xdr:col>
                    <xdr:colOff>228600</xdr:colOff>
                    <xdr:row>34</xdr:row>
                    <xdr:rowOff>68580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15</xdr:col>
                    <xdr:colOff>0</xdr:colOff>
                    <xdr:row>32</xdr:row>
                    <xdr:rowOff>144780</xdr:rowOff>
                  </from>
                  <to>
                    <xdr:col>19</xdr:col>
                    <xdr:colOff>160020</xdr:colOff>
                    <xdr:row>34</xdr:row>
                    <xdr:rowOff>45720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20</xdr:col>
                    <xdr:colOff>76200</xdr:colOff>
                    <xdr:row>32</xdr:row>
                    <xdr:rowOff>144780</xdr:rowOff>
                  </from>
                  <to>
                    <xdr:col>24</xdr:col>
                    <xdr:colOff>251460</xdr:colOff>
                    <xdr:row>34</xdr:row>
                    <xdr:rowOff>45720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9</xdr:col>
                    <xdr:colOff>76200</xdr:colOff>
                    <xdr:row>32</xdr:row>
                    <xdr:rowOff>167640</xdr:rowOff>
                  </from>
                  <to>
                    <xdr:col>12</xdr:col>
                    <xdr:colOff>228600</xdr:colOff>
                    <xdr:row>34</xdr:row>
                    <xdr:rowOff>68580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15</xdr:col>
                    <xdr:colOff>0</xdr:colOff>
                    <xdr:row>32</xdr:row>
                    <xdr:rowOff>144780</xdr:rowOff>
                  </from>
                  <to>
                    <xdr:col>19</xdr:col>
                    <xdr:colOff>160020</xdr:colOff>
                    <xdr:row>34</xdr:row>
                    <xdr:rowOff>45720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20</xdr:col>
                    <xdr:colOff>76200</xdr:colOff>
                    <xdr:row>32</xdr:row>
                    <xdr:rowOff>144780</xdr:rowOff>
                  </from>
                  <to>
                    <xdr:col>24</xdr:col>
                    <xdr:colOff>251460</xdr:colOff>
                    <xdr:row>34</xdr:row>
                    <xdr:rowOff>45720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9</xdr:col>
                    <xdr:colOff>76200</xdr:colOff>
                    <xdr:row>32</xdr:row>
                    <xdr:rowOff>167640</xdr:rowOff>
                  </from>
                  <to>
                    <xdr:col>12</xdr:col>
                    <xdr:colOff>228600</xdr:colOff>
                    <xdr:row>34</xdr:row>
                    <xdr:rowOff>68580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15</xdr:col>
                    <xdr:colOff>0</xdr:colOff>
                    <xdr:row>32</xdr:row>
                    <xdr:rowOff>144780</xdr:rowOff>
                  </from>
                  <to>
                    <xdr:col>19</xdr:col>
                    <xdr:colOff>160020</xdr:colOff>
                    <xdr:row>34</xdr:row>
                    <xdr:rowOff>45720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20</xdr:col>
                    <xdr:colOff>76200</xdr:colOff>
                    <xdr:row>32</xdr:row>
                    <xdr:rowOff>144780</xdr:rowOff>
                  </from>
                  <to>
                    <xdr:col>24</xdr:col>
                    <xdr:colOff>251460</xdr:colOff>
                    <xdr:row>34</xdr:row>
                    <xdr:rowOff>45720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9</xdr:col>
                    <xdr:colOff>76200</xdr:colOff>
                    <xdr:row>32</xdr:row>
                    <xdr:rowOff>167640</xdr:rowOff>
                  </from>
                  <to>
                    <xdr:col>12</xdr:col>
                    <xdr:colOff>228600</xdr:colOff>
                    <xdr:row>34</xdr:row>
                    <xdr:rowOff>68580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15</xdr:col>
                    <xdr:colOff>0</xdr:colOff>
                    <xdr:row>32</xdr:row>
                    <xdr:rowOff>144780</xdr:rowOff>
                  </from>
                  <to>
                    <xdr:col>19</xdr:col>
                    <xdr:colOff>160020</xdr:colOff>
                    <xdr:row>34</xdr:row>
                    <xdr:rowOff>45720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20</xdr:col>
                    <xdr:colOff>76200</xdr:colOff>
                    <xdr:row>32</xdr:row>
                    <xdr:rowOff>144780</xdr:rowOff>
                  </from>
                  <to>
                    <xdr:col>24</xdr:col>
                    <xdr:colOff>251460</xdr:colOff>
                    <xdr:row>34</xdr:row>
                    <xdr:rowOff>45720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9</xdr:col>
                    <xdr:colOff>76200</xdr:colOff>
                    <xdr:row>32</xdr:row>
                    <xdr:rowOff>167640</xdr:rowOff>
                  </from>
                  <to>
                    <xdr:col>12</xdr:col>
                    <xdr:colOff>228600</xdr:colOff>
                    <xdr:row>34</xdr:row>
                    <xdr:rowOff>68580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15</xdr:col>
                    <xdr:colOff>0</xdr:colOff>
                    <xdr:row>32</xdr:row>
                    <xdr:rowOff>144780</xdr:rowOff>
                  </from>
                  <to>
                    <xdr:col>19</xdr:col>
                    <xdr:colOff>160020</xdr:colOff>
                    <xdr:row>34</xdr:row>
                    <xdr:rowOff>45720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20</xdr:col>
                    <xdr:colOff>76200</xdr:colOff>
                    <xdr:row>32</xdr:row>
                    <xdr:rowOff>144780</xdr:rowOff>
                  </from>
                  <to>
                    <xdr:col>24</xdr:col>
                    <xdr:colOff>251460</xdr:colOff>
                    <xdr:row>34</xdr:row>
                    <xdr:rowOff>45720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9</xdr:col>
                    <xdr:colOff>76200</xdr:colOff>
                    <xdr:row>32</xdr:row>
                    <xdr:rowOff>167640</xdr:rowOff>
                  </from>
                  <to>
                    <xdr:col>12</xdr:col>
                    <xdr:colOff>228600</xdr:colOff>
                    <xdr:row>34</xdr:row>
                    <xdr:rowOff>68580</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15</xdr:col>
                    <xdr:colOff>0</xdr:colOff>
                    <xdr:row>32</xdr:row>
                    <xdr:rowOff>144780</xdr:rowOff>
                  </from>
                  <to>
                    <xdr:col>19</xdr:col>
                    <xdr:colOff>160020</xdr:colOff>
                    <xdr:row>34</xdr:row>
                    <xdr:rowOff>45720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20</xdr:col>
                    <xdr:colOff>76200</xdr:colOff>
                    <xdr:row>32</xdr:row>
                    <xdr:rowOff>144780</xdr:rowOff>
                  </from>
                  <to>
                    <xdr:col>24</xdr:col>
                    <xdr:colOff>251460</xdr:colOff>
                    <xdr:row>34</xdr:row>
                    <xdr:rowOff>45720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150"/>
  <sheetViews>
    <sheetView showGridLines="0" view="pageBreakPreview" zoomScale="55" zoomScaleNormal="55" zoomScaleSheetLayoutView="55" workbookViewId="0">
      <selection activeCell="AJ46" sqref="AJ46"/>
    </sheetView>
  </sheetViews>
  <sheetFormatPr defaultColWidth="5" defaultRowHeight="14.4"/>
  <cols>
    <col min="1" max="1" width="3.5546875" style="732" customWidth="1"/>
    <col min="2" max="2" width="6.33203125" style="732" customWidth="1"/>
    <col min="3" max="4" width="9" style="732" customWidth="1"/>
    <col min="5" max="8" width="3.5546875" style="732" hidden="1" customWidth="1"/>
    <col min="9" max="10" width="3.5546875" style="732" customWidth="1"/>
    <col min="11" max="62" width="6.33203125" style="732" customWidth="1"/>
    <col min="63" max="63" width="1.21875" style="119" customWidth="1"/>
    <col min="64" max="16384" width="5" style="119"/>
  </cols>
  <sheetData>
    <row r="1" spans="1:67" s="116" customFormat="1" ht="20.25" customHeight="1">
      <c r="A1" s="689"/>
      <c r="B1" s="689"/>
      <c r="C1" s="690" t="s">
        <v>618</v>
      </c>
      <c r="D1" s="690"/>
      <c r="E1" s="690"/>
      <c r="F1" s="690"/>
      <c r="G1" s="690"/>
      <c r="H1" s="690"/>
      <c r="I1" s="690"/>
      <c r="J1" s="690"/>
      <c r="K1" s="689"/>
      <c r="L1" s="689"/>
      <c r="M1" s="691" t="s">
        <v>192</v>
      </c>
      <c r="N1" s="689"/>
      <c r="O1" s="689"/>
      <c r="P1" s="690"/>
      <c r="Q1" s="690"/>
      <c r="R1" s="690"/>
      <c r="S1" s="690"/>
      <c r="T1" s="690"/>
      <c r="U1" s="690"/>
      <c r="V1" s="690"/>
      <c r="W1" s="690"/>
      <c r="X1" s="689"/>
      <c r="Y1" s="689"/>
      <c r="Z1" s="689"/>
      <c r="AA1" s="689"/>
      <c r="AB1" s="689"/>
      <c r="AC1" s="689"/>
      <c r="AD1" s="689"/>
      <c r="AE1" s="689"/>
      <c r="AF1" s="689"/>
      <c r="AG1" s="689"/>
      <c r="AH1" s="689"/>
      <c r="AI1" s="689"/>
      <c r="AJ1" s="689"/>
      <c r="AK1" s="689"/>
      <c r="AL1" s="689"/>
      <c r="AM1" s="689"/>
      <c r="AN1" s="689"/>
      <c r="AO1" s="689"/>
      <c r="AP1" s="689"/>
      <c r="AQ1" s="689"/>
      <c r="AR1" s="689"/>
      <c r="AS1" s="692" t="s">
        <v>193</v>
      </c>
      <c r="AT1" s="693" t="s">
        <v>194</v>
      </c>
      <c r="AU1" s="694"/>
      <c r="AV1" s="694"/>
      <c r="AW1" s="694"/>
      <c r="AX1" s="694"/>
      <c r="AY1" s="694"/>
      <c r="AZ1" s="694"/>
      <c r="BA1" s="694"/>
      <c r="BB1" s="694"/>
      <c r="BC1" s="694"/>
      <c r="BD1" s="694"/>
      <c r="BE1" s="694"/>
      <c r="BF1" s="694"/>
      <c r="BG1" s="694"/>
      <c r="BH1" s="694"/>
      <c r="BI1" s="694"/>
      <c r="BJ1" s="692" t="s">
        <v>195</v>
      </c>
    </row>
    <row r="2" spans="1:67" s="118" customFormat="1" ht="20.25" customHeight="1">
      <c r="A2" s="695"/>
      <c r="B2" s="695"/>
      <c r="C2" s="695"/>
      <c r="D2" s="695"/>
      <c r="E2" s="695"/>
      <c r="F2" s="695"/>
      <c r="G2" s="695"/>
      <c r="H2" s="695"/>
      <c r="I2" s="695"/>
      <c r="J2" s="691"/>
      <c r="K2" s="695"/>
      <c r="L2" s="695"/>
      <c r="M2" s="691"/>
      <c r="N2" s="691"/>
      <c r="O2" s="695"/>
      <c r="P2" s="692"/>
      <c r="Q2" s="692"/>
      <c r="R2" s="692"/>
      <c r="S2" s="692"/>
      <c r="T2" s="692"/>
      <c r="U2" s="692"/>
      <c r="V2" s="692"/>
      <c r="W2" s="692"/>
      <c r="X2" s="695"/>
      <c r="Y2" s="695"/>
      <c r="Z2" s="695"/>
      <c r="AA2" s="695"/>
      <c r="AB2" s="696" t="s">
        <v>196</v>
      </c>
      <c r="AC2" s="697">
        <v>6</v>
      </c>
      <c r="AD2" s="697"/>
      <c r="AE2" s="696" t="s">
        <v>197</v>
      </c>
      <c r="AF2" s="698">
        <f>IF(AC2=0,"",YEAR(DATE(2018+AC2,1,1)))</f>
        <v>2024</v>
      </c>
      <c r="AG2" s="698"/>
      <c r="AH2" s="699" t="s">
        <v>198</v>
      </c>
      <c r="AI2" s="699" t="s">
        <v>199</v>
      </c>
      <c r="AJ2" s="697">
        <v>4</v>
      </c>
      <c r="AK2" s="697"/>
      <c r="AL2" s="699" t="s">
        <v>200</v>
      </c>
      <c r="AM2" s="695"/>
      <c r="AN2" s="695"/>
      <c r="AO2" s="695"/>
      <c r="AP2" s="695"/>
      <c r="AQ2" s="695"/>
      <c r="AR2" s="695"/>
      <c r="AS2" s="692" t="s">
        <v>201</v>
      </c>
      <c r="AT2" s="697" t="s">
        <v>202</v>
      </c>
      <c r="AU2" s="697"/>
      <c r="AV2" s="697"/>
      <c r="AW2" s="697"/>
      <c r="AX2" s="697"/>
      <c r="AY2" s="697"/>
      <c r="AZ2" s="697"/>
      <c r="BA2" s="697"/>
      <c r="BB2" s="697"/>
      <c r="BC2" s="697"/>
      <c r="BD2" s="697"/>
      <c r="BE2" s="697"/>
      <c r="BF2" s="697"/>
      <c r="BG2" s="697"/>
      <c r="BH2" s="697"/>
      <c r="BI2" s="697"/>
      <c r="BJ2" s="692" t="s">
        <v>195</v>
      </c>
      <c r="BK2" s="117"/>
      <c r="BL2" s="117"/>
      <c r="BM2" s="117"/>
    </row>
    <row r="3" spans="1:67" s="118" customFormat="1" ht="20.25" customHeight="1">
      <c r="A3" s="695"/>
      <c r="B3" s="695"/>
      <c r="C3" s="695"/>
      <c r="D3" s="695"/>
      <c r="E3" s="695"/>
      <c r="F3" s="695"/>
      <c r="G3" s="695"/>
      <c r="H3" s="695"/>
      <c r="I3" s="695"/>
      <c r="J3" s="691"/>
      <c r="K3" s="695"/>
      <c r="L3" s="695"/>
      <c r="M3" s="691"/>
      <c r="N3" s="695"/>
      <c r="O3" s="692"/>
      <c r="P3" s="692"/>
      <c r="Q3" s="692"/>
      <c r="R3" s="692"/>
      <c r="S3" s="692"/>
      <c r="T3" s="692"/>
      <c r="U3" s="692"/>
      <c r="V3" s="695"/>
      <c r="W3" s="695"/>
      <c r="X3" s="695"/>
      <c r="Y3" s="695"/>
      <c r="Z3" s="695"/>
      <c r="AA3" s="695"/>
      <c r="AB3" s="695"/>
      <c r="AC3" s="700"/>
      <c r="AD3" s="700"/>
      <c r="AE3" s="700"/>
      <c r="AF3" s="701"/>
      <c r="AG3" s="700"/>
      <c r="AH3" s="695"/>
      <c r="AI3" s="695"/>
      <c r="AJ3" s="695"/>
      <c r="AK3" s="695"/>
      <c r="AL3" s="695"/>
      <c r="AM3" s="695"/>
      <c r="AN3" s="695"/>
      <c r="AO3" s="695"/>
      <c r="AP3" s="695"/>
      <c r="AQ3" s="695"/>
      <c r="AR3" s="695"/>
      <c r="AS3" s="695"/>
      <c r="AT3" s="695"/>
      <c r="AU3" s="695"/>
      <c r="AV3" s="695"/>
      <c r="AW3" s="695"/>
      <c r="AX3" s="695"/>
      <c r="AY3" s="695"/>
      <c r="AZ3" s="695"/>
      <c r="BA3" s="695"/>
      <c r="BB3" s="695"/>
      <c r="BC3" s="695"/>
      <c r="BD3" s="702" t="s">
        <v>203</v>
      </c>
      <c r="BE3" s="703" t="s">
        <v>204</v>
      </c>
      <c r="BF3" s="704"/>
      <c r="BG3" s="704"/>
      <c r="BH3" s="705"/>
      <c r="BI3" s="692"/>
      <c r="BJ3" s="695"/>
    </row>
    <row r="4" spans="1:67" s="118" customFormat="1" ht="20.25" customHeight="1">
      <c r="A4" s="695"/>
      <c r="B4" s="706"/>
      <c r="C4" s="706"/>
      <c r="D4" s="706"/>
      <c r="E4" s="706"/>
      <c r="F4" s="706"/>
      <c r="G4" s="706"/>
      <c r="H4" s="706"/>
      <c r="I4" s="706"/>
      <c r="J4" s="707"/>
      <c r="K4" s="706"/>
      <c r="L4" s="706"/>
      <c r="M4" s="707"/>
      <c r="N4" s="706"/>
      <c r="O4" s="708"/>
      <c r="P4" s="708"/>
      <c r="Q4" s="708"/>
      <c r="R4" s="708"/>
      <c r="S4" s="708"/>
      <c r="T4" s="708"/>
      <c r="U4" s="708"/>
      <c r="V4" s="706"/>
      <c r="W4" s="706"/>
      <c r="X4" s="706"/>
      <c r="Y4" s="706"/>
      <c r="Z4" s="706"/>
      <c r="AA4" s="706"/>
      <c r="AB4" s="706"/>
      <c r="AC4" s="709"/>
      <c r="AD4" s="709"/>
      <c r="AE4" s="709"/>
      <c r="AF4" s="710"/>
      <c r="AG4" s="709"/>
      <c r="AH4" s="706"/>
      <c r="AI4" s="706"/>
      <c r="AJ4" s="706"/>
      <c r="AK4" s="706"/>
      <c r="AL4" s="706"/>
      <c r="AM4" s="706"/>
      <c r="AN4" s="706"/>
      <c r="AO4" s="706"/>
      <c r="AP4" s="706"/>
      <c r="AQ4" s="706"/>
      <c r="AR4" s="706"/>
      <c r="AS4" s="695"/>
      <c r="AT4" s="695"/>
      <c r="AU4" s="695"/>
      <c r="AV4" s="695"/>
      <c r="AW4" s="695"/>
      <c r="AX4" s="695"/>
      <c r="AY4" s="695"/>
      <c r="AZ4" s="695"/>
      <c r="BA4" s="695"/>
      <c r="BB4" s="695"/>
      <c r="BC4" s="695"/>
      <c r="BD4" s="702" t="s">
        <v>205</v>
      </c>
      <c r="BE4" s="703" t="s">
        <v>206</v>
      </c>
      <c r="BF4" s="704"/>
      <c r="BG4" s="704"/>
      <c r="BH4" s="705"/>
      <c r="BI4" s="692"/>
      <c r="BJ4" s="695"/>
    </row>
    <row r="5" spans="1:67" s="118" customFormat="1" ht="9" customHeight="1">
      <c r="A5" s="695"/>
      <c r="B5" s="706"/>
      <c r="C5" s="706"/>
      <c r="D5" s="706"/>
      <c r="E5" s="706"/>
      <c r="F5" s="706"/>
      <c r="G5" s="706"/>
      <c r="H5" s="706"/>
      <c r="I5" s="706"/>
      <c r="J5" s="707"/>
      <c r="K5" s="706"/>
      <c r="L5" s="706"/>
      <c r="M5" s="707"/>
      <c r="N5" s="706"/>
      <c r="O5" s="708"/>
      <c r="P5" s="708"/>
      <c r="Q5" s="708"/>
      <c r="R5" s="708"/>
      <c r="S5" s="708"/>
      <c r="T5" s="708"/>
      <c r="U5" s="708"/>
      <c r="V5" s="706"/>
      <c r="W5" s="706"/>
      <c r="X5" s="706"/>
      <c r="Y5" s="706"/>
      <c r="Z5" s="706"/>
      <c r="AA5" s="706"/>
      <c r="AB5" s="706"/>
      <c r="AC5" s="711"/>
      <c r="AD5" s="711"/>
      <c r="AE5" s="706"/>
      <c r="AF5" s="706"/>
      <c r="AG5" s="706"/>
      <c r="AH5" s="706"/>
      <c r="AI5" s="706"/>
      <c r="AJ5" s="712"/>
      <c r="AK5" s="712"/>
      <c r="AL5" s="712"/>
      <c r="AM5" s="712"/>
      <c r="AN5" s="712"/>
      <c r="AO5" s="712"/>
      <c r="AP5" s="712"/>
      <c r="AQ5" s="712"/>
      <c r="AR5" s="712"/>
      <c r="AS5" s="689"/>
      <c r="AT5" s="689"/>
      <c r="AU5" s="689"/>
      <c r="AV5" s="689"/>
      <c r="AW5" s="689"/>
      <c r="AX5" s="689"/>
      <c r="AY5" s="689"/>
      <c r="AZ5" s="689"/>
      <c r="BA5" s="689"/>
      <c r="BB5" s="689"/>
      <c r="BC5" s="689"/>
      <c r="BD5" s="689"/>
      <c r="BE5" s="689"/>
      <c r="BF5" s="689"/>
      <c r="BG5" s="689"/>
      <c r="BH5" s="713"/>
      <c r="BI5" s="713"/>
      <c r="BJ5" s="695"/>
    </row>
    <row r="6" spans="1:67" s="118" customFormat="1" ht="21" customHeight="1">
      <c r="A6" s="695"/>
      <c r="B6" s="714"/>
      <c r="C6" s="715"/>
      <c r="D6" s="715"/>
      <c r="E6" s="715"/>
      <c r="F6" s="715"/>
      <c r="G6" s="715"/>
      <c r="H6" s="715"/>
      <c r="I6" s="715"/>
      <c r="J6" s="715"/>
      <c r="K6" s="716"/>
      <c r="L6" s="716"/>
      <c r="M6" s="716"/>
      <c r="N6" s="717"/>
      <c r="O6" s="716"/>
      <c r="P6" s="716"/>
      <c r="Q6" s="716"/>
      <c r="R6" s="706"/>
      <c r="S6" s="706"/>
      <c r="T6" s="706"/>
      <c r="U6" s="706"/>
      <c r="V6" s="706"/>
      <c r="W6" s="706"/>
      <c r="X6" s="706"/>
      <c r="Y6" s="706"/>
      <c r="Z6" s="706"/>
      <c r="AA6" s="706"/>
      <c r="AB6" s="706"/>
      <c r="AC6" s="706"/>
      <c r="AD6" s="706"/>
      <c r="AE6" s="706"/>
      <c r="AF6" s="706"/>
      <c r="AG6" s="706"/>
      <c r="AH6" s="706"/>
      <c r="AI6" s="706"/>
      <c r="AJ6" s="712"/>
      <c r="AK6" s="712"/>
      <c r="AL6" s="712"/>
      <c r="AM6" s="712"/>
      <c r="AN6" s="712"/>
      <c r="AO6" s="712" t="s">
        <v>207</v>
      </c>
      <c r="AP6" s="712"/>
      <c r="AQ6" s="712"/>
      <c r="AR6" s="712"/>
      <c r="AS6" s="689"/>
      <c r="AT6" s="689"/>
      <c r="AU6" s="689"/>
      <c r="AV6" s="695"/>
      <c r="AW6" s="718"/>
      <c r="AX6" s="718"/>
      <c r="AY6" s="719"/>
      <c r="AZ6" s="689"/>
      <c r="BA6" s="720">
        <v>40</v>
      </c>
      <c r="BB6" s="721"/>
      <c r="BC6" s="719" t="s">
        <v>208</v>
      </c>
      <c r="BD6" s="689"/>
      <c r="BE6" s="720">
        <v>160</v>
      </c>
      <c r="BF6" s="721"/>
      <c r="BG6" s="719" t="s">
        <v>209</v>
      </c>
      <c r="BH6" s="689"/>
      <c r="BI6" s="713"/>
      <c r="BJ6" s="695"/>
    </row>
    <row r="7" spans="1:67" s="118" customFormat="1" ht="5.25" customHeight="1">
      <c r="A7" s="695"/>
      <c r="B7" s="714"/>
      <c r="C7" s="722"/>
      <c r="D7" s="722"/>
      <c r="E7" s="722"/>
      <c r="F7" s="722"/>
      <c r="G7" s="722"/>
      <c r="H7" s="722"/>
      <c r="I7" s="722"/>
      <c r="J7" s="716"/>
      <c r="K7" s="716"/>
      <c r="L7" s="716"/>
      <c r="M7" s="717"/>
      <c r="N7" s="716"/>
      <c r="O7" s="716"/>
      <c r="P7" s="716"/>
      <c r="Q7" s="716"/>
      <c r="R7" s="706"/>
      <c r="S7" s="706"/>
      <c r="T7" s="706"/>
      <c r="U7" s="706"/>
      <c r="V7" s="706"/>
      <c r="W7" s="706"/>
      <c r="X7" s="706"/>
      <c r="Y7" s="706"/>
      <c r="Z7" s="706"/>
      <c r="AA7" s="706"/>
      <c r="AB7" s="706"/>
      <c r="AC7" s="706"/>
      <c r="AD7" s="706"/>
      <c r="AE7" s="706"/>
      <c r="AF7" s="706"/>
      <c r="AG7" s="706"/>
      <c r="AH7" s="706"/>
      <c r="AI7" s="706"/>
      <c r="AJ7" s="712"/>
      <c r="AK7" s="712"/>
      <c r="AL7" s="712"/>
      <c r="AM7" s="712"/>
      <c r="AN7" s="712"/>
      <c r="AO7" s="712"/>
      <c r="AP7" s="712"/>
      <c r="AQ7" s="712"/>
      <c r="AR7" s="712"/>
      <c r="AS7" s="712"/>
      <c r="AT7" s="712"/>
      <c r="AU7" s="712"/>
      <c r="AV7" s="712"/>
      <c r="AW7" s="712"/>
      <c r="AX7" s="712"/>
      <c r="AY7" s="712"/>
      <c r="AZ7" s="712"/>
      <c r="BA7" s="712"/>
      <c r="BB7" s="712"/>
      <c r="BC7" s="712"/>
      <c r="BD7" s="712"/>
      <c r="BE7" s="712"/>
      <c r="BF7" s="712"/>
      <c r="BG7" s="712"/>
      <c r="BH7" s="723"/>
      <c r="BI7" s="723"/>
      <c r="BJ7" s="706"/>
    </row>
    <row r="8" spans="1:67" s="118" customFormat="1" ht="21" customHeight="1">
      <c r="A8" s="695"/>
      <c r="B8" s="724"/>
      <c r="C8" s="717"/>
      <c r="D8" s="717"/>
      <c r="E8" s="717"/>
      <c r="F8" s="717"/>
      <c r="G8" s="717"/>
      <c r="H8" s="717"/>
      <c r="I8" s="717"/>
      <c r="J8" s="716"/>
      <c r="K8" s="716"/>
      <c r="L8" s="716"/>
      <c r="M8" s="717"/>
      <c r="N8" s="716"/>
      <c r="O8" s="716"/>
      <c r="P8" s="716"/>
      <c r="Q8" s="716"/>
      <c r="R8" s="706"/>
      <c r="S8" s="706"/>
      <c r="T8" s="706"/>
      <c r="U8" s="706"/>
      <c r="V8" s="706"/>
      <c r="W8" s="706"/>
      <c r="X8" s="706"/>
      <c r="Y8" s="706"/>
      <c r="Z8" s="706"/>
      <c r="AA8" s="706"/>
      <c r="AB8" s="706"/>
      <c r="AC8" s="706"/>
      <c r="AD8" s="706"/>
      <c r="AE8" s="706"/>
      <c r="AF8" s="706"/>
      <c r="AG8" s="706"/>
      <c r="AH8" s="706"/>
      <c r="AI8" s="706"/>
      <c r="AJ8" s="725"/>
      <c r="AK8" s="725"/>
      <c r="AL8" s="725"/>
      <c r="AM8" s="715"/>
      <c r="AN8" s="726"/>
      <c r="AO8" s="727"/>
      <c r="AP8" s="727"/>
      <c r="AQ8" s="714"/>
      <c r="AR8" s="718"/>
      <c r="AS8" s="718"/>
      <c r="AT8" s="718"/>
      <c r="AU8" s="728"/>
      <c r="AV8" s="728"/>
      <c r="AW8" s="712"/>
      <c r="AX8" s="718"/>
      <c r="AY8" s="718"/>
      <c r="AZ8" s="717"/>
      <c r="BA8" s="712"/>
      <c r="BB8" s="712" t="s">
        <v>210</v>
      </c>
      <c r="BC8" s="712"/>
      <c r="BD8" s="712"/>
      <c r="BE8" s="729">
        <f>DAY(EOMONTH(DATE(AF2,AJ2,1),0))</f>
        <v>30</v>
      </c>
      <c r="BF8" s="730"/>
      <c r="BG8" s="712" t="s">
        <v>211</v>
      </c>
      <c r="BH8" s="712"/>
      <c r="BI8" s="712"/>
      <c r="BJ8" s="706"/>
      <c r="BM8" s="117"/>
      <c r="BN8" s="117"/>
      <c r="BO8" s="117"/>
    </row>
    <row r="9" spans="1:67" s="118" customFormat="1" ht="5.25" customHeight="1">
      <c r="A9" s="695"/>
      <c r="B9" s="724"/>
      <c r="C9" s="717"/>
      <c r="D9" s="717"/>
      <c r="E9" s="717"/>
      <c r="F9" s="717"/>
      <c r="G9" s="717"/>
      <c r="H9" s="717"/>
      <c r="I9" s="717"/>
      <c r="J9" s="716"/>
      <c r="K9" s="716"/>
      <c r="L9" s="716"/>
      <c r="M9" s="717"/>
      <c r="N9" s="716"/>
      <c r="O9" s="716"/>
      <c r="P9" s="716"/>
      <c r="Q9" s="716"/>
      <c r="R9" s="706"/>
      <c r="S9" s="706"/>
      <c r="T9" s="706"/>
      <c r="U9" s="706"/>
      <c r="V9" s="706"/>
      <c r="W9" s="706"/>
      <c r="X9" s="706"/>
      <c r="Y9" s="706"/>
      <c r="Z9" s="706"/>
      <c r="AA9" s="706"/>
      <c r="AB9" s="706"/>
      <c r="AC9" s="706"/>
      <c r="AD9" s="706"/>
      <c r="AE9" s="706"/>
      <c r="AF9" s="706"/>
      <c r="AG9" s="706"/>
      <c r="AH9" s="706"/>
      <c r="AI9" s="706"/>
      <c r="AJ9" s="725"/>
      <c r="AK9" s="725"/>
      <c r="AL9" s="725"/>
      <c r="AM9" s="715"/>
      <c r="AN9" s="726"/>
      <c r="AO9" s="727"/>
      <c r="AP9" s="727"/>
      <c r="AQ9" s="714"/>
      <c r="AR9" s="718"/>
      <c r="AS9" s="718"/>
      <c r="AT9" s="718"/>
      <c r="AU9" s="728"/>
      <c r="AV9" s="728"/>
      <c r="AW9" s="712"/>
      <c r="AX9" s="718"/>
      <c r="AY9" s="718"/>
      <c r="AZ9" s="717"/>
      <c r="BA9" s="712"/>
      <c r="BB9" s="712"/>
      <c r="BC9" s="712"/>
      <c r="BD9" s="712"/>
      <c r="BE9" s="717"/>
      <c r="BF9" s="717"/>
      <c r="BG9" s="712"/>
      <c r="BH9" s="712"/>
      <c r="BI9" s="712"/>
      <c r="BJ9" s="706"/>
      <c r="BM9" s="117"/>
      <c r="BN9" s="117"/>
      <c r="BO9" s="117"/>
    </row>
    <row r="10" spans="1:67" s="118" customFormat="1" ht="21" customHeight="1">
      <c r="A10" s="695"/>
      <c r="B10" s="724"/>
      <c r="C10" s="717"/>
      <c r="D10" s="717"/>
      <c r="E10" s="717"/>
      <c r="F10" s="717"/>
      <c r="G10" s="717"/>
      <c r="H10" s="717"/>
      <c r="I10" s="717"/>
      <c r="J10" s="716"/>
      <c r="K10" s="716"/>
      <c r="L10" s="716"/>
      <c r="M10" s="717"/>
      <c r="N10" s="716"/>
      <c r="O10" s="716"/>
      <c r="P10" s="716"/>
      <c r="Q10" s="716"/>
      <c r="R10" s="706"/>
      <c r="S10" s="706"/>
      <c r="T10" s="706"/>
      <c r="U10" s="706"/>
      <c r="V10" s="706"/>
      <c r="W10" s="706"/>
      <c r="X10" s="706"/>
      <c r="Y10" s="706"/>
      <c r="Z10" s="706"/>
      <c r="AA10" s="706"/>
      <c r="AB10" s="706"/>
      <c r="AC10" s="706"/>
      <c r="AD10" s="706"/>
      <c r="AE10" s="706"/>
      <c r="AF10" s="706"/>
      <c r="AG10" s="706"/>
      <c r="AH10" s="706"/>
      <c r="AI10" s="706"/>
      <c r="AJ10" s="725"/>
      <c r="AK10" s="725"/>
      <c r="AL10" s="725"/>
      <c r="AM10" s="715"/>
      <c r="AN10" s="726"/>
      <c r="AO10" s="727"/>
      <c r="AP10" s="727"/>
      <c r="AQ10" s="714"/>
      <c r="AR10" s="718"/>
      <c r="AS10" s="712" t="s">
        <v>212</v>
      </c>
      <c r="AT10" s="715"/>
      <c r="AU10" s="715"/>
      <c r="AV10" s="715"/>
      <c r="AW10" s="712"/>
      <c r="AX10" s="731"/>
      <c r="AY10" s="731"/>
      <c r="AZ10" s="731"/>
      <c r="BA10" s="712"/>
      <c r="BB10" s="712"/>
      <c r="BC10" s="723" t="s">
        <v>213</v>
      </c>
      <c r="BD10" s="712"/>
      <c r="BE10" s="720">
        <v>36</v>
      </c>
      <c r="BF10" s="721"/>
      <c r="BG10" s="719" t="s">
        <v>214</v>
      </c>
      <c r="BH10" s="712"/>
      <c r="BI10" s="712"/>
      <c r="BJ10" s="706"/>
      <c r="BM10" s="117"/>
      <c r="BN10" s="117"/>
      <c r="BO10" s="117"/>
    </row>
    <row r="11" spans="1:67" ht="5.25" customHeight="1" thickBot="1">
      <c r="B11" s="733"/>
      <c r="C11" s="734"/>
      <c r="D11" s="734"/>
      <c r="E11" s="734"/>
      <c r="F11" s="734"/>
      <c r="G11" s="734"/>
      <c r="H11" s="734"/>
      <c r="I11" s="734"/>
      <c r="J11" s="734"/>
      <c r="K11" s="733"/>
      <c r="L11" s="733"/>
      <c r="M11" s="733"/>
      <c r="N11" s="733"/>
      <c r="O11" s="733"/>
      <c r="P11" s="733"/>
      <c r="Q11" s="733"/>
      <c r="R11" s="733"/>
      <c r="S11" s="733"/>
      <c r="T11" s="733"/>
      <c r="U11" s="733"/>
      <c r="V11" s="733"/>
      <c r="W11" s="733"/>
      <c r="X11" s="733"/>
      <c r="Y11" s="733"/>
      <c r="Z11" s="733"/>
      <c r="AA11" s="733"/>
      <c r="AB11" s="733"/>
      <c r="AC11" s="734"/>
      <c r="AD11" s="733"/>
      <c r="AE11" s="733"/>
      <c r="AF11" s="733"/>
      <c r="AG11" s="733"/>
      <c r="AH11" s="733"/>
      <c r="AI11" s="733"/>
      <c r="AJ11" s="733"/>
      <c r="AK11" s="733"/>
      <c r="AL11" s="733"/>
      <c r="AM11" s="733"/>
      <c r="AN11" s="733"/>
      <c r="AO11" s="733"/>
      <c r="AP11" s="733"/>
      <c r="AQ11" s="733"/>
      <c r="AR11" s="733"/>
      <c r="AT11" s="735"/>
      <c r="BK11" s="120"/>
      <c r="BL11" s="120"/>
      <c r="BM11" s="120"/>
    </row>
    <row r="12" spans="1:67" ht="21.6" customHeight="1">
      <c r="B12" s="736" t="s">
        <v>215</v>
      </c>
      <c r="C12" s="737" t="s">
        <v>216</v>
      </c>
      <c r="D12" s="738"/>
      <c r="E12" s="739"/>
      <c r="F12" s="740"/>
      <c r="G12" s="739"/>
      <c r="H12" s="740"/>
      <c r="I12" s="741" t="s">
        <v>217</v>
      </c>
      <c r="J12" s="742"/>
      <c r="K12" s="743" t="s">
        <v>218</v>
      </c>
      <c r="L12" s="744"/>
      <c r="M12" s="744"/>
      <c r="N12" s="738"/>
      <c r="O12" s="743" t="s">
        <v>219</v>
      </c>
      <c r="P12" s="744"/>
      <c r="Q12" s="744"/>
      <c r="R12" s="744"/>
      <c r="S12" s="738"/>
      <c r="T12" s="745"/>
      <c r="U12" s="745"/>
      <c r="V12" s="746"/>
      <c r="W12" s="747" t="s">
        <v>220</v>
      </c>
      <c r="X12" s="748"/>
      <c r="Y12" s="748"/>
      <c r="Z12" s="748"/>
      <c r="AA12" s="748"/>
      <c r="AB12" s="748"/>
      <c r="AC12" s="748"/>
      <c r="AD12" s="748"/>
      <c r="AE12" s="748"/>
      <c r="AF12" s="748"/>
      <c r="AG12" s="748"/>
      <c r="AH12" s="748"/>
      <c r="AI12" s="748"/>
      <c r="AJ12" s="748"/>
      <c r="AK12" s="748"/>
      <c r="AL12" s="748"/>
      <c r="AM12" s="748"/>
      <c r="AN12" s="748"/>
      <c r="AO12" s="748"/>
      <c r="AP12" s="748"/>
      <c r="AQ12" s="748"/>
      <c r="AR12" s="748"/>
      <c r="AS12" s="748"/>
      <c r="AT12" s="748"/>
      <c r="AU12" s="748"/>
      <c r="AV12" s="748"/>
      <c r="AW12" s="748"/>
      <c r="AX12" s="748"/>
      <c r="AY12" s="748"/>
      <c r="AZ12" s="748"/>
      <c r="BA12" s="748"/>
      <c r="BB12" s="749" t="str">
        <f>IF(BE3="４週","(9)1～4週目の勤務時間数合計","(9)1か月の勤務時間数　合計")</f>
        <v>(9)1～4週目の勤務時間数合計</v>
      </c>
      <c r="BC12" s="750"/>
      <c r="BD12" s="751" t="s">
        <v>221</v>
      </c>
      <c r="BE12" s="752"/>
      <c r="BF12" s="737" t="s">
        <v>222</v>
      </c>
      <c r="BG12" s="744"/>
      <c r="BH12" s="744"/>
      <c r="BI12" s="744"/>
      <c r="BJ12" s="753"/>
    </row>
    <row r="13" spans="1:67" ht="20.25" customHeight="1">
      <c r="B13" s="754"/>
      <c r="C13" s="755"/>
      <c r="D13" s="756"/>
      <c r="E13" s="757"/>
      <c r="F13" s="758"/>
      <c r="G13" s="757"/>
      <c r="H13" s="758"/>
      <c r="I13" s="759"/>
      <c r="J13" s="760"/>
      <c r="K13" s="761"/>
      <c r="L13" s="762"/>
      <c r="M13" s="762"/>
      <c r="N13" s="756"/>
      <c r="O13" s="761"/>
      <c r="P13" s="762"/>
      <c r="Q13" s="762"/>
      <c r="R13" s="762"/>
      <c r="S13" s="756"/>
      <c r="T13" s="763"/>
      <c r="U13" s="763"/>
      <c r="V13" s="764"/>
      <c r="W13" s="765" t="s">
        <v>223</v>
      </c>
      <c r="X13" s="765"/>
      <c r="Y13" s="765"/>
      <c r="Z13" s="765"/>
      <c r="AA13" s="765"/>
      <c r="AB13" s="765"/>
      <c r="AC13" s="766"/>
      <c r="AD13" s="767" t="s">
        <v>224</v>
      </c>
      <c r="AE13" s="765"/>
      <c r="AF13" s="765"/>
      <c r="AG13" s="765"/>
      <c r="AH13" s="765"/>
      <c r="AI13" s="765"/>
      <c r="AJ13" s="766"/>
      <c r="AK13" s="767" t="s">
        <v>225</v>
      </c>
      <c r="AL13" s="765"/>
      <c r="AM13" s="765"/>
      <c r="AN13" s="765"/>
      <c r="AO13" s="765"/>
      <c r="AP13" s="765"/>
      <c r="AQ13" s="766"/>
      <c r="AR13" s="767" t="s">
        <v>226</v>
      </c>
      <c r="AS13" s="765"/>
      <c r="AT13" s="765"/>
      <c r="AU13" s="765"/>
      <c r="AV13" s="765"/>
      <c r="AW13" s="765"/>
      <c r="AX13" s="766"/>
      <c r="AY13" s="767" t="s">
        <v>227</v>
      </c>
      <c r="AZ13" s="765"/>
      <c r="BA13" s="765"/>
      <c r="BB13" s="768"/>
      <c r="BC13" s="769"/>
      <c r="BD13" s="770"/>
      <c r="BE13" s="771"/>
      <c r="BF13" s="755"/>
      <c r="BG13" s="762"/>
      <c r="BH13" s="762"/>
      <c r="BI13" s="762"/>
      <c r="BJ13" s="772"/>
    </row>
    <row r="14" spans="1:67" ht="20.25" customHeight="1">
      <c r="B14" s="754"/>
      <c r="C14" s="755"/>
      <c r="D14" s="756"/>
      <c r="E14" s="757"/>
      <c r="F14" s="758"/>
      <c r="G14" s="757"/>
      <c r="H14" s="758"/>
      <c r="I14" s="759"/>
      <c r="J14" s="760"/>
      <c r="K14" s="761"/>
      <c r="L14" s="762"/>
      <c r="M14" s="762"/>
      <c r="N14" s="756"/>
      <c r="O14" s="761"/>
      <c r="P14" s="762"/>
      <c r="Q14" s="762"/>
      <c r="R14" s="762"/>
      <c r="S14" s="756"/>
      <c r="T14" s="763"/>
      <c r="U14" s="763"/>
      <c r="V14" s="764"/>
      <c r="W14" s="773">
        <v>1</v>
      </c>
      <c r="X14" s="774">
        <v>2</v>
      </c>
      <c r="Y14" s="774">
        <v>3</v>
      </c>
      <c r="Z14" s="774">
        <v>4</v>
      </c>
      <c r="AA14" s="774">
        <v>5</v>
      </c>
      <c r="AB14" s="774">
        <v>6</v>
      </c>
      <c r="AC14" s="775">
        <v>7</v>
      </c>
      <c r="AD14" s="776">
        <v>8</v>
      </c>
      <c r="AE14" s="774">
        <v>9</v>
      </c>
      <c r="AF14" s="774">
        <v>10</v>
      </c>
      <c r="AG14" s="774">
        <v>11</v>
      </c>
      <c r="AH14" s="774">
        <v>12</v>
      </c>
      <c r="AI14" s="774">
        <v>13</v>
      </c>
      <c r="AJ14" s="775">
        <v>14</v>
      </c>
      <c r="AK14" s="773">
        <v>15</v>
      </c>
      <c r="AL14" s="774">
        <v>16</v>
      </c>
      <c r="AM14" s="774">
        <v>17</v>
      </c>
      <c r="AN14" s="774">
        <v>18</v>
      </c>
      <c r="AO14" s="774">
        <v>19</v>
      </c>
      <c r="AP14" s="774">
        <v>20</v>
      </c>
      <c r="AQ14" s="775">
        <v>21</v>
      </c>
      <c r="AR14" s="776">
        <v>22</v>
      </c>
      <c r="AS14" s="774">
        <v>23</v>
      </c>
      <c r="AT14" s="774">
        <v>24</v>
      </c>
      <c r="AU14" s="774">
        <v>25</v>
      </c>
      <c r="AV14" s="774">
        <v>26</v>
      </c>
      <c r="AW14" s="774">
        <v>27</v>
      </c>
      <c r="AX14" s="775">
        <v>28</v>
      </c>
      <c r="AY14" s="777" t="str">
        <f>IF($BE$3="実績",IF(DAY(DATE($AF$2,$AJ$2,29))=29,29,""),"")</f>
        <v/>
      </c>
      <c r="AZ14" s="778" t="str">
        <f>IF($BE$3="実績",IF(DAY(DATE($AF$2,$AJ$2,30))=30,30,""),"")</f>
        <v/>
      </c>
      <c r="BA14" s="779" t="str">
        <f>IF($BE$3="実績",IF(DAY(DATE($AF$2,$AJ$2,31))=31,31,""),"")</f>
        <v/>
      </c>
      <c r="BB14" s="768"/>
      <c r="BC14" s="769"/>
      <c r="BD14" s="770"/>
      <c r="BE14" s="771"/>
      <c r="BF14" s="755"/>
      <c r="BG14" s="762"/>
      <c r="BH14" s="762"/>
      <c r="BI14" s="762"/>
      <c r="BJ14" s="772"/>
    </row>
    <row r="15" spans="1:67" ht="20.25" hidden="1" customHeight="1">
      <c r="B15" s="754"/>
      <c r="C15" s="755"/>
      <c r="D15" s="756"/>
      <c r="E15" s="757"/>
      <c r="F15" s="758"/>
      <c r="G15" s="757"/>
      <c r="H15" s="758"/>
      <c r="I15" s="759"/>
      <c r="J15" s="760"/>
      <c r="K15" s="761"/>
      <c r="L15" s="762"/>
      <c r="M15" s="762"/>
      <c r="N15" s="756"/>
      <c r="O15" s="761"/>
      <c r="P15" s="762"/>
      <c r="Q15" s="762"/>
      <c r="R15" s="762"/>
      <c r="S15" s="756"/>
      <c r="T15" s="763"/>
      <c r="U15" s="763"/>
      <c r="V15" s="764"/>
      <c r="W15" s="773">
        <f>WEEKDAY(DATE($AF$2,$AJ$2,1))</f>
        <v>2</v>
      </c>
      <c r="X15" s="774">
        <f>WEEKDAY(DATE($AF$2,$AJ$2,2))</f>
        <v>3</v>
      </c>
      <c r="Y15" s="774">
        <f>WEEKDAY(DATE($AF$2,$AJ$2,3))</f>
        <v>4</v>
      </c>
      <c r="Z15" s="774">
        <f>WEEKDAY(DATE($AF$2,$AJ$2,4))</f>
        <v>5</v>
      </c>
      <c r="AA15" s="774">
        <f>WEEKDAY(DATE($AF$2,$AJ$2,5))</f>
        <v>6</v>
      </c>
      <c r="AB15" s="774">
        <f>WEEKDAY(DATE($AF$2,$AJ$2,6))</f>
        <v>7</v>
      </c>
      <c r="AC15" s="775">
        <f>WEEKDAY(DATE($AF$2,$AJ$2,7))</f>
        <v>1</v>
      </c>
      <c r="AD15" s="776">
        <f>WEEKDAY(DATE($AF$2,$AJ$2,8))</f>
        <v>2</v>
      </c>
      <c r="AE15" s="774">
        <f>WEEKDAY(DATE($AF$2,$AJ$2,9))</f>
        <v>3</v>
      </c>
      <c r="AF15" s="774">
        <f>WEEKDAY(DATE($AF$2,$AJ$2,10))</f>
        <v>4</v>
      </c>
      <c r="AG15" s="774">
        <f>WEEKDAY(DATE($AF$2,$AJ$2,11))</f>
        <v>5</v>
      </c>
      <c r="AH15" s="774">
        <f>WEEKDAY(DATE($AF$2,$AJ$2,12))</f>
        <v>6</v>
      </c>
      <c r="AI15" s="774">
        <f>WEEKDAY(DATE($AF$2,$AJ$2,13))</f>
        <v>7</v>
      </c>
      <c r="AJ15" s="775">
        <f>WEEKDAY(DATE($AF$2,$AJ$2,14))</f>
        <v>1</v>
      </c>
      <c r="AK15" s="776">
        <f>WEEKDAY(DATE($AF$2,$AJ$2,15))</f>
        <v>2</v>
      </c>
      <c r="AL15" s="774">
        <f>WEEKDAY(DATE($AF$2,$AJ$2,16))</f>
        <v>3</v>
      </c>
      <c r="AM15" s="774">
        <f>WEEKDAY(DATE($AF$2,$AJ$2,17))</f>
        <v>4</v>
      </c>
      <c r="AN15" s="774">
        <f>WEEKDAY(DATE($AF$2,$AJ$2,18))</f>
        <v>5</v>
      </c>
      <c r="AO15" s="774">
        <f>WEEKDAY(DATE($AF$2,$AJ$2,19))</f>
        <v>6</v>
      </c>
      <c r="AP15" s="774">
        <f>WEEKDAY(DATE($AF$2,$AJ$2,20))</f>
        <v>7</v>
      </c>
      <c r="AQ15" s="775">
        <f>WEEKDAY(DATE($AF$2,$AJ$2,21))</f>
        <v>1</v>
      </c>
      <c r="AR15" s="776">
        <f>WEEKDAY(DATE($AF$2,$AJ$2,22))</f>
        <v>2</v>
      </c>
      <c r="AS15" s="774">
        <f>WEEKDAY(DATE($AF$2,$AJ$2,23))</f>
        <v>3</v>
      </c>
      <c r="AT15" s="774">
        <f>WEEKDAY(DATE($AF$2,$AJ$2,24))</f>
        <v>4</v>
      </c>
      <c r="AU15" s="774">
        <f>WEEKDAY(DATE($AF$2,$AJ$2,25))</f>
        <v>5</v>
      </c>
      <c r="AV15" s="774">
        <f>WEEKDAY(DATE($AF$2,$AJ$2,26))</f>
        <v>6</v>
      </c>
      <c r="AW15" s="774">
        <f>WEEKDAY(DATE($AF$2,$AJ$2,27))</f>
        <v>7</v>
      </c>
      <c r="AX15" s="775">
        <f>WEEKDAY(DATE($AF$2,$AJ$2,28))</f>
        <v>1</v>
      </c>
      <c r="AY15" s="776">
        <f>IF(AY14=29,WEEKDAY(DATE($AF$2,$AJ$2,29)),0)</f>
        <v>0</v>
      </c>
      <c r="AZ15" s="774">
        <f>IF(AZ14=30,WEEKDAY(DATE($AF$2,$AJ$2,30)),0)</f>
        <v>0</v>
      </c>
      <c r="BA15" s="775">
        <f>IF(BA14=31,WEEKDAY(DATE($AF$2,$AJ$2,31)),0)</f>
        <v>0</v>
      </c>
      <c r="BB15" s="768"/>
      <c r="BC15" s="769"/>
      <c r="BD15" s="770"/>
      <c r="BE15" s="771"/>
      <c r="BF15" s="755"/>
      <c r="BG15" s="762"/>
      <c r="BH15" s="762"/>
      <c r="BI15" s="762"/>
      <c r="BJ15" s="772"/>
    </row>
    <row r="16" spans="1:67" ht="20.25" customHeight="1" thickBot="1">
      <c r="B16" s="780"/>
      <c r="C16" s="781"/>
      <c r="D16" s="782"/>
      <c r="E16" s="783"/>
      <c r="F16" s="784"/>
      <c r="G16" s="783"/>
      <c r="H16" s="784"/>
      <c r="I16" s="785"/>
      <c r="J16" s="786"/>
      <c r="K16" s="787"/>
      <c r="L16" s="788"/>
      <c r="M16" s="788"/>
      <c r="N16" s="782"/>
      <c r="O16" s="787"/>
      <c r="P16" s="788"/>
      <c r="Q16" s="788"/>
      <c r="R16" s="788"/>
      <c r="S16" s="782"/>
      <c r="T16" s="789"/>
      <c r="U16" s="789"/>
      <c r="V16" s="790"/>
      <c r="W16" s="791" t="str">
        <f>IF(W15=1,"日",IF(W15=2,"月",IF(W15=3,"火",IF(W15=4,"水",IF(W15=5,"木",IF(W15=6,"金","土"))))))</f>
        <v>月</v>
      </c>
      <c r="X16" s="792" t="str">
        <f t="shared" ref="X16:AX16" si="0">IF(X15=1,"日",IF(X15=2,"月",IF(X15=3,"火",IF(X15=4,"水",IF(X15=5,"木",IF(X15=6,"金","土"))))))</f>
        <v>火</v>
      </c>
      <c r="Y16" s="792" t="str">
        <f t="shared" si="0"/>
        <v>水</v>
      </c>
      <c r="Z16" s="792" t="str">
        <f t="shared" si="0"/>
        <v>木</v>
      </c>
      <c r="AA16" s="792" t="str">
        <f t="shared" si="0"/>
        <v>金</v>
      </c>
      <c r="AB16" s="792" t="str">
        <f t="shared" si="0"/>
        <v>土</v>
      </c>
      <c r="AC16" s="793" t="str">
        <f t="shared" si="0"/>
        <v>日</v>
      </c>
      <c r="AD16" s="794" t="str">
        <f>IF(AD15=1,"日",IF(AD15=2,"月",IF(AD15=3,"火",IF(AD15=4,"水",IF(AD15=5,"木",IF(AD15=6,"金","土"))))))</f>
        <v>月</v>
      </c>
      <c r="AE16" s="792" t="str">
        <f t="shared" si="0"/>
        <v>火</v>
      </c>
      <c r="AF16" s="792" t="str">
        <f t="shared" si="0"/>
        <v>水</v>
      </c>
      <c r="AG16" s="792" t="str">
        <f t="shared" si="0"/>
        <v>木</v>
      </c>
      <c r="AH16" s="792" t="str">
        <f t="shared" si="0"/>
        <v>金</v>
      </c>
      <c r="AI16" s="792" t="str">
        <f t="shared" si="0"/>
        <v>土</v>
      </c>
      <c r="AJ16" s="793" t="str">
        <f t="shared" si="0"/>
        <v>日</v>
      </c>
      <c r="AK16" s="794" t="str">
        <f>IF(AK15=1,"日",IF(AK15=2,"月",IF(AK15=3,"火",IF(AK15=4,"水",IF(AK15=5,"木",IF(AK15=6,"金","土"))))))</f>
        <v>月</v>
      </c>
      <c r="AL16" s="792" t="str">
        <f t="shared" si="0"/>
        <v>火</v>
      </c>
      <c r="AM16" s="792" t="str">
        <f t="shared" si="0"/>
        <v>水</v>
      </c>
      <c r="AN16" s="792" t="str">
        <f t="shared" si="0"/>
        <v>木</v>
      </c>
      <c r="AO16" s="792" t="str">
        <f t="shared" si="0"/>
        <v>金</v>
      </c>
      <c r="AP16" s="792" t="str">
        <f t="shared" si="0"/>
        <v>土</v>
      </c>
      <c r="AQ16" s="793" t="str">
        <f t="shared" si="0"/>
        <v>日</v>
      </c>
      <c r="AR16" s="794" t="str">
        <f>IF(AR15=1,"日",IF(AR15=2,"月",IF(AR15=3,"火",IF(AR15=4,"水",IF(AR15=5,"木",IF(AR15=6,"金","土"))))))</f>
        <v>月</v>
      </c>
      <c r="AS16" s="792" t="str">
        <f t="shared" si="0"/>
        <v>火</v>
      </c>
      <c r="AT16" s="792" t="str">
        <f t="shared" si="0"/>
        <v>水</v>
      </c>
      <c r="AU16" s="792" t="str">
        <f t="shared" si="0"/>
        <v>木</v>
      </c>
      <c r="AV16" s="792" t="str">
        <f t="shared" si="0"/>
        <v>金</v>
      </c>
      <c r="AW16" s="792" t="str">
        <f t="shared" si="0"/>
        <v>土</v>
      </c>
      <c r="AX16" s="793" t="str">
        <f t="shared" si="0"/>
        <v>日</v>
      </c>
      <c r="AY16" s="792" t="str">
        <f>IF(AY15=1,"日",IF(AY15=2,"月",IF(AY15=3,"火",IF(AY15=4,"水",IF(AY15=5,"木",IF(AY15=6,"金",IF(AY15=0,"","土")))))))</f>
        <v/>
      </c>
      <c r="AZ16" s="792" t="str">
        <f>IF(AZ15=1,"日",IF(AZ15=2,"月",IF(AZ15=3,"火",IF(AZ15=4,"水",IF(AZ15=5,"木",IF(AZ15=6,"金",IF(AZ15=0,"","土")))))))</f>
        <v/>
      </c>
      <c r="BA16" s="792" t="str">
        <f>IF(BA15=1,"日",IF(BA15=2,"月",IF(BA15=3,"火",IF(BA15=4,"水",IF(BA15=5,"木",IF(BA15=6,"金",IF(BA15=0,"","土")))))))</f>
        <v/>
      </c>
      <c r="BB16" s="795"/>
      <c r="BC16" s="796"/>
      <c r="BD16" s="797"/>
      <c r="BE16" s="798"/>
      <c r="BF16" s="781"/>
      <c r="BG16" s="788"/>
      <c r="BH16" s="788"/>
      <c r="BI16" s="788"/>
      <c r="BJ16" s="799"/>
    </row>
    <row r="17" spans="2:62" ht="20.25" customHeight="1">
      <c r="B17" s="800">
        <f>B15+1</f>
        <v>1</v>
      </c>
      <c r="C17" s="801" t="s">
        <v>228</v>
      </c>
      <c r="D17" s="802"/>
      <c r="E17" s="803"/>
      <c r="F17" s="804"/>
      <c r="G17" s="803"/>
      <c r="H17" s="804"/>
      <c r="I17" s="805" t="s">
        <v>229</v>
      </c>
      <c r="J17" s="806"/>
      <c r="K17" s="807" t="s">
        <v>230</v>
      </c>
      <c r="L17" s="808"/>
      <c r="M17" s="808"/>
      <c r="N17" s="802"/>
      <c r="O17" s="809" t="s">
        <v>231</v>
      </c>
      <c r="P17" s="810"/>
      <c r="Q17" s="810"/>
      <c r="R17" s="810"/>
      <c r="S17" s="811"/>
      <c r="T17" s="812" t="s">
        <v>232</v>
      </c>
      <c r="U17" s="813"/>
      <c r="V17" s="814"/>
      <c r="W17" s="815" t="s">
        <v>233</v>
      </c>
      <c r="X17" s="816" t="s">
        <v>233</v>
      </c>
      <c r="Y17" s="816" t="s">
        <v>234</v>
      </c>
      <c r="Z17" s="816"/>
      <c r="AA17" s="816"/>
      <c r="AB17" s="816" t="s">
        <v>233</v>
      </c>
      <c r="AC17" s="817" t="s">
        <v>233</v>
      </c>
      <c r="AD17" s="815" t="s">
        <v>233</v>
      </c>
      <c r="AE17" s="816" t="s">
        <v>233</v>
      </c>
      <c r="AF17" s="816" t="s">
        <v>233</v>
      </c>
      <c r="AG17" s="816"/>
      <c r="AH17" s="816"/>
      <c r="AI17" s="816" t="s">
        <v>233</v>
      </c>
      <c r="AJ17" s="817" t="s">
        <v>233</v>
      </c>
      <c r="AK17" s="815" t="s">
        <v>233</v>
      </c>
      <c r="AL17" s="816" t="s">
        <v>233</v>
      </c>
      <c r="AM17" s="816" t="s">
        <v>233</v>
      </c>
      <c r="AN17" s="816"/>
      <c r="AO17" s="816"/>
      <c r="AP17" s="816" t="s">
        <v>233</v>
      </c>
      <c r="AQ17" s="817" t="s">
        <v>233</v>
      </c>
      <c r="AR17" s="815" t="s">
        <v>233</v>
      </c>
      <c r="AS17" s="816" t="s">
        <v>233</v>
      </c>
      <c r="AT17" s="816" t="s">
        <v>233</v>
      </c>
      <c r="AU17" s="816"/>
      <c r="AV17" s="816"/>
      <c r="AW17" s="816" t="s">
        <v>233</v>
      </c>
      <c r="AX17" s="817" t="s">
        <v>233</v>
      </c>
      <c r="AY17" s="815"/>
      <c r="AZ17" s="816"/>
      <c r="BA17" s="816"/>
      <c r="BB17" s="818"/>
      <c r="BC17" s="819"/>
      <c r="BD17" s="820"/>
      <c r="BE17" s="821"/>
      <c r="BF17" s="822"/>
      <c r="BG17" s="823"/>
      <c r="BH17" s="823"/>
      <c r="BI17" s="823"/>
      <c r="BJ17" s="824"/>
    </row>
    <row r="18" spans="2:62" ht="20.25" customHeight="1">
      <c r="B18" s="825"/>
      <c r="C18" s="826"/>
      <c r="D18" s="827"/>
      <c r="E18" s="828"/>
      <c r="F18" s="829" t="str">
        <f>C17</f>
        <v>管理者</v>
      </c>
      <c r="G18" s="828"/>
      <c r="H18" s="829" t="str">
        <f>I17</f>
        <v>A</v>
      </c>
      <c r="I18" s="830"/>
      <c r="J18" s="831"/>
      <c r="K18" s="832"/>
      <c r="L18" s="833"/>
      <c r="M18" s="833"/>
      <c r="N18" s="827"/>
      <c r="O18" s="834"/>
      <c r="P18" s="835"/>
      <c r="Q18" s="835"/>
      <c r="R18" s="835"/>
      <c r="S18" s="836"/>
      <c r="T18" s="837" t="s">
        <v>235</v>
      </c>
      <c r="U18" s="838"/>
      <c r="V18" s="839"/>
      <c r="W18" s="840">
        <v>8</v>
      </c>
      <c r="X18" s="841">
        <v>8</v>
      </c>
      <c r="Y18" s="841">
        <v>8</v>
      </c>
      <c r="Z18" s="841" t="s">
        <v>619</v>
      </c>
      <c r="AA18" s="841" t="s">
        <v>619</v>
      </c>
      <c r="AB18" s="841">
        <v>8</v>
      </c>
      <c r="AC18" s="842">
        <v>8</v>
      </c>
      <c r="AD18" s="840">
        <v>8</v>
      </c>
      <c r="AE18" s="841">
        <v>8</v>
      </c>
      <c r="AF18" s="841">
        <v>8</v>
      </c>
      <c r="AG18" s="841" t="s">
        <v>619</v>
      </c>
      <c r="AH18" s="841" t="s">
        <v>619</v>
      </c>
      <c r="AI18" s="841">
        <v>8</v>
      </c>
      <c r="AJ18" s="842">
        <v>8</v>
      </c>
      <c r="AK18" s="840">
        <v>8</v>
      </c>
      <c r="AL18" s="841">
        <v>8</v>
      </c>
      <c r="AM18" s="841">
        <v>8</v>
      </c>
      <c r="AN18" s="841" t="s">
        <v>619</v>
      </c>
      <c r="AO18" s="841" t="s">
        <v>619</v>
      </c>
      <c r="AP18" s="841">
        <v>8</v>
      </c>
      <c r="AQ18" s="842">
        <v>8</v>
      </c>
      <c r="AR18" s="840">
        <v>8</v>
      </c>
      <c r="AS18" s="841">
        <v>8</v>
      </c>
      <c r="AT18" s="841">
        <v>8</v>
      </c>
      <c r="AU18" s="841" t="s">
        <v>619</v>
      </c>
      <c r="AV18" s="841" t="s">
        <v>619</v>
      </c>
      <c r="AW18" s="841">
        <v>8</v>
      </c>
      <c r="AX18" s="842">
        <v>8</v>
      </c>
      <c r="AY18" s="840" t="s">
        <v>619</v>
      </c>
      <c r="AZ18" s="841" t="s">
        <v>619</v>
      </c>
      <c r="BA18" s="841" t="s">
        <v>619</v>
      </c>
      <c r="BB18" s="843">
        <f>IF($BE$3="４週",SUM(W18:AX18),IF($BE$3="暦月",SUM(W18:BA18),""))</f>
        <v>160</v>
      </c>
      <c r="BC18" s="844"/>
      <c r="BD18" s="845">
        <f>IF($BE$3="４週",BB18/4,IF($BE$3="暦月",(BB18/($BE$8/7)),""))</f>
        <v>40</v>
      </c>
      <c r="BE18" s="844"/>
      <c r="BF18" s="846"/>
      <c r="BG18" s="847"/>
      <c r="BH18" s="847"/>
      <c r="BI18" s="847"/>
      <c r="BJ18" s="848"/>
    </row>
    <row r="19" spans="2:62" ht="20.25" customHeight="1">
      <c r="B19" s="800">
        <f>B17+1</f>
        <v>2</v>
      </c>
      <c r="C19" s="849" t="s">
        <v>236</v>
      </c>
      <c r="D19" s="850"/>
      <c r="E19" s="851"/>
      <c r="F19" s="852"/>
      <c r="G19" s="851"/>
      <c r="H19" s="852"/>
      <c r="I19" s="853" t="s">
        <v>229</v>
      </c>
      <c r="J19" s="854"/>
      <c r="K19" s="855" t="s">
        <v>237</v>
      </c>
      <c r="L19" s="856"/>
      <c r="M19" s="856"/>
      <c r="N19" s="850"/>
      <c r="O19" s="834" t="s">
        <v>238</v>
      </c>
      <c r="P19" s="835"/>
      <c r="Q19" s="835"/>
      <c r="R19" s="835"/>
      <c r="S19" s="836"/>
      <c r="T19" s="857" t="s">
        <v>232</v>
      </c>
      <c r="U19" s="858"/>
      <c r="V19" s="859"/>
      <c r="W19" s="860" t="s">
        <v>233</v>
      </c>
      <c r="X19" s="861" t="s">
        <v>233</v>
      </c>
      <c r="Y19" s="861"/>
      <c r="Z19" s="861"/>
      <c r="AA19" s="861" t="s">
        <v>233</v>
      </c>
      <c r="AB19" s="861" t="s">
        <v>233</v>
      </c>
      <c r="AC19" s="862" t="s">
        <v>233</v>
      </c>
      <c r="AD19" s="860" t="s">
        <v>233</v>
      </c>
      <c r="AE19" s="861" t="s">
        <v>233</v>
      </c>
      <c r="AF19" s="861"/>
      <c r="AG19" s="861" t="s">
        <v>233</v>
      </c>
      <c r="AH19" s="861" t="s">
        <v>233</v>
      </c>
      <c r="AI19" s="861" t="s">
        <v>233</v>
      </c>
      <c r="AJ19" s="862"/>
      <c r="AK19" s="860" t="s">
        <v>233</v>
      </c>
      <c r="AL19" s="861" t="s">
        <v>233</v>
      </c>
      <c r="AM19" s="861" t="s">
        <v>233</v>
      </c>
      <c r="AN19" s="861"/>
      <c r="AO19" s="861" t="s">
        <v>233</v>
      </c>
      <c r="AP19" s="861" t="s">
        <v>233</v>
      </c>
      <c r="AQ19" s="862"/>
      <c r="AR19" s="860" t="s">
        <v>233</v>
      </c>
      <c r="AS19" s="861" t="s">
        <v>233</v>
      </c>
      <c r="AT19" s="861"/>
      <c r="AU19" s="861"/>
      <c r="AV19" s="861" t="s">
        <v>233</v>
      </c>
      <c r="AW19" s="861" t="s">
        <v>233</v>
      </c>
      <c r="AX19" s="862" t="s">
        <v>233</v>
      </c>
      <c r="AY19" s="860"/>
      <c r="AZ19" s="861"/>
      <c r="BA19" s="863"/>
      <c r="BB19" s="864"/>
      <c r="BC19" s="865"/>
      <c r="BD19" s="866"/>
      <c r="BE19" s="867"/>
      <c r="BF19" s="868"/>
      <c r="BG19" s="869"/>
      <c r="BH19" s="869"/>
      <c r="BI19" s="869"/>
      <c r="BJ19" s="870"/>
    </row>
    <row r="20" spans="2:62" ht="20.25" customHeight="1">
      <c r="B20" s="825"/>
      <c r="C20" s="826"/>
      <c r="D20" s="827"/>
      <c r="E20" s="828"/>
      <c r="F20" s="829" t="str">
        <f>C19</f>
        <v>生活相談員</v>
      </c>
      <c r="G20" s="828"/>
      <c r="H20" s="829" t="str">
        <f>I19</f>
        <v>A</v>
      </c>
      <c r="I20" s="830"/>
      <c r="J20" s="831"/>
      <c r="K20" s="832"/>
      <c r="L20" s="833"/>
      <c r="M20" s="833"/>
      <c r="N20" s="827"/>
      <c r="O20" s="834"/>
      <c r="P20" s="835"/>
      <c r="Q20" s="835"/>
      <c r="R20" s="835"/>
      <c r="S20" s="836"/>
      <c r="T20" s="837" t="s">
        <v>235</v>
      </c>
      <c r="U20" s="838"/>
      <c r="V20" s="839"/>
      <c r="W20" s="840">
        <v>8</v>
      </c>
      <c r="X20" s="841">
        <v>8</v>
      </c>
      <c r="Y20" s="841" t="s">
        <v>619</v>
      </c>
      <c r="Z20" s="841" t="s">
        <v>619</v>
      </c>
      <c r="AA20" s="841">
        <v>8</v>
      </c>
      <c r="AB20" s="841">
        <v>8</v>
      </c>
      <c r="AC20" s="842">
        <v>8</v>
      </c>
      <c r="AD20" s="840">
        <v>8</v>
      </c>
      <c r="AE20" s="841">
        <v>8</v>
      </c>
      <c r="AF20" s="841" t="s">
        <v>619</v>
      </c>
      <c r="AG20" s="841">
        <v>8</v>
      </c>
      <c r="AH20" s="841">
        <v>8</v>
      </c>
      <c r="AI20" s="841">
        <v>8</v>
      </c>
      <c r="AJ20" s="842" t="s">
        <v>619</v>
      </c>
      <c r="AK20" s="840">
        <v>8</v>
      </c>
      <c r="AL20" s="841">
        <v>8</v>
      </c>
      <c r="AM20" s="841">
        <v>8</v>
      </c>
      <c r="AN20" s="841" t="s">
        <v>619</v>
      </c>
      <c r="AO20" s="841">
        <v>8</v>
      </c>
      <c r="AP20" s="841">
        <v>8</v>
      </c>
      <c r="AQ20" s="842" t="s">
        <v>619</v>
      </c>
      <c r="AR20" s="840">
        <v>8</v>
      </c>
      <c r="AS20" s="841">
        <v>8</v>
      </c>
      <c r="AT20" s="841" t="s">
        <v>619</v>
      </c>
      <c r="AU20" s="841" t="s">
        <v>619</v>
      </c>
      <c r="AV20" s="841">
        <v>8</v>
      </c>
      <c r="AW20" s="841">
        <v>8</v>
      </c>
      <c r="AX20" s="842">
        <v>8</v>
      </c>
      <c r="AY20" s="840" t="s">
        <v>619</v>
      </c>
      <c r="AZ20" s="841" t="s">
        <v>619</v>
      </c>
      <c r="BA20" s="841" t="s">
        <v>619</v>
      </c>
      <c r="BB20" s="843">
        <f>IF($BE$3="４週",SUM(W20:AX20),IF($BE$3="暦月",SUM(W20:BA20),""))</f>
        <v>160</v>
      </c>
      <c r="BC20" s="844"/>
      <c r="BD20" s="845">
        <f>IF($BE$3="４週",BB20/4,IF($BE$3="暦月",(BB20/($BE$8/7)),""))</f>
        <v>40</v>
      </c>
      <c r="BE20" s="844"/>
      <c r="BF20" s="846"/>
      <c r="BG20" s="847"/>
      <c r="BH20" s="847"/>
      <c r="BI20" s="847"/>
      <c r="BJ20" s="848"/>
    </row>
    <row r="21" spans="2:62" ht="20.25" customHeight="1">
      <c r="B21" s="800">
        <f>B19+1</f>
        <v>3</v>
      </c>
      <c r="C21" s="849" t="s">
        <v>239</v>
      </c>
      <c r="D21" s="850"/>
      <c r="E21" s="828"/>
      <c r="F21" s="829"/>
      <c r="G21" s="828"/>
      <c r="H21" s="829"/>
      <c r="I21" s="853" t="s">
        <v>229</v>
      </c>
      <c r="J21" s="854"/>
      <c r="K21" s="855" t="s">
        <v>240</v>
      </c>
      <c r="L21" s="856"/>
      <c r="M21" s="856"/>
      <c r="N21" s="850"/>
      <c r="O21" s="834" t="s">
        <v>241</v>
      </c>
      <c r="P21" s="835"/>
      <c r="Q21" s="835"/>
      <c r="R21" s="835"/>
      <c r="S21" s="836"/>
      <c r="T21" s="857" t="s">
        <v>232</v>
      </c>
      <c r="U21" s="858"/>
      <c r="V21" s="859"/>
      <c r="W21" s="860" t="s">
        <v>233</v>
      </c>
      <c r="X21" s="861" t="s">
        <v>233</v>
      </c>
      <c r="Y21" s="861" t="s">
        <v>233</v>
      </c>
      <c r="Z21" s="861"/>
      <c r="AA21" s="861"/>
      <c r="AB21" s="861" t="s">
        <v>233</v>
      </c>
      <c r="AC21" s="862" t="s">
        <v>233</v>
      </c>
      <c r="AD21" s="860" t="s">
        <v>233</v>
      </c>
      <c r="AE21" s="861" t="s">
        <v>233</v>
      </c>
      <c r="AF21" s="861" t="s">
        <v>233</v>
      </c>
      <c r="AG21" s="861"/>
      <c r="AH21" s="861"/>
      <c r="AI21" s="861" t="s">
        <v>233</v>
      </c>
      <c r="AJ21" s="862" t="s">
        <v>233</v>
      </c>
      <c r="AK21" s="860" t="s">
        <v>233</v>
      </c>
      <c r="AL21" s="861" t="s">
        <v>233</v>
      </c>
      <c r="AM21" s="861" t="s">
        <v>233</v>
      </c>
      <c r="AN21" s="861"/>
      <c r="AO21" s="861"/>
      <c r="AP21" s="861" t="s">
        <v>233</v>
      </c>
      <c r="AQ21" s="862" t="s">
        <v>233</v>
      </c>
      <c r="AR21" s="860" t="s">
        <v>233</v>
      </c>
      <c r="AS21" s="861" t="s">
        <v>233</v>
      </c>
      <c r="AT21" s="861" t="s">
        <v>233</v>
      </c>
      <c r="AU21" s="861"/>
      <c r="AV21" s="861"/>
      <c r="AW21" s="861" t="s">
        <v>233</v>
      </c>
      <c r="AX21" s="862" t="s">
        <v>233</v>
      </c>
      <c r="AY21" s="860"/>
      <c r="AZ21" s="861"/>
      <c r="BA21" s="863"/>
      <c r="BB21" s="864"/>
      <c r="BC21" s="865"/>
      <c r="BD21" s="866"/>
      <c r="BE21" s="867"/>
      <c r="BF21" s="868"/>
      <c r="BG21" s="869"/>
      <c r="BH21" s="869"/>
      <c r="BI21" s="869"/>
      <c r="BJ21" s="870"/>
    </row>
    <row r="22" spans="2:62" ht="20.25" customHeight="1">
      <c r="B22" s="825"/>
      <c r="C22" s="826"/>
      <c r="D22" s="827"/>
      <c r="E22" s="828"/>
      <c r="F22" s="829" t="str">
        <f>C21</f>
        <v>計画作成担当者</v>
      </c>
      <c r="G22" s="828"/>
      <c r="H22" s="829" t="str">
        <f>I21</f>
        <v>A</v>
      </c>
      <c r="I22" s="830"/>
      <c r="J22" s="831"/>
      <c r="K22" s="832"/>
      <c r="L22" s="833"/>
      <c r="M22" s="833"/>
      <c r="N22" s="827"/>
      <c r="O22" s="834"/>
      <c r="P22" s="835"/>
      <c r="Q22" s="835"/>
      <c r="R22" s="835"/>
      <c r="S22" s="836"/>
      <c r="T22" s="837" t="s">
        <v>235</v>
      </c>
      <c r="U22" s="838"/>
      <c r="V22" s="839"/>
      <c r="W22" s="840">
        <v>8</v>
      </c>
      <c r="X22" s="841">
        <v>8</v>
      </c>
      <c r="Y22" s="841">
        <v>8</v>
      </c>
      <c r="Z22" s="841" t="s">
        <v>619</v>
      </c>
      <c r="AA22" s="841" t="s">
        <v>619</v>
      </c>
      <c r="AB22" s="841">
        <v>8</v>
      </c>
      <c r="AC22" s="842">
        <v>8</v>
      </c>
      <c r="AD22" s="840">
        <v>8</v>
      </c>
      <c r="AE22" s="841">
        <v>8</v>
      </c>
      <c r="AF22" s="841">
        <v>8</v>
      </c>
      <c r="AG22" s="841" t="s">
        <v>619</v>
      </c>
      <c r="AH22" s="841" t="s">
        <v>619</v>
      </c>
      <c r="AI22" s="841">
        <v>8</v>
      </c>
      <c r="AJ22" s="842">
        <v>8</v>
      </c>
      <c r="AK22" s="840">
        <v>8</v>
      </c>
      <c r="AL22" s="841">
        <v>8</v>
      </c>
      <c r="AM22" s="841">
        <v>8</v>
      </c>
      <c r="AN22" s="841" t="s">
        <v>619</v>
      </c>
      <c r="AO22" s="841" t="s">
        <v>619</v>
      </c>
      <c r="AP22" s="841">
        <v>8</v>
      </c>
      <c r="AQ22" s="842">
        <v>8</v>
      </c>
      <c r="AR22" s="840">
        <v>8</v>
      </c>
      <c r="AS22" s="841">
        <v>8</v>
      </c>
      <c r="AT22" s="841">
        <v>8</v>
      </c>
      <c r="AU22" s="841" t="s">
        <v>619</v>
      </c>
      <c r="AV22" s="841" t="s">
        <v>619</v>
      </c>
      <c r="AW22" s="841">
        <v>8</v>
      </c>
      <c r="AX22" s="842">
        <v>8</v>
      </c>
      <c r="AY22" s="840" t="s">
        <v>619</v>
      </c>
      <c r="AZ22" s="841" t="s">
        <v>619</v>
      </c>
      <c r="BA22" s="841" t="s">
        <v>619</v>
      </c>
      <c r="BB22" s="843">
        <f>IF($BE$3="４週",SUM(W22:AX22),IF($BE$3="暦月",SUM(W22:BA22),""))</f>
        <v>160</v>
      </c>
      <c r="BC22" s="844"/>
      <c r="BD22" s="845">
        <f>IF($BE$3="４週",BB22/4,IF($BE$3="暦月",(BB22/($BE$8/7)),""))</f>
        <v>40</v>
      </c>
      <c r="BE22" s="844"/>
      <c r="BF22" s="846"/>
      <c r="BG22" s="847"/>
      <c r="BH22" s="847"/>
      <c r="BI22" s="847"/>
      <c r="BJ22" s="848"/>
    </row>
    <row r="23" spans="2:62" ht="20.25" customHeight="1">
      <c r="B23" s="800">
        <f>B21+1</f>
        <v>4</v>
      </c>
      <c r="C23" s="849" t="s">
        <v>242</v>
      </c>
      <c r="D23" s="850"/>
      <c r="E23" s="828"/>
      <c r="F23" s="829"/>
      <c r="G23" s="828"/>
      <c r="H23" s="829"/>
      <c r="I23" s="853" t="s">
        <v>243</v>
      </c>
      <c r="J23" s="854"/>
      <c r="K23" s="855" t="s">
        <v>244</v>
      </c>
      <c r="L23" s="856"/>
      <c r="M23" s="856"/>
      <c r="N23" s="850"/>
      <c r="O23" s="834" t="s">
        <v>245</v>
      </c>
      <c r="P23" s="835"/>
      <c r="Q23" s="835"/>
      <c r="R23" s="835"/>
      <c r="S23" s="836"/>
      <c r="T23" s="857" t="s">
        <v>232</v>
      </c>
      <c r="U23" s="858"/>
      <c r="V23" s="859"/>
      <c r="W23" s="860" t="s">
        <v>246</v>
      </c>
      <c r="X23" s="861" t="s">
        <v>246</v>
      </c>
      <c r="Y23" s="861" t="s">
        <v>247</v>
      </c>
      <c r="Z23" s="861"/>
      <c r="AA23" s="861"/>
      <c r="AB23" s="861" t="s">
        <v>246</v>
      </c>
      <c r="AC23" s="862" t="s">
        <v>246</v>
      </c>
      <c r="AD23" s="860" t="s">
        <v>246</v>
      </c>
      <c r="AE23" s="861" t="s">
        <v>246</v>
      </c>
      <c r="AF23" s="861" t="s">
        <v>246</v>
      </c>
      <c r="AG23" s="861"/>
      <c r="AH23" s="861"/>
      <c r="AI23" s="861" t="s">
        <v>246</v>
      </c>
      <c r="AJ23" s="862" t="s">
        <v>246</v>
      </c>
      <c r="AK23" s="860" t="s">
        <v>246</v>
      </c>
      <c r="AL23" s="861" t="s">
        <v>246</v>
      </c>
      <c r="AM23" s="861" t="s">
        <v>246</v>
      </c>
      <c r="AN23" s="861"/>
      <c r="AO23" s="861"/>
      <c r="AP23" s="861" t="s">
        <v>246</v>
      </c>
      <c r="AQ23" s="862" t="s">
        <v>246</v>
      </c>
      <c r="AR23" s="860" t="s">
        <v>246</v>
      </c>
      <c r="AS23" s="861" t="s">
        <v>246</v>
      </c>
      <c r="AT23" s="861" t="s">
        <v>246</v>
      </c>
      <c r="AU23" s="861"/>
      <c r="AV23" s="861"/>
      <c r="AW23" s="861" t="s">
        <v>246</v>
      </c>
      <c r="AX23" s="862" t="s">
        <v>246</v>
      </c>
      <c r="AY23" s="860"/>
      <c r="AZ23" s="861"/>
      <c r="BA23" s="863"/>
      <c r="BB23" s="864"/>
      <c r="BC23" s="865"/>
      <c r="BD23" s="866"/>
      <c r="BE23" s="867"/>
      <c r="BF23" s="868"/>
      <c r="BG23" s="869"/>
      <c r="BH23" s="869"/>
      <c r="BI23" s="869"/>
      <c r="BJ23" s="870"/>
    </row>
    <row r="24" spans="2:62" ht="20.25" customHeight="1">
      <c r="B24" s="825"/>
      <c r="C24" s="826"/>
      <c r="D24" s="827"/>
      <c r="E24" s="828"/>
      <c r="F24" s="829" t="str">
        <f>C23</f>
        <v>機能訓練指導員</v>
      </c>
      <c r="G24" s="828"/>
      <c r="H24" s="829" t="str">
        <f>I23</f>
        <v>B</v>
      </c>
      <c r="I24" s="830"/>
      <c r="J24" s="831"/>
      <c r="K24" s="832"/>
      <c r="L24" s="833"/>
      <c r="M24" s="833"/>
      <c r="N24" s="827"/>
      <c r="O24" s="834"/>
      <c r="P24" s="835"/>
      <c r="Q24" s="835"/>
      <c r="R24" s="835"/>
      <c r="S24" s="836"/>
      <c r="T24" s="837" t="s">
        <v>235</v>
      </c>
      <c r="U24" s="838"/>
      <c r="V24" s="839"/>
      <c r="W24" s="840">
        <v>4.0000000000000009</v>
      </c>
      <c r="X24" s="841">
        <v>4.0000000000000009</v>
      </c>
      <c r="Y24" s="841">
        <v>4.0000000000000009</v>
      </c>
      <c r="Z24" s="841" t="s">
        <v>619</v>
      </c>
      <c r="AA24" s="841" t="s">
        <v>619</v>
      </c>
      <c r="AB24" s="841">
        <v>4.0000000000000009</v>
      </c>
      <c r="AC24" s="842">
        <v>4.0000000000000009</v>
      </c>
      <c r="AD24" s="840">
        <v>4.0000000000000009</v>
      </c>
      <c r="AE24" s="841">
        <v>4.0000000000000009</v>
      </c>
      <c r="AF24" s="841">
        <v>4.0000000000000009</v>
      </c>
      <c r="AG24" s="841" t="s">
        <v>619</v>
      </c>
      <c r="AH24" s="841" t="s">
        <v>619</v>
      </c>
      <c r="AI24" s="841">
        <v>4.0000000000000009</v>
      </c>
      <c r="AJ24" s="842">
        <v>4.0000000000000009</v>
      </c>
      <c r="AK24" s="840">
        <v>4.0000000000000009</v>
      </c>
      <c r="AL24" s="841">
        <v>4.0000000000000009</v>
      </c>
      <c r="AM24" s="841">
        <v>4.0000000000000009</v>
      </c>
      <c r="AN24" s="841" t="s">
        <v>619</v>
      </c>
      <c r="AO24" s="841" t="s">
        <v>619</v>
      </c>
      <c r="AP24" s="841">
        <v>4.0000000000000009</v>
      </c>
      <c r="AQ24" s="842">
        <v>4.0000000000000009</v>
      </c>
      <c r="AR24" s="840">
        <v>4.0000000000000009</v>
      </c>
      <c r="AS24" s="841">
        <v>4.0000000000000009</v>
      </c>
      <c r="AT24" s="841">
        <v>4.0000000000000009</v>
      </c>
      <c r="AU24" s="841" t="s">
        <v>619</v>
      </c>
      <c r="AV24" s="841" t="s">
        <v>619</v>
      </c>
      <c r="AW24" s="841">
        <v>4.0000000000000009</v>
      </c>
      <c r="AX24" s="842">
        <v>4.0000000000000009</v>
      </c>
      <c r="AY24" s="840" t="s">
        <v>619</v>
      </c>
      <c r="AZ24" s="841" t="s">
        <v>619</v>
      </c>
      <c r="BA24" s="841" t="s">
        <v>619</v>
      </c>
      <c r="BB24" s="843">
        <f>IF($BE$3="４週",SUM(W24:AX24),IF($BE$3="暦月",SUM(W24:BA24),""))</f>
        <v>80.000000000000014</v>
      </c>
      <c r="BC24" s="844"/>
      <c r="BD24" s="845">
        <f>IF($BE$3="４週",BB24/4,IF($BE$3="暦月",(BB24/($BE$8/7)),""))</f>
        <v>20.000000000000004</v>
      </c>
      <c r="BE24" s="844"/>
      <c r="BF24" s="846"/>
      <c r="BG24" s="847"/>
      <c r="BH24" s="847"/>
      <c r="BI24" s="847"/>
      <c r="BJ24" s="848"/>
    </row>
    <row r="25" spans="2:62" ht="20.25" customHeight="1">
      <c r="B25" s="800">
        <f>B23+1</f>
        <v>5</v>
      </c>
      <c r="C25" s="849" t="s">
        <v>248</v>
      </c>
      <c r="D25" s="850"/>
      <c r="E25" s="828"/>
      <c r="F25" s="829"/>
      <c r="G25" s="828"/>
      <c r="H25" s="829"/>
      <c r="I25" s="853" t="s">
        <v>229</v>
      </c>
      <c r="J25" s="854"/>
      <c r="K25" s="855" t="s">
        <v>249</v>
      </c>
      <c r="L25" s="856"/>
      <c r="M25" s="856"/>
      <c r="N25" s="850"/>
      <c r="O25" s="834" t="s">
        <v>250</v>
      </c>
      <c r="P25" s="835"/>
      <c r="Q25" s="835"/>
      <c r="R25" s="835"/>
      <c r="S25" s="836"/>
      <c r="T25" s="857" t="s">
        <v>232</v>
      </c>
      <c r="U25" s="858"/>
      <c r="V25" s="859"/>
      <c r="W25" s="860" t="s">
        <v>233</v>
      </c>
      <c r="X25" s="861" t="s">
        <v>233</v>
      </c>
      <c r="Y25" s="861" t="s">
        <v>233</v>
      </c>
      <c r="Z25" s="861"/>
      <c r="AA25" s="861"/>
      <c r="AB25" s="861" t="s">
        <v>233</v>
      </c>
      <c r="AC25" s="862" t="s">
        <v>233</v>
      </c>
      <c r="AD25" s="860" t="s">
        <v>233</v>
      </c>
      <c r="AE25" s="861" t="s">
        <v>233</v>
      </c>
      <c r="AF25" s="861" t="s">
        <v>233</v>
      </c>
      <c r="AG25" s="861"/>
      <c r="AH25" s="861"/>
      <c r="AI25" s="861" t="s">
        <v>233</v>
      </c>
      <c r="AJ25" s="862" t="s">
        <v>233</v>
      </c>
      <c r="AK25" s="860" t="s">
        <v>233</v>
      </c>
      <c r="AL25" s="861" t="s">
        <v>233</v>
      </c>
      <c r="AM25" s="861" t="s">
        <v>233</v>
      </c>
      <c r="AN25" s="861"/>
      <c r="AO25" s="861"/>
      <c r="AP25" s="861" t="s">
        <v>233</v>
      </c>
      <c r="AQ25" s="862" t="s">
        <v>233</v>
      </c>
      <c r="AR25" s="860" t="s">
        <v>233</v>
      </c>
      <c r="AS25" s="861" t="s">
        <v>233</v>
      </c>
      <c r="AT25" s="861" t="s">
        <v>233</v>
      </c>
      <c r="AU25" s="861"/>
      <c r="AV25" s="861"/>
      <c r="AW25" s="861" t="s">
        <v>233</v>
      </c>
      <c r="AX25" s="862" t="s">
        <v>233</v>
      </c>
      <c r="AY25" s="860"/>
      <c r="AZ25" s="861"/>
      <c r="BA25" s="863"/>
      <c r="BB25" s="864"/>
      <c r="BC25" s="865"/>
      <c r="BD25" s="866"/>
      <c r="BE25" s="867"/>
      <c r="BF25" s="868"/>
      <c r="BG25" s="869"/>
      <c r="BH25" s="869"/>
      <c r="BI25" s="869"/>
      <c r="BJ25" s="870"/>
    </row>
    <row r="26" spans="2:62" ht="20.25" customHeight="1">
      <c r="B26" s="825"/>
      <c r="C26" s="826"/>
      <c r="D26" s="827"/>
      <c r="E26" s="828"/>
      <c r="F26" s="829" t="str">
        <f>C25</f>
        <v>看護職員</v>
      </c>
      <c r="G26" s="828"/>
      <c r="H26" s="829" t="str">
        <f>I25</f>
        <v>A</v>
      </c>
      <c r="I26" s="830"/>
      <c r="J26" s="831"/>
      <c r="K26" s="832"/>
      <c r="L26" s="833"/>
      <c r="M26" s="833"/>
      <c r="N26" s="827"/>
      <c r="O26" s="834"/>
      <c r="P26" s="835"/>
      <c r="Q26" s="835"/>
      <c r="R26" s="835"/>
      <c r="S26" s="836"/>
      <c r="T26" s="871" t="s">
        <v>235</v>
      </c>
      <c r="U26" s="872"/>
      <c r="V26" s="873"/>
      <c r="W26" s="840">
        <v>8</v>
      </c>
      <c r="X26" s="841">
        <v>8</v>
      </c>
      <c r="Y26" s="841">
        <v>8</v>
      </c>
      <c r="Z26" s="841" t="s">
        <v>619</v>
      </c>
      <c r="AA26" s="841" t="s">
        <v>619</v>
      </c>
      <c r="AB26" s="841">
        <v>8</v>
      </c>
      <c r="AC26" s="842">
        <v>8</v>
      </c>
      <c r="AD26" s="840">
        <v>8</v>
      </c>
      <c r="AE26" s="841">
        <v>8</v>
      </c>
      <c r="AF26" s="841">
        <v>8</v>
      </c>
      <c r="AG26" s="841" t="s">
        <v>619</v>
      </c>
      <c r="AH26" s="841" t="s">
        <v>619</v>
      </c>
      <c r="AI26" s="841">
        <v>8</v>
      </c>
      <c r="AJ26" s="842">
        <v>8</v>
      </c>
      <c r="AK26" s="840">
        <v>8</v>
      </c>
      <c r="AL26" s="841">
        <v>8</v>
      </c>
      <c r="AM26" s="841">
        <v>8</v>
      </c>
      <c r="AN26" s="841" t="s">
        <v>619</v>
      </c>
      <c r="AO26" s="841" t="s">
        <v>619</v>
      </c>
      <c r="AP26" s="841">
        <v>8</v>
      </c>
      <c r="AQ26" s="842">
        <v>8</v>
      </c>
      <c r="AR26" s="840">
        <v>8</v>
      </c>
      <c r="AS26" s="841">
        <v>8</v>
      </c>
      <c r="AT26" s="841">
        <v>8</v>
      </c>
      <c r="AU26" s="841" t="s">
        <v>619</v>
      </c>
      <c r="AV26" s="841" t="s">
        <v>619</v>
      </c>
      <c r="AW26" s="841">
        <v>8</v>
      </c>
      <c r="AX26" s="842">
        <v>8</v>
      </c>
      <c r="AY26" s="840" t="s">
        <v>619</v>
      </c>
      <c r="AZ26" s="841" t="s">
        <v>619</v>
      </c>
      <c r="BA26" s="841" t="s">
        <v>619</v>
      </c>
      <c r="BB26" s="843">
        <f>IF($BE$3="４週",SUM(W26:AX26),IF($BE$3="暦月",SUM(W26:BA26),""))</f>
        <v>160</v>
      </c>
      <c r="BC26" s="844"/>
      <c r="BD26" s="845">
        <f>IF($BE$3="４週",BB26/4,IF($BE$3="暦月",(BB26/($BE$8/7)),""))</f>
        <v>40</v>
      </c>
      <c r="BE26" s="844"/>
      <c r="BF26" s="846"/>
      <c r="BG26" s="847"/>
      <c r="BH26" s="847"/>
      <c r="BI26" s="847"/>
      <c r="BJ26" s="848"/>
    </row>
    <row r="27" spans="2:62" ht="20.25" customHeight="1">
      <c r="B27" s="800">
        <f>B25+1</f>
        <v>6</v>
      </c>
      <c r="C27" s="849" t="s">
        <v>248</v>
      </c>
      <c r="D27" s="850"/>
      <c r="E27" s="828"/>
      <c r="F27" s="829"/>
      <c r="G27" s="828"/>
      <c r="H27" s="829"/>
      <c r="I27" s="853" t="s">
        <v>229</v>
      </c>
      <c r="J27" s="854"/>
      <c r="K27" s="855" t="s">
        <v>249</v>
      </c>
      <c r="L27" s="856"/>
      <c r="M27" s="856"/>
      <c r="N27" s="850"/>
      <c r="O27" s="834" t="s">
        <v>251</v>
      </c>
      <c r="P27" s="835"/>
      <c r="Q27" s="835"/>
      <c r="R27" s="835"/>
      <c r="S27" s="836"/>
      <c r="T27" s="874" t="s">
        <v>232</v>
      </c>
      <c r="U27" s="875"/>
      <c r="V27" s="876"/>
      <c r="W27" s="860" t="s">
        <v>252</v>
      </c>
      <c r="X27" s="861" t="s">
        <v>253</v>
      </c>
      <c r="Y27" s="861" t="s">
        <v>254</v>
      </c>
      <c r="Z27" s="861" t="s">
        <v>254</v>
      </c>
      <c r="AA27" s="861"/>
      <c r="AB27" s="861" t="s">
        <v>255</v>
      </c>
      <c r="AC27" s="862"/>
      <c r="AD27" s="860"/>
      <c r="AE27" s="861" t="s">
        <v>252</v>
      </c>
      <c r="AF27" s="861" t="s">
        <v>253</v>
      </c>
      <c r="AG27" s="861" t="s">
        <v>254</v>
      </c>
      <c r="AH27" s="861" t="s">
        <v>254</v>
      </c>
      <c r="AI27" s="861"/>
      <c r="AJ27" s="862" t="s">
        <v>255</v>
      </c>
      <c r="AK27" s="860" t="s">
        <v>255</v>
      </c>
      <c r="AL27" s="861"/>
      <c r="AM27" s="861" t="s">
        <v>252</v>
      </c>
      <c r="AN27" s="861" t="s">
        <v>253</v>
      </c>
      <c r="AO27" s="861" t="s">
        <v>254</v>
      </c>
      <c r="AP27" s="861" t="s">
        <v>254</v>
      </c>
      <c r="AQ27" s="862"/>
      <c r="AR27" s="860" t="s">
        <v>255</v>
      </c>
      <c r="AS27" s="861"/>
      <c r="AT27" s="861"/>
      <c r="AU27" s="861" t="s">
        <v>252</v>
      </c>
      <c r="AV27" s="861" t="s">
        <v>253</v>
      </c>
      <c r="AW27" s="861" t="s">
        <v>254</v>
      </c>
      <c r="AX27" s="862" t="s">
        <v>254</v>
      </c>
      <c r="AY27" s="860"/>
      <c r="AZ27" s="861"/>
      <c r="BA27" s="863"/>
      <c r="BB27" s="864"/>
      <c r="BC27" s="865"/>
      <c r="BD27" s="866"/>
      <c r="BE27" s="867"/>
      <c r="BF27" s="868"/>
      <c r="BG27" s="869"/>
      <c r="BH27" s="869"/>
      <c r="BI27" s="869"/>
      <c r="BJ27" s="870"/>
    </row>
    <row r="28" spans="2:62" ht="20.25" customHeight="1">
      <c r="B28" s="825"/>
      <c r="C28" s="826"/>
      <c r="D28" s="827"/>
      <c r="E28" s="828"/>
      <c r="F28" s="829" t="str">
        <f>C27</f>
        <v>看護職員</v>
      </c>
      <c r="G28" s="828"/>
      <c r="H28" s="829" t="str">
        <f>I27</f>
        <v>A</v>
      </c>
      <c r="I28" s="830"/>
      <c r="J28" s="831"/>
      <c r="K28" s="832"/>
      <c r="L28" s="833"/>
      <c r="M28" s="833"/>
      <c r="N28" s="827"/>
      <c r="O28" s="834"/>
      <c r="P28" s="835"/>
      <c r="Q28" s="835"/>
      <c r="R28" s="835"/>
      <c r="S28" s="836"/>
      <c r="T28" s="837" t="s">
        <v>235</v>
      </c>
      <c r="U28" s="838"/>
      <c r="V28" s="839"/>
      <c r="W28" s="840">
        <v>8</v>
      </c>
      <c r="X28" s="841">
        <v>8</v>
      </c>
      <c r="Y28" s="841">
        <v>7.9999999999999982</v>
      </c>
      <c r="Z28" s="841">
        <v>7.9999999999999982</v>
      </c>
      <c r="AA28" s="841" t="s">
        <v>619</v>
      </c>
      <c r="AB28" s="841">
        <v>8</v>
      </c>
      <c r="AC28" s="842" t="s">
        <v>619</v>
      </c>
      <c r="AD28" s="840" t="s">
        <v>619</v>
      </c>
      <c r="AE28" s="841">
        <v>8</v>
      </c>
      <c r="AF28" s="841">
        <v>8</v>
      </c>
      <c r="AG28" s="841">
        <v>7.9999999999999982</v>
      </c>
      <c r="AH28" s="841">
        <v>7.9999999999999982</v>
      </c>
      <c r="AI28" s="841" t="s">
        <v>619</v>
      </c>
      <c r="AJ28" s="842">
        <v>8</v>
      </c>
      <c r="AK28" s="840">
        <v>8</v>
      </c>
      <c r="AL28" s="841" t="s">
        <v>619</v>
      </c>
      <c r="AM28" s="841">
        <v>8</v>
      </c>
      <c r="AN28" s="841">
        <v>8</v>
      </c>
      <c r="AO28" s="841">
        <v>7.9999999999999982</v>
      </c>
      <c r="AP28" s="841">
        <v>7.9999999999999982</v>
      </c>
      <c r="AQ28" s="842" t="s">
        <v>619</v>
      </c>
      <c r="AR28" s="840">
        <v>8</v>
      </c>
      <c r="AS28" s="841" t="s">
        <v>619</v>
      </c>
      <c r="AT28" s="841" t="s">
        <v>619</v>
      </c>
      <c r="AU28" s="841">
        <v>8</v>
      </c>
      <c r="AV28" s="841">
        <v>8</v>
      </c>
      <c r="AW28" s="841">
        <v>7.9999999999999982</v>
      </c>
      <c r="AX28" s="842">
        <v>7.9999999999999982</v>
      </c>
      <c r="AY28" s="840" t="s">
        <v>619</v>
      </c>
      <c r="AZ28" s="841" t="s">
        <v>619</v>
      </c>
      <c r="BA28" s="841" t="s">
        <v>619</v>
      </c>
      <c r="BB28" s="843">
        <f>IF($BE$3="４週",SUM(W28:AX28),IF($BE$3="暦月",SUM(W28:BA28),""))</f>
        <v>160</v>
      </c>
      <c r="BC28" s="844"/>
      <c r="BD28" s="845">
        <f>IF($BE$3="４週",BB28/4,IF($BE$3="暦月",(BB28/($BE$8/7)),""))</f>
        <v>40</v>
      </c>
      <c r="BE28" s="844"/>
      <c r="BF28" s="846"/>
      <c r="BG28" s="847"/>
      <c r="BH28" s="847"/>
      <c r="BI28" s="847"/>
      <c r="BJ28" s="848"/>
    </row>
    <row r="29" spans="2:62" ht="20.25" customHeight="1">
      <c r="B29" s="800">
        <f>B27+1</f>
        <v>7</v>
      </c>
      <c r="C29" s="849" t="s">
        <v>248</v>
      </c>
      <c r="D29" s="850"/>
      <c r="E29" s="828"/>
      <c r="F29" s="829"/>
      <c r="G29" s="828"/>
      <c r="H29" s="829"/>
      <c r="I29" s="853" t="s">
        <v>243</v>
      </c>
      <c r="J29" s="854"/>
      <c r="K29" s="855" t="s">
        <v>249</v>
      </c>
      <c r="L29" s="856"/>
      <c r="M29" s="856"/>
      <c r="N29" s="850"/>
      <c r="O29" s="834" t="s">
        <v>245</v>
      </c>
      <c r="P29" s="835"/>
      <c r="Q29" s="835"/>
      <c r="R29" s="835"/>
      <c r="S29" s="836"/>
      <c r="T29" s="857" t="s">
        <v>232</v>
      </c>
      <c r="U29" s="858"/>
      <c r="V29" s="859"/>
      <c r="W29" s="860" t="s">
        <v>256</v>
      </c>
      <c r="X29" s="861" t="s">
        <v>256</v>
      </c>
      <c r="Y29" s="861" t="s">
        <v>256</v>
      </c>
      <c r="Z29" s="861"/>
      <c r="AA29" s="861"/>
      <c r="AB29" s="861" t="s">
        <v>256</v>
      </c>
      <c r="AC29" s="862" t="s">
        <v>256</v>
      </c>
      <c r="AD29" s="860" t="s">
        <v>256</v>
      </c>
      <c r="AE29" s="861" t="s">
        <v>256</v>
      </c>
      <c r="AF29" s="861" t="s">
        <v>256</v>
      </c>
      <c r="AG29" s="861"/>
      <c r="AH29" s="861"/>
      <c r="AI29" s="861" t="s">
        <v>256</v>
      </c>
      <c r="AJ29" s="862" t="s">
        <v>256</v>
      </c>
      <c r="AK29" s="860" t="s">
        <v>256</v>
      </c>
      <c r="AL29" s="861" t="s">
        <v>256</v>
      </c>
      <c r="AM29" s="861" t="s">
        <v>256</v>
      </c>
      <c r="AN29" s="861"/>
      <c r="AO29" s="861"/>
      <c r="AP29" s="861" t="s">
        <v>256</v>
      </c>
      <c r="AQ29" s="862" t="s">
        <v>256</v>
      </c>
      <c r="AR29" s="860" t="s">
        <v>256</v>
      </c>
      <c r="AS29" s="861" t="s">
        <v>256</v>
      </c>
      <c r="AT29" s="861" t="s">
        <v>256</v>
      </c>
      <c r="AU29" s="861"/>
      <c r="AV29" s="861"/>
      <c r="AW29" s="861" t="s">
        <v>256</v>
      </c>
      <c r="AX29" s="862" t="s">
        <v>256</v>
      </c>
      <c r="AY29" s="860"/>
      <c r="AZ29" s="861"/>
      <c r="BA29" s="863"/>
      <c r="BB29" s="864"/>
      <c r="BC29" s="865"/>
      <c r="BD29" s="866"/>
      <c r="BE29" s="867"/>
      <c r="BF29" s="868"/>
      <c r="BG29" s="869"/>
      <c r="BH29" s="869"/>
      <c r="BI29" s="869"/>
      <c r="BJ29" s="870"/>
    </row>
    <row r="30" spans="2:62" ht="20.25" customHeight="1">
      <c r="B30" s="825"/>
      <c r="C30" s="826"/>
      <c r="D30" s="827"/>
      <c r="E30" s="828"/>
      <c r="F30" s="829" t="str">
        <f>C29</f>
        <v>看護職員</v>
      </c>
      <c r="G30" s="828"/>
      <c r="H30" s="829" t="str">
        <f>I29</f>
        <v>B</v>
      </c>
      <c r="I30" s="830"/>
      <c r="J30" s="831"/>
      <c r="K30" s="832"/>
      <c r="L30" s="833"/>
      <c r="M30" s="833"/>
      <c r="N30" s="827"/>
      <c r="O30" s="834"/>
      <c r="P30" s="835"/>
      <c r="Q30" s="835"/>
      <c r="R30" s="835"/>
      <c r="S30" s="836"/>
      <c r="T30" s="837" t="s">
        <v>235</v>
      </c>
      <c r="U30" s="838"/>
      <c r="V30" s="839"/>
      <c r="W30" s="840">
        <v>3.9999999999999991</v>
      </c>
      <c r="X30" s="841">
        <v>3.9999999999999991</v>
      </c>
      <c r="Y30" s="841">
        <v>3.9999999999999991</v>
      </c>
      <c r="Z30" s="841" t="s">
        <v>619</v>
      </c>
      <c r="AA30" s="841" t="s">
        <v>619</v>
      </c>
      <c r="AB30" s="841">
        <v>3.9999999999999991</v>
      </c>
      <c r="AC30" s="842">
        <v>3.9999999999999991</v>
      </c>
      <c r="AD30" s="840">
        <v>3.9999999999999991</v>
      </c>
      <c r="AE30" s="841">
        <v>3.9999999999999991</v>
      </c>
      <c r="AF30" s="841">
        <v>3.9999999999999991</v>
      </c>
      <c r="AG30" s="841" t="s">
        <v>619</v>
      </c>
      <c r="AH30" s="841" t="s">
        <v>619</v>
      </c>
      <c r="AI30" s="841">
        <v>3.9999999999999991</v>
      </c>
      <c r="AJ30" s="842">
        <v>3.9999999999999991</v>
      </c>
      <c r="AK30" s="840">
        <v>3.9999999999999991</v>
      </c>
      <c r="AL30" s="841">
        <v>3.9999999999999991</v>
      </c>
      <c r="AM30" s="841">
        <v>3.9999999999999991</v>
      </c>
      <c r="AN30" s="841" t="s">
        <v>619</v>
      </c>
      <c r="AO30" s="841" t="s">
        <v>619</v>
      </c>
      <c r="AP30" s="841">
        <v>3.9999999999999991</v>
      </c>
      <c r="AQ30" s="842">
        <v>3.9999999999999991</v>
      </c>
      <c r="AR30" s="840">
        <v>3.9999999999999991</v>
      </c>
      <c r="AS30" s="841">
        <v>3.9999999999999991</v>
      </c>
      <c r="AT30" s="841">
        <v>3.9999999999999991</v>
      </c>
      <c r="AU30" s="841" t="s">
        <v>619</v>
      </c>
      <c r="AV30" s="841" t="s">
        <v>619</v>
      </c>
      <c r="AW30" s="841">
        <v>3.9999999999999991</v>
      </c>
      <c r="AX30" s="842">
        <v>3.9999999999999991</v>
      </c>
      <c r="AY30" s="840" t="s">
        <v>619</v>
      </c>
      <c r="AZ30" s="841" t="s">
        <v>619</v>
      </c>
      <c r="BA30" s="841" t="s">
        <v>619</v>
      </c>
      <c r="BB30" s="843">
        <f>IF($BE$3="４週",SUM(W30:AX30),IF($BE$3="暦月",SUM(W30:BA30),""))</f>
        <v>79.999999999999986</v>
      </c>
      <c r="BC30" s="844"/>
      <c r="BD30" s="845">
        <f>IF($BE$3="４週",BB30/4,IF($BE$3="暦月",(BB30/($BE$8/7)),""))</f>
        <v>19.999999999999996</v>
      </c>
      <c r="BE30" s="844"/>
      <c r="BF30" s="846"/>
      <c r="BG30" s="847"/>
      <c r="BH30" s="847"/>
      <c r="BI30" s="847"/>
      <c r="BJ30" s="848"/>
    </row>
    <row r="31" spans="2:62" ht="20.25" customHeight="1">
      <c r="B31" s="800">
        <f>B29+1</f>
        <v>8</v>
      </c>
      <c r="C31" s="849" t="s">
        <v>248</v>
      </c>
      <c r="D31" s="850"/>
      <c r="E31" s="828"/>
      <c r="F31" s="829"/>
      <c r="G31" s="828"/>
      <c r="H31" s="829"/>
      <c r="I31" s="853" t="s">
        <v>229</v>
      </c>
      <c r="J31" s="854"/>
      <c r="K31" s="855" t="s">
        <v>249</v>
      </c>
      <c r="L31" s="856"/>
      <c r="M31" s="856"/>
      <c r="N31" s="850"/>
      <c r="O31" s="834" t="s">
        <v>257</v>
      </c>
      <c r="P31" s="835"/>
      <c r="Q31" s="835"/>
      <c r="R31" s="835"/>
      <c r="S31" s="836"/>
      <c r="T31" s="857" t="s">
        <v>232</v>
      </c>
      <c r="U31" s="858"/>
      <c r="V31" s="859"/>
      <c r="W31" s="860"/>
      <c r="X31" s="861"/>
      <c r="Y31" s="861" t="s">
        <v>233</v>
      </c>
      <c r="Z31" s="861" t="s">
        <v>233</v>
      </c>
      <c r="AA31" s="861" t="s">
        <v>233</v>
      </c>
      <c r="AB31" s="861" t="s">
        <v>233</v>
      </c>
      <c r="AC31" s="862" t="s">
        <v>233</v>
      </c>
      <c r="AD31" s="860"/>
      <c r="AE31" s="861"/>
      <c r="AF31" s="861" t="s">
        <v>233</v>
      </c>
      <c r="AG31" s="861" t="s">
        <v>233</v>
      </c>
      <c r="AH31" s="861" t="s">
        <v>233</v>
      </c>
      <c r="AI31" s="861" t="s">
        <v>233</v>
      </c>
      <c r="AJ31" s="862" t="s">
        <v>233</v>
      </c>
      <c r="AK31" s="860"/>
      <c r="AL31" s="861"/>
      <c r="AM31" s="861" t="s">
        <v>233</v>
      </c>
      <c r="AN31" s="861" t="s">
        <v>233</v>
      </c>
      <c r="AO31" s="861" t="s">
        <v>233</v>
      </c>
      <c r="AP31" s="861" t="s">
        <v>233</v>
      </c>
      <c r="AQ31" s="862" t="s">
        <v>233</v>
      </c>
      <c r="AR31" s="860"/>
      <c r="AS31" s="861"/>
      <c r="AT31" s="861" t="s">
        <v>233</v>
      </c>
      <c r="AU31" s="861" t="s">
        <v>233</v>
      </c>
      <c r="AV31" s="861" t="s">
        <v>233</v>
      </c>
      <c r="AW31" s="861" t="s">
        <v>233</v>
      </c>
      <c r="AX31" s="862" t="s">
        <v>233</v>
      </c>
      <c r="AY31" s="860"/>
      <c r="AZ31" s="861"/>
      <c r="BA31" s="863"/>
      <c r="BB31" s="864"/>
      <c r="BC31" s="865"/>
      <c r="BD31" s="866"/>
      <c r="BE31" s="867"/>
      <c r="BF31" s="868"/>
      <c r="BG31" s="869"/>
      <c r="BH31" s="869"/>
      <c r="BI31" s="869"/>
      <c r="BJ31" s="870"/>
    </row>
    <row r="32" spans="2:62" ht="20.25" customHeight="1">
      <c r="B32" s="825"/>
      <c r="C32" s="826"/>
      <c r="D32" s="827"/>
      <c r="E32" s="828"/>
      <c r="F32" s="829" t="str">
        <f>C31</f>
        <v>看護職員</v>
      </c>
      <c r="G32" s="828"/>
      <c r="H32" s="829" t="str">
        <f>I31</f>
        <v>A</v>
      </c>
      <c r="I32" s="830"/>
      <c r="J32" s="831"/>
      <c r="K32" s="832"/>
      <c r="L32" s="833"/>
      <c r="M32" s="833"/>
      <c r="N32" s="827"/>
      <c r="O32" s="834"/>
      <c r="P32" s="835"/>
      <c r="Q32" s="835"/>
      <c r="R32" s="835"/>
      <c r="S32" s="836"/>
      <c r="T32" s="837" t="s">
        <v>235</v>
      </c>
      <c r="U32" s="838"/>
      <c r="V32" s="839"/>
      <c r="W32" s="840" t="s">
        <v>619</v>
      </c>
      <c r="X32" s="841" t="s">
        <v>619</v>
      </c>
      <c r="Y32" s="841">
        <v>8</v>
      </c>
      <c r="Z32" s="841">
        <v>8</v>
      </c>
      <c r="AA32" s="841">
        <v>8</v>
      </c>
      <c r="AB32" s="841">
        <v>8</v>
      </c>
      <c r="AC32" s="842">
        <v>8</v>
      </c>
      <c r="AD32" s="840" t="s">
        <v>619</v>
      </c>
      <c r="AE32" s="841" t="s">
        <v>619</v>
      </c>
      <c r="AF32" s="841">
        <v>8</v>
      </c>
      <c r="AG32" s="841">
        <v>8</v>
      </c>
      <c r="AH32" s="841">
        <v>8</v>
      </c>
      <c r="AI32" s="841">
        <v>8</v>
      </c>
      <c r="AJ32" s="842">
        <v>8</v>
      </c>
      <c r="AK32" s="840" t="s">
        <v>619</v>
      </c>
      <c r="AL32" s="841" t="s">
        <v>619</v>
      </c>
      <c r="AM32" s="841">
        <v>8</v>
      </c>
      <c r="AN32" s="841">
        <v>8</v>
      </c>
      <c r="AO32" s="841">
        <v>8</v>
      </c>
      <c r="AP32" s="841">
        <v>8</v>
      </c>
      <c r="AQ32" s="842">
        <v>8</v>
      </c>
      <c r="AR32" s="840" t="s">
        <v>619</v>
      </c>
      <c r="AS32" s="841" t="s">
        <v>619</v>
      </c>
      <c r="AT32" s="841">
        <v>8</v>
      </c>
      <c r="AU32" s="841">
        <v>8</v>
      </c>
      <c r="AV32" s="841">
        <v>8</v>
      </c>
      <c r="AW32" s="841">
        <v>8</v>
      </c>
      <c r="AX32" s="842">
        <v>8</v>
      </c>
      <c r="AY32" s="840" t="s">
        <v>619</v>
      </c>
      <c r="AZ32" s="841" t="s">
        <v>619</v>
      </c>
      <c r="BA32" s="841" t="s">
        <v>619</v>
      </c>
      <c r="BB32" s="843">
        <f>IF($BE$3="４週",SUM(W32:AX32),IF($BE$3="暦月",SUM(W32:BA32),""))</f>
        <v>160</v>
      </c>
      <c r="BC32" s="844"/>
      <c r="BD32" s="845">
        <f>IF($BE$3="４週",BB32/4,IF($BE$3="暦月",(BB32/($BE$8/7)),""))</f>
        <v>40</v>
      </c>
      <c r="BE32" s="844"/>
      <c r="BF32" s="846"/>
      <c r="BG32" s="847"/>
      <c r="BH32" s="847"/>
      <c r="BI32" s="847"/>
      <c r="BJ32" s="848"/>
    </row>
    <row r="33" spans="2:62" ht="20.25" customHeight="1">
      <c r="B33" s="800">
        <f>B31+1</f>
        <v>9</v>
      </c>
      <c r="C33" s="849" t="s">
        <v>258</v>
      </c>
      <c r="D33" s="850"/>
      <c r="E33" s="828"/>
      <c r="F33" s="829"/>
      <c r="G33" s="828"/>
      <c r="H33" s="829"/>
      <c r="I33" s="853" t="s">
        <v>229</v>
      </c>
      <c r="J33" s="854"/>
      <c r="K33" s="855" t="s">
        <v>259</v>
      </c>
      <c r="L33" s="856"/>
      <c r="M33" s="856"/>
      <c r="N33" s="850"/>
      <c r="O33" s="834" t="s">
        <v>260</v>
      </c>
      <c r="P33" s="835"/>
      <c r="Q33" s="835"/>
      <c r="R33" s="835"/>
      <c r="S33" s="836"/>
      <c r="T33" s="857" t="s">
        <v>232</v>
      </c>
      <c r="U33" s="858"/>
      <c r="V33" s="859"/>
      <c r="W33" s="860" t="s">
        <v>233</v>
      </c>
      <c r="X33" s="861" t="s">
        <v>233</v>
      </c>
      <c r="Y33" s="861" t="s">
        <v>233</v>
      </c>
      <c r="Z33" s="861"/>
      <c r="AA33" s="861"/>
      <c r="AB33" s="861" t="s">
        <v>233</v>
      </c>
      <c r="AC33" s="862" t="s">
        <v>233</v>
      </c>
      <c r="AD33" s="860" t="s">
        <v>233</v>
      </c>
      <c r="AE33" s="861" t="s">
        <v>233</v>
      </c>
      <c r="AF33" s="861" t="s">
        <v>233</v>
      </c>
      <c r="AG33" s="861"/>
      <c r="AH33" s="861"/>
      <c r="AI33" s="861" t="s">
        <v>233</v>
      </c>
      <c r="AJ33" s="862" t="s">
        <v>233</v>
      </c>
      <c r="AK33" s="860" t="s">
        <v>233</v>
      </c>
      <c r="AL33" s="861" t="s">
        <v>233</v>
      </c>
      <c r="AM33" s="861" t="s">
        <v>233</v>
      </c>
      <c r="AN33" s="861"/>
      <c r="AO33" s="861"/>
      <c r="AP33" s="861" t="s">
        <v>233</v>
      </c>
      <c r="AQ33" s="862" t="s">
        <v>233</v>
      </c>
      <c r="AR33" s="860" t="s">
        <v>233</v>
      </c>
      <c r="AS33" s="861" t="s">
        <v>233</v>
      </c>
      <c r="AT33" s="861" t="s">
        <v>233</v>
      </c>
      <c r="AU33" s="861"/>
      <c r="AV33" s="861"/>
      <c r="AW33" s="861" t="s">
        <v>233</v>
      </c>
      <c r="AX33" s="862" t="s">
        <v>233</v>
      </c>
      <c r="AY33" s="860"/>
      <c r="AZ33" s="861"/>
      <c r="BA33" s="863"/>
      <c r="BB33" s="864"/>
      <c r="BC33" s="865"/>
      <c r="BD33" s="866"/>
      <c r="BE33" s="867"/>
      <c r="BF33" s="868"/>
      <c r="BG33" s="869"/>
      <c r="BH33" s="869"/>
      <c r="BI33" s="869"/>
      <c r="BJ33" s="870"/>
    </row>
    <row r="34" spans="2:62" ht="20.25" customHeight="1">
      <c r="B34" s="825"/>
      <c r="C34" s="826"/>
      <c r="D34" s="827"/>
      <c r="E34" s="828"/>
      <c r="F34" s="829" t="str">
        <f>C33</f>
        <v>介護職員</v>
      </c>
      <c r="G34" s="828"/>
      <c r="H34" s="829" t="str">
        <f>I33</f>
        <v>A</v>
      </c>
      <c r="I34" s="830"/>
      <c r="J34" s="831"/>
      <c r="K34" s="832"/>
      <c r="L34" s="833"/>
      <c r="M34" s="833"/>
      <c r="N34" s="827"/>
      <c r="O34" s="834"/>
      <c r="P34" s="835"/>
      <c r="Q34" s="835"/>
      <c r="R34" s="835"/>
      <c r="S34" s="836"/>
      <c r="T34" s="871" t="s">
        <v>235</v>
      </c>
      <c r="U34" s="872"/>
      <c r="V34" s="873"/>
      <c r="W34" s="840">
        <v>8</v>
      </c>
      <c r="X34" s="841">
        <v>8</v>
      </c>
      <c r="Y34" s="841">
        <v>8</v>
      </c>
      <c r="Z34" s="841" t="s">
        <v>619</v>
      </c>
      <c r="AA34" s="841" t="s">
        <v>619</v>
      </c>
      <c r="AB34" s="841">
        <v>8</v>
      </c>
      <c r="AC34" s="842">
        <v>8</v>
      </c>
      <c r="AD34" s="840">
        <v>8</v>
      </c>
      <c r="AE34" s="841">
        <v>8</v>
      </c>
      <c r="AF34" s="841">
        <v>8</v>
      </c>
      <c r="AG34" s="841" t="s">
        <v>619</v>
      </c>
      <c r="AH34" s="841" t="s">
        <v>619</v>
      </c>
      <c r="AI34" s="841">
        <v>8</v>
      </c>
      <c r="AJ34" s="842">
        <v>8</v>
      </c>
      <c r="AK34" s="840">
        <v>8</v>
      </c>
      <c r="AL34" s="841">
        <v>8</v>
      </c>
      <c r="AM34" s="841">
        <v>8</v>
      </c>
      <c r="AN34" s="841" t="s">
        <v>619</v>
      </c>
      <c r="AO34" s="841" t="s">
        <v>619</v>
      </c>
      <c r="AP34" s="841">
        <v>8</v>
      </c>
      <c r="AQ34" s="842">
        <v>8</v>
      </c>
      <c r="AR34" s="840">
        <v>8</v>
      </c>
      <c r="AS34" s="841">
        <v>8</v>
      </c>
      <c r="AT34" s="841">
        <v>8</v>
      </c>
      <c r="AU34" s="841" t="s">
        <v>619</v>
      </c>
      <c r="AV34" s="841" t="s">
        <v>619</v>
      </c>
      <c r="AW34" s="841">
        <v>8</v>
      </c>
      <c r="AX34" s="842">
        <v>8</v>
      </c>
      <c r="AY34" s="840" t="s">
        <v>619</v>
      </c>
      <c r="AZ34" s="841" t="s">
        <v>619</v>
      </c>
      <c r="BA34" s="841" t="s">
        <v>619</v>
      </c>
      <c r="BB34" s="843">
        <f>IF($BE$3="４週",SUM(W34:AX34),IF($BE$3="暦月",SUM(W34:BA34),""))</f>
        <v>160</v>
      </c>
      <c r="BC34" s="844"/>
      <c r="BD34" s="845">
        <f>IF($BE$3="４週",BB34/4,IF($BE$3="暦月",(BB34/($BE$8/7)),""))</f>
        <v>40</v>
      </c>
      <c r="BE34" s="844"/>
      <c r="BF34" s="846"/>
      <c r="BG34" s="847"/>
      <c r="BH34" s="847"/>
      <c r="BI34" s="847"/>
      <c r="BJ34" s="848"/>
    </row>
    <row r="35" spans="2:62" ht="20.25" customHeight="1">
      <c r="B35" s="800">
        <f>B33+1</f>
        <v>10</v>
      </c>
      <c r="C35" s="849" t="s">
        <v>258</v>
      </c>
      <c r="D35" s="850"/>
      <c r="E35" s="828"/>
      <c r="F35" s="829"/>
      <c r="G35" s="828"/>
      <c r="H35" s="829"/>
      <c r="I35" s="853" t="s">
        <v>229</v>
      </c>
      <c r="J35" s="854"/>
      <c r="K35" s="855" t="s">
        <v>259</v>
      </c>
      <c r="L35" s="856"/>
      <c r="M35" s="856"/>
      <c r="N35" s="850"/>
      <c r="O35" s="834" t="s">
        <v>261</v>
      </c>
      <c r="P35" s="835"/>
      <c r="Q35" s="835"/>
      <c r="R35" s="835"/>
      <c r="S35" s="836"/>
      <c r="T35" s="874" t="s">
        <v>232</v>
      </c>
      <c r="U35" s="875"/>
      <c r="V35" s="876"/>
      <c r="W35" s="860" t="s">
        <v>252</v>
      </c>
      <c r="X35" s="861" t="s">
        <v>253</v>
      </c>
      <c r="Y35" s="861" t="s">
        <v>254</v>
      </c>
      <c r="Z35" s="861" t="s">
        <v>254</v>
      </c>
      <c r="AA35" s="861"/>
      <c r="AB35" s="861" t="s">
        <v>255</v>
      </c>
      <c r="AC35" s="862"/>
      <c r="AD35" s="860"/>
      <c r="AE35" s="861" t="s">
        <v>252</v>
      </c>
      <c r="AF35" s="861" t="s">
        <v>253</v>
      </c>
      <c r="AG35" s="861" t="s">
        <v>254</v>
      </c>
      <c r="AH35" s="861" t="s">
        <v>254</v>
      </c>
      <c r="AI35" s="861"/>
      <c r="AJ35" s="862" t="s">
        <v>255</v>
      </c>
      <c r="AK35" s="860" t="s">
        <v>255</v>
      </c>
      <c r="AL35" s="861"/>
      <c r="AM35" s="861" t="s">
        <v>252</v>
      </c>
      <c r="AN35" s="861" t="s">
        <v>253</v>
      </c>
      <c r="AO35" s="861" t="s">
        <v>254</v>
      </c>
      <c r="AP35" s="861" t="s">
        <v>254</v>
      </c>
      <c r="AQ35" s="862"/>
      <c r="AR35" s="860" t="s">
        <v>255</v>
      </c>
      <c r="AS35" s="861"/>
      <c r="AT35" s="861"/>
      <c r="AU35" s="861" t="s">
        <v>252</v>
      </c>
      <c r="AV35" s="861" t="s">
        <v>253</v>
      </c>
      <c r="AW35" s="861" t="s">
        <v>254</v>
      </c>
      <c r="AX35" s="862" t="s">
        <v>254</v>
      </c>
      <c r="AY35" s="860"/>
      <c r="AZ35" s="861"/>
      <c r="BA35" s="863"/>
      <c r="BB35" s="864"/>
      <c r="BC35" s="865"/>
      <c r="BD35" s="866"/>
      <c r="BE35" s="867"/>
      <c r="BF35" s="868"/>
      <c r="BG35" s="869"/>
      <c r="BH35" s="869"/>
      <c r="BI35" s="869"/>
      <c r="BJ35" s="870"/>
    </row>
    <row r="36" spans="2:62" ht="20.25" customHeight="1">
      <c r="B36" s="825"/>
      <c r="C36" s="826"/>
      <c r="D36" s="827"/>
      <c r="E36" s="828"/>
      <c r="F36" s="829" t="str">
        <f>C35</f>
        <v>介護職員</v>
      </c>
      <c r="G36" s="828"/>
      <c r="H36" s="829" t="str">
        <f>I35</f>
        <v>A</v>
      </c>
      <c r="I36" s="830"/>
      <c r="J36" s="831"/>
      <c r="K36" s="832"/>
      <c r="L36" s="833"/>
      <c r="M36" s="833"/>
      <c r="N36" s="827"/>
      <c r="O36" s="834"/>
      <c r="P36" s="835"/>
      <c r="Q36" s="835"/>
      <c r="R36" s="835"/>
      <c r="S36" s="836"/>
      <c r="T36" s="871" t="s">
        <v>235</v>
      </c>
      <c r="U36" s="872"/>
      <c r="V36" s="873"/>
      <c r="W36" s="840">
        <v>8</v>
      </c>
      <c r="X36" s="841">
        <v>8</v>
      </c>
      <c r="Y36" s="841">
        <v>7.9999999999999982</v>
      </c>
      <c r="Z36" s="841">
        <v>7.9999999999999982</v>
      </c>
      <c r="AA36" s="841" t="s">
        <v>619</v>
      </c>
      <c r="AB36" s="841">
        <v>8</v>
      </c>
      <c r="AC36" s="842" t="s">
        <v>619</v>
      </c>
      <c r="AD36" s="840" t="s">
        <v>619</v>
      </c>
      <c r="AE36" s="841">
        <v>8</v>
      </c>
      <c r="AF36" s="841">
        <v>8</v>
      </c>
      <c r="AG36" s="841">
        <v>7.9999999999999982</v>
      </c>
      <c r="AH36" s="841">
        <v>7.9999999999999982</v>
      </c>
      <c r="AI36" s="841" t="s">
        <v>619</v>
      </c>
      <c r="AJ36" s="842">
        <v>8</v>
      </c>
      <c r="AK36" s="840">
        <v>8</v>
      </c>
      <c r="AL36" s="841" t="s">
        <v>619</v>
      </c>
      <c r="AM36" s="841">
        <v>8</v>
      </c>
      <c r="AN36" s="841">
        <v>8</v>
      </c>
      <c r="AO36" s="841">
        <v>7.9999999999999982</v>
      </c>
      <c r="AP36" s="841">
        <v>7.9999999999999982</v>
      </c>
      <c r="AQ36" s="842" t="s">
        <v>619</v>
      </c>
      <c r="AR36" s="840">
        <v>8</v>
      </c>
      <c r="AS36" s="841" t="s">
        <v>619</v>
      </c>
      <c r="AT36" s="841" t="s">
        <v>619</v>
      </c>
      <c r="AU36" s="841">
        <v>8</v>
      </c>
      <c r="AV36" s="841">
        <v>8</v>
      </c>
      <c r="AW36" s="841">
        <v>7.9999999999999982</v>
      </c>
      <c r="AX36" s="842">
        <v>7.9999999999999982</v>
      </c>
      <c r="AY36" s="840" t="s">
        <v>619</v>
      </c>
      <c r="AZ36" s="841" t="s">
        <v>619</v>
      </c>
      <c r="BA36" s="841" t="s">
        <v>619</v>
      </c>
      <c r="BB36" s="843">
        <f>IF($BE$3="４週",SUM(W36:AX36),IF($BE$3="暦月",SUM(W36:BA36),""))</f>
        <v>160</v>
      </c>
      <c r="BC36" s="844"/>
      <c r="BD36" s="845">
        <f>IF($BE$3="４週",BB36/4,IF($BE$3="暦月",(BB36/($BE$8/7)),""))</f>
        <v>40</v>
      </c>
      <c r="BE36" s="844"/>
      <c r="BF36" s="846"/>
      <c r="BG36" s="847"/>
      <c r="BH36" s="847"/>
      <c r="BI36" s="847"/>
      <c r="BJ36" s="848"/>
    </row>
    <row r="37" spans="2:62" ht="20.25" customHeight="1">
      <c r="B37" s="800">
        <f>B35+1</f>
        <v>11</v>
      </c>
      <c r="C37" s="849" t="s">
        <v>258</v>
      </c>
      <c r="D37" s="850"/>
      <c r="E37" s="828"/>
      <c r="F37" s="829"/>
      <c r="G37" s="828"/>
      <c r="H37" s="829"/>
      <c r="I37" s="853" t="s">
        <v>229</v>
      </c>
      <c r="J37" s="854"/>
      <c r="K37" s="855" t="s">
        <v>230</v>
      </c>
      <c r="L37" s="856"/>
      <c r="M37" s="856"/>
      <c r="N37" s="850"/>
      <c r="O37" s="834" t="s">
        <v>262</v>
      </c>
      <c r="P37" s="835"/>
      <c r="Q37" s="835"/>
      <c r="R37" s="835"/>
      <c r="S37" s="836"/>
      <c r="T37" s="874" t="s">
        <v>232</v>
      </c>
      <c r="U37" s="875"/>
      <c r="V37" s="876"/>
      <c r="W37" s="860"/>
      <c r="X37" s="861" t="s">
        <v>252</v>
      </c>
      <c r="Y37" s="861" t="s">
        <v>253</v>
      </c>
      <c r="Z37" s="861" t="s">
        <v>255</v>
      </c>
      <c r="AA37" s="861" t="s">
        <v>254</v>
      </c>
      <c r="AB37" s="861"/>
      <c r="AC37" s="862" t="s">
        <v>255</v>
      </c>
      <c r="AD37" s="860" t="s">
        <v>255</v>
      </c>
      <c r="AE37" s="861"/>
      <c r="AF37" s="861" t="s">
        <v>252</v>
      </c>
      <c r="AG37" s="861" t="s">
        <v>253</v>
      </c>
      <c r="AH37" s="861" t="s">
        <v>255</v>
      </c>
      <c r="AI37" s="861" t="s">
        <v>254</v>
      </c>
      <c r="AJ37" s="862"/>
      <c r="AK37" s="860" t="s">
        <v>255</v>
      </c>
      <c r="AL37" s="861" t="s">
        <v>254</v>
      </c>
      <c r="AM37" s="861"/>
      <c r="AN37" s="861" t="s">
        <v>252</v>
      </c>
      <c r="AO37" s="861" t="s">
        <v>253</v>
      </c>
      <c r="AP37" s="861" t="s">
        <v>255</v>
      </c>
      <c r="AQ37" s="862"/>
      <c r="AR37" s="860"/>
      <c r="AS37" s="861" t="s">
        <v>255</v>
      </c>
      <c r="AT37" s="861" t="s">
        <v>254</v>
      </c>
      <c r="AU37" s="861"/>
      <c r="AV37" s="861" t="s">
        <v>252</v>
      </c>
      <c r="AW37" s="861" t="s">
        <v>253</v>
      </c>
      <c r="AX37" s="862" t="s">
        <v>255</v>
      </c>
      <c r="AY37" s="860"/>
      <c r="AZ37" s="861"/>
      <c r="BA37" s="863"/>
      <c r="BB37" s="864"/>
      <c r="BC37" s="865"/>
      <c r="BD37" s="866"/>
      <c r="BE37" s="867"/>
      <c r="BF37" s="868"/>
      <c r="BG37" s="869"/>
      <c r="BH37" s="869"/>
      <c r="BI37" s="869"/>
      <c r="BJ37" s="870"/>
    </row>
    <row r="38" spans="2:62" ht="20.25" customHeight="1">
      <c r="B38" s="825"/>
      <c r="C38" s="826"/>
      <c r="D38" s="827"/>
      <c r="E38" s="828"/>
      <c r="F38" s="829" t="str">
        <f>C37</f>
        <v>介護職員</v>
      </c>
      <c r="G38" s="828"/>
      <c r="H38" s="829" t="str">
        <f>I37</f>
        <v>A</v>
      </c>
      <c r="I38" s="830"/>
      <c r="J38" s="831"/>
      <c r="K38" s="832"/>
      <c r="L38" s="833"/>
      <c r="M38" s="833"/>
      <c r="N38" s="827"/>
      <c r="O38" s="834"/>
      <c r="P38" s="835"/>
      <c r="Q38" s="835"/>
      <c r="R38" s="835"/>
      <c r="S38" s="836"/>
      <c r="T38" s="871" t="s">
        <v>235</v>
      </c>
      <c r="U38" s="872"/>
      <c r="V38" s="873"/>
      <c r="W38" s="840" t="s">
        <v>619</v>
      </c>
      <c r="X38" s="841">
        <v>8</v>
      </c>
      <c r="Y38" s="841">
        <v>8</v>
      </c>
      <c r="Z38" s="841">
        <v>8</v>
      </c>
      <c r="AA38" s="841">
        <v>7.9999999999999982</v>
      </c>
      <c r="AB38" s="841" t="s">
        <v>619</v>
      </c>
      <c r="AC38" s="842">
        <v>8</v>
      </c>
      <c r="AD38" s="840">
        <v>8</v>
      </c>
      <c r="AE38" s="841" t="s">
        <v>619</v>
      </c>
      <c r="AF38" s="841">
        <v>8</v>
      </c>
      <c r="AG38" s="841">
        <v>8</v>
      </c>
      <c r="AH38" s="841">
        <v>8</v>
      </c>
      <c r="AI38" s="841">
        <v>7.9999999999999982</v>
      </c>
      <c r="AJ38" s="842" t="s">
        <v>619</v>
      </c>
      <c r="AK38" s="840">
        <v>8</v>
      </c>
      <c r="AL38" s="841">
        <v>7.9999999999999982</v>
      </c>
      <c r="AM38" s="841" t="s">
        <v>619</v>
      </c>
      <c r="AN38" s="841">
        <v>8</v>
      </c>
      <c r="AO38" s="841">
        <v>8</v>
      </c>
      <c r="AP38" s="841">
        <v>8</v>
      </c>
      <c r="AQ38" s="842" t="s">
        <v>619</v>
      </c>
      <c r="AR38" s="840" t="s">
        <v>619</v>
      </c>
      <c r="AS38" s="841">
        <v>8</v>
      </c>
      <c r="AT38" s="841">
        <v>7.9999999999999982</v>
      </c>
      <c r="AU38" s="841" t="s">
        <v>619</v>
      </c>
      <c r="AV38" s="841">
        <v>8</v>
      </c>
      <c r="AW38" s="841">
        <v>8</v>
      </c>
      <c r="AX38" s="842">
        <v>8</v>
      </c>
      <c r="AY38" s="840" t="s">
        <v>619</v>
      </c>
      <c r="AZ38" s="841" t="s">
        <v>619</v>
      </c>
      <c r="BA38" s="841" t="s">
        <v>619</v>
      </c>
      <c r="BB38" s="843">
        <f>IF($BE$3="４週",SUM(W38:AX38),IF($BE$3="暦月",SUM(W38:BA38),""))</f>
        <v>160</v>
      </c>
      <c r="BC38" s="844"/>
      <c r="BD38" s="845">
        <f>IF($BE$3="４週",BB38/4,IF($BE$3="暦月",(BB38/($BE$8/7)),""))</f>
        <v>40</v>
      </c>
      <c r="BE38" s="844"/>
      <c r="BF38" s="846"/>
      <c r="BG38" s="847"/>
      <c r="BH38" s="847"/>
      <c r="BI38" s="847"/>
      <c r="BJ38" s="848"/>
    </row>
    <row r="39" spans="2:62" ht="20.25" customHeight="1">
      <c r="B39" s="800">
        <f>B37+1</f>
        <v>12</v>
      </c>
      <c r="C39" s="849" t="s">
        <v>258</v>
      </c>
      <c r="D39" s="850"/>
      <c r="E39" s="828"/>
      <c r="F39" s="829"/>
      <c r="G39" s="828"/>
      <c r="H39" s="829"/>
      <c r="I39" s="853" t="s">
        <v>229</v>
      </c>
      <c r="J39" s="854"/>
      <c r="K39" s="855" t="s">
        <v>230</v>
      </c>
      <c r="L39" s="856"/>
      <c r="M39" s="856"/>
      <c r="N39" s="850"/>
      <c r="O39" s="834" t="s">
        <v>263</v>
      </c>
      <c r="P39" s="835"/>
      <c r="Q39" s="835"/>
      <c r="R39" s="835"/>
      <c r="S39" s="836"/>
      <c r="T39" s="874" t="s">
        <v>232</v>
      </c>
      <c r="U39" s="875"/>
      <c r="V39" s="876"/>
      <c r="W39" s="860" t="s">
        <v>255</v>
      </c>
      <c r="X39" s="861"/>
      <c r="Y39" s="861" t="s">
        <v>252</v>
      </c>
      <c r="Z39" s="861" t="s">
        <v>253</v>
      </c>
      <c r="AA39" s="861" t="s">
        <v>255</v>
      </c>
      <c r="AB39" s="861" t="s">
        <v>254</v>
      </c>
      <c r="AC39" s="862"/>
      <c r="AD39" s="860" t="s">
        <v>254</v>
      </c>
      <c r="AE39" s="861" t="s">
        <v>255</v>
      </c>
      <c r="AF39" s="861"/>
      <c r="AG39" s="861" t="s">
        <v>252</v>
      </c>
      <c r="AH39" s="861" t="s">
        <v>253</v>
      </c>
      <c r="AI39" s="861" t="s">
        <v>255</v>
      </c>
      <c r="AJ39" s="862"/>
      <c r="AK39" s="860" t="s">
        <v>254</v>
      </c>
      <c r="AL39" s="861" t="s">
        <v>255</v>
      </c>
      <c r="AM39" s="861"/>
      <c r="AN39" s="861"/>
      <c r="AO39" s="861" t="s">
        <v>252</v>
      </c>
      <c r="AP39" s="861" t="s">
        <v>253</v>
      </c>
      <c r="AQ39" s="862" t="s">
        <v>254</v>
      </c>
      <c r="AR39" s="860" t="s">
        <v>254</v>
      </c>
      <c r="AS39" s="861"/>
      <c r="AT39" s="861" t="s">
        <v>255</v>
      </c>
      <c r="AU39" s="861" t="s">
        <v>254</v>
      </c>
      <c r="AV39" s="861"/>
      <c r="AW39" s="861" t="s">
        <v>252</v>
      </c>
      <c r="AX39" s="862" t="s">
        <v>253</v>
      </c>
      <c r="AY39" s="860"/>
      <c r="AZ39" s="861"/>
      <c r="BA39" s="863"/>
      <c r="BB39" s="864"/>
      <c r="BC39" s="865"/>
      <c r="BD39" s="866"/>
      <c r="BE39" s="867"/>
      <c r="BF39" s="868"/>
      <c r="BG39" s="869"/>
      <c r="BH39" s="869"/>
      <c r="BI39" s="869"/>
      <c r="BJ39" s="870"/>
    </row>
    <row r="40" spans="2:62" ht="20.25" customHeight="1">
      <c r="B40" s="825"/>
      <c r="C40" s="826"/>
      <c r="D40" s="827"/>
      <c r="E40" s="828"/>
      <c r="F40" s="829" t="str">
        <f>C39</f>
        <v>介護職員</v>
      </c>
      <c r="G40" s="828"/>
      <c r="H40" s="829" t="str">
        <f>I39</f>
        <v>A</v>
      </c>
      <c r="I40" s="830"/>
      <c r="J40" s="831"/>
      <c r="K40" s="832"/>
      <c r="L40" s="833"/>
      <c r="M40" s="833"/>
      <c r="N40" s="827"/>
      <c r="O40" s="834"/>
      <c r="P40" s="835"/>
      <c r="Q40" s="835"/>
      <c r="R40" s="835"/>
      <c r="S40" s="836"/>
      <c r="T40" s="871" t="s">
        <v>235</v>
      </c>
      <c r="U40" s="872"/>
      <c r="V40" s="873"/>
      <c r="W40" s="840">
        <v>8</v>
      </c>
      <c r="X40" s="841" t="s">
        <v>619</v>
      </c>
      <c r="Y40" s="841">
        <v>8</v>
      </c>
      <c r="Z40" s="841">
        <v>8</v>
      </c>
      <c r="AA40" s="841">
        <v>8</v>
      </c>
      <c r="AB40" s="841">
        <v>7.9999999999999982</v>
      </c>
      <c r="AC40" s="842" t="s">
        <v>619</v>
      </c>
      <c r="AD40" s="840">
        <v>7.9999999999999982</v>
      </c>
      <c r="AE40" s="841">
        <v>8</v>
      </c>
      <c r="AF40" s="841" t="s">
        <v>619</v>
      </c>
      <c r="AG40" s="841">
        <v>8</v>
      </c>
      <c r="AH40" s="841">
        <v>8</v>
      </c>
      <c r="AI40" s="841">
        <v>8</v>
      </c>
      <c r="AJ40" s="842" t="s">
        <v>619</v>
      </c>
      <c r="AK40" s="840">
        <v>7.9999999999999982</v>
      </c>
      <c r="AL40" s="841">
        <v>8</v>
      </c>
      <c r="AM40" s="841" t="s">
        <v>619</v>
      </c>
      <c r="AN40" s="841" t="s">
        <v>619</v>
      </c>
      <c r="AO40" s="841">
        <v>8</v>
      </c>
      <c r="AP40" s="841">
        <v>8</v>
      </c>
      <c r="AQ40" s="842">
        <v>7.9999999999999982</v>
      </c>
      <c r="AR40" s="840">
        <v>7.9999999999999982</v>
      </c>
      <c r="AS40" s="841" t="s">
        <v>619</v>
      </c>
      <c r="AT40" s="841">
        <v>8</v>
      </c>
      <c r="AU40" s="841">
        <v>7.9999999999999982</v>
      </c>
      <c r="AV40" s="841" t="s">
        <v>619</v>
      </c>
      <c r="AW40" s="841">
        <v>8</v>
      </c>
      <c r="AX40" s="842">
        <v>8</v>
      </c>
      <c r="AY40" s="840" t="s">
        <v>619</v>
      </c>
      <c r="AZ40" s="841" t="s">
        <v>619</v>
      </c>
      <c r="BA40" s="841" t="s">
        <v>619</v>
      </c>
      <c r="BB40" s="843">
        <f>IF($BE$3="４週",SUM(W40:AX40),IF($BE$3="暦月",SUM(W40:BA40),""))</f>
        <v>160</v>
      </c>
      <c r="BC40" s="844"/>
      <c r="BD40" s="845">
        <f>IF($BE$3="４週",BB40/4,IF($BE$3="暦月",(BB40/($BE$8/7)),""))</f>
        <v>40</v>
      </c>
      <c r="BE40" s="844"/>
      <c r="BF40" s="846"/>
      <c r="BG40" s="847"/>
      <c r="BH40" s="847"/>
      <c r="BI40" s="847"/>
      <c r="BJ40" s="848"/>
    </row>
    <row r="41" spans="2:62" ht="20.25" customHeight="1">
      <c r="B41" s="800">
        <f>B39+1</f>
        <v>13</v>
      </c>
      <c r="C41" s="849" t="s">
        <v>258</v>
      </c>
      <c r="D41" s="850"/>
      <c r="E41" s="828"/>
      <c r="F41" s="829"/>
      <c r="G41" s="828"/>
      <c r="H41" s="829"/>
      <c r="I41" s="853" t="s">
        <v>229</v>
      </c>
      <c r="J41" s="854"/>
      <c r="K41" s="855" t="s">
        <v>230</v>
      </c>
      <c r="L41" s="856"/>
      <c r="M41" s="856"/>
      <c r="N41" s="850"/>
      <c r="O41" s="834" t="s">
        <v>264</v>
      </c>
      <c r="P41" s="835"/>
      <c r="Q41" s="835"/>
      <c r="R41" s="835"/>
      <c r="S41" s="836"/>
      <c r="T41" s="874" t="s">
        <v>232</v>
      </c>
      <c r="U41" s="875"/>
      <c r="V41" s="876"/>
      <c r="W41" s="860" t="s">
        <v>254</v>
      </c>
      <c r="X41" s="861" t="s">
        <v>255</v>
      </c>
      <c r="Y41" s="861"/>
      <c r="Z41" s="861" t="s">
        <v>252</v>
      </c>
      <c r="AA41" s="861" t="s">
        <v>253</v>
      </c>
      <c r="AB41" s="861"/>
      <c r="AC41" s="862" t="s">
        <v>254</v>
      </c>
      <c r="AD41" s="860" t="s">
        <v>255</v>
      </c>
      <c r="AE41" s="861" t="s">
        <v>255</v>
      </c>
      <c r="AF41" s="861" t="s">
        <v>254</v>
      </c>
      <c r="AG41" s="861"/>
      <c r="AH41" s="861" t="s">
        <v>252</v>
      </c>
      <c r="AI41" s="861" t="s">
        <v>253</v>
      </c>
      <c r="AJ41" s="862"/>
      <c r="AK41" s="860" t="s">
        <v>255</v>
      </c>
      <c r="AL41" s="861"/>
      <c r="AM41" s="861" t="s">
        <v>255</v>
      </c>
      <c r="AN41" s="861" t="s">
        <v>255</v>
      </c>
      <c r="AO41" s="861"/>
      <c r="AP41" s="861" t="s">
        <v>252</v>
      </c>
      <c r="AQ41" s="862" t="s">
        <v>253</v>
      </c>
      <c r="AR41" s="860" t="s">
        <v>255</v>
      </c>
      <c r="AS41" s="861" t="s">
        <v>254</v>
      </c>
      <c r="AT41" s="861"/>
      <c r="AU41" s="861" t="s">
        <v>255</v>
      </c>
      <c r="AV41" s="861" t="s">
        <v>265</v>
      </c>
      <c r="AW41" s="861"/>
      <c r="AX41" s="862" t="s">
        <v>252</v>
      </c>
      <c r="AY41" s="860"/>
      <c r="AZ41" s="861"/>
      <c r="BA41" s="863"/>
      <c r="BB41" s="864"/>
      <c r="BC41" s="865"/>
      <c r="BD41" s="866"/>
      <c r="BE41" s="867"/>
      <c r="BF41" s="868"/>
      <c r="BG41" s="869"/>
      <c r="BH41" s="869"/>
      <c r="BI41" s="869"/>
      <c r="BJ41" s="870"/>
    </row>
    <row r="42" spans="2:62" ht="20.25" customHeight="1">
      <c r="B42" s="825"/>
      <c r="C42" s="826"/>
      <c r="D42" s="827"/>
      <c r="E42" s="828"/>
      <c r="F42" s="829" t="str">
        <f>C41</f>
        <v>介護職員</v>
      </c>
      <c r="G42" s="828"/>
      <c r="H42" s="829" t="str">
        <f>I41</f>
        <v>A</v>
      </c>
      <c r="I42" s="830"/>
      <c r="J42" s="831"/>
      <c r="K42" s="832"/>
      <c r="L42" s="833"/>
      <c r="M42" s="833"/>
      <c r="N42" s="827"/>
      <c r="O42" s="834"/>
      <c r="P42" s="835"/>
      <c r="Q42" s="835"/>
      <c r="R42" s="835"/>
      <c r="S42" s="836"/>
      <c r="T42" s="871" t="s">
        <v>235</v>
      </c>
      <c r="U42" s="872"/>
      <c r="V42" s="873"/>
      <c r="W42" s="840">
        <v>7.9999999999999982</v>
      </c>
      <c r="X42" s="841">
        <v>8</v>
      </c>
      <c r="Y42" s="841" t="s">
        <v>619</v>
      </c>
      <c r="Z42" s="841">
        <v>8</v>
      </c>
      <c r="AA42" s="841">
        <v>8</v>
      </c>
      <c r="AB42" s="841" t="s">
        <v>619</v>
      </c>
      <c r="AC42" s="842">
        <v>7.9999999999999982</v>
      </c>
      <c r="AD42" s="840">
        <v>8</v>
      </c>
      <c r="AE42" s="841">
        <v>8</v>
      </c>
      <c r="AF42" s="841">
        <v>7.9999999999999982</v>
      </c>
      <c r="AG42" s="841" t="s">
        <v>619</v>
      </c>
      <c r="AH42" s="841">
        <v>8</v>
      </c>
      <c r="AI42" s="841">
        <v>8</v>
      </c>
      <c r="AJ42" s="842" t="s">
        <v>619</v>
      </c>
      <c r="AK42" s="840">
        <v>8</v>
      </c>
      <c r="AL42" s="841" t="s">
        <v>619</v>
      </c>
      <c r="AM42" s="841">
        <v>8</v>
      </c>
      <c r="AN42" s="841">
        <v>8</v>
      </c>
      <c r="AO42" s="841" t="s">
        <v>619</v>
      </c>
      <c r="AP42" s="841">
        <v>8</v>
      </c>
      <c r="AQ42" s="842">
        <v>8</v>
      </c>
      <c r="AR42" s="840">
        <v>8</v>
      </c>
      <c r="AS42" s="841">
        <v>7.9999999999999982</v>
      </c>
      <c r="AT42" s="841" t="s">
        <v>619</v>
      </c>
      <c r="AU42" s="841">
        <v>8</v>
      </c>
      <c r="AV42" s="841">
        <v>8</v>
      </c>
      <c r="AW42" s="841" t="s">
        <v>619</v>
      </c>
      <c r="AX42" s="842">
        <v>8</v>
      </c>
      <c r="AY42" s="840" t="s">
        <v>619</v>
      </c>
      <c r="AZ42" s="841" t="s">
        <v>619</v>
      </c>
      <c r="BA42" s="841" t="s">
        <v>619</v>
      </c>
      <c r="BB42" s="843">
        <f>IF($BE$3="４週",SUM(W42:AX42),IF($BE$3="暦月",SUM(W42:BA42),""))</f>
        <v>160</v>
      </c>
      <c r="BC42" s="844"/>
      <c r="BD42" s="845">
        <f>IF($BE$3="４週",BB42/4,IF($BE$3="暦月",(BB42/($BE$8/7)),""))</f>
        <v>40</v>
      </c>
      <c r="BE42" s="844"/>
      <c r="BF42" s="846"/>
      <c r="BG42" s="847"/>
      <c r="BH42" s="847"/>
      <c r="BI42" s="847"/>
      <c r="BJ42" s="848"/>
    </row>
    <row r="43" spans="2:62" ht="20.25" customHeight="1">
      <c r="B43" s="800">
        <f>B41+1</f>
        <v>14</v>
      </c>
      <c r="C43" s="849" t="s">
        <v>258</v>
      </c>
      <c r="D43" s="850"/>
      <c r="E43" s="828"/>
      <c r="F43" s="829"/>
      <c r="G43" s="828"/>
      <c r="H43" s="829"/>
      <c r="I43" s="853" t="s">
        <v>266</v>
      </c>
      <c r="J43" s="854"/>
      <c r="K43" s="855" t="s">
        <v>230</v>
      </c>
      <c r="L43" s="856"/>
      <c r="M43" s="856"/>
      <c r="N43" s="850"/>
      <c r="O43" s="834" t="s">
        <v>267</v>
      </c>
      <c r="P43" s="835"/>
      <c r="Q43" s="835"/>
      <c r="R43" s="835"/>
      <c r="S43" s="836"/>
      <c r="T43" s="874" t="s">
        <v>232</v>
      </c>
      <c r="U43" s="875"/>
      <c r="V43" s="876"/>
      <c r="W43" s="860"/>
      <c r="X43" s="861" t="s">
        <v>254</v>
      </c>
      <c r="Y43" s="861" t="s">
        <v>255</v>
      </c>
      <c r="Z43" s="861"/>
      <c r="AA43" s="861" t="s">
        <v>255</v>
      </c>
      <c r="AB43" s="861" t="s">
        <v>255</v>
      </c>
      <c r="AC43" s="862"/>
      <c r="AD43" s="860"/>
      <c r="AE43" s="861" t="s">
        <v>254</v>
      </c>
      <c r="AF43" s="861" t="s">
        <v>255</v>
      </c>
      <c r="AG43" s="861" t="s">
        <v>255</v>
      </c>
      <c r="AH43" s="861"/>
      <c r="AI43" s="861"/>
      <c r="AJ43" s="862" t="s">
        <v>254</v>
      </c>
      <c r="AK43" s="860"/>
      <c r="AL43" s="861"/>
      <c r="AM43" s="861" t="s">
        <v>254</v>
      </c>
      <c r="AN43" s="861" t="s">
        <v>254</v>
      </c>
      <c r="AO43" s="861" t="s">
        <v>255</v>
      </c>
      <c r="AP43" s="861"/>
      <c r="AQ43" s="862" t="s">
        <v>255</v>
      </c>
      <c r="AR43" s="860"/>
      <c r="AS43" s="861" t="s">
        <v>255</v>
      </c>
      <c r="AT43" s="861" t="s">
        <v>255</v>
      </c>
      <c r="AU43" s="861"/>
      <c r="AV43" s="861" t="s">
        <v>255</v>
      </c>
      <c r="AW43" s="861" t="s">
        <v>254</v>
      </c>
      <c r="AX43" s="862"/>
      <c r="AY43" s="860"/>
      <c r="AZ43" s="861"/>
      <c r="BA43" s="863"/>
      <c r="BB43" s="864"/>
      <c r="BC43" s="865"/>
      <c r="BD43" s="866"/>
      <c r="BE43" s="867"/>
      <c r="BF43" s="868"/>
      <c r="BG43" s="869"/>
      <c r="BH43" s="869"/>
      <c r="BI43" s="869"/>
      <c r="BJ43" s="870"/>
    </row>
    <row r="44" spans="2:62" ht="20.25" customHeight="1">
      <c r="B44" s="825"/>
      <c r="C44" s="826"/>
      <c r="D44" s="827"/>
      <c r="E44" s="828"/>
      <c r="F44" s="829" t="str">
        <f>C43</f>
        <v>介護職員</v>
      </c>
      <c r="G44" s="828"/>
      <c r="H44" s="829" t="str">
        <f>I43</f>
        <v>C</v>
      </c>
      <c r="I44" s="830"/>
      <c r="J44" s="831"/>
      <c r="K44" s="832"/>
      <c r="L44" s="833"/>
      <c r="M44" s="833"/>
      <c r="N44" s="827"/>
      <c r="O44" s="834"/>
      <c r="P44" s="835"/>
      <c r="Q44" s="835"/>
      <c r="R44" s="835"/>
      <c r="S44" s="836"/>
      <c r="T44" s="871" t="s">
        <v>235</v>
      </c>
      <c r="U44" s="872"/>
      <c r="V44" s="873"/>
      <c r="W44" s="840" t="s">
        <v>619</v>
      </c>
      <c r="X44" s="841">
        <v>7.9999999999999982</v>
      </c>
      <c r="Y44" s="841">
        <v>8</v>
      </c>
      <c r="Z44" s="841" t="s">
        <v>619</v>
      </c>
      <c r="AA44" s="841">
        <v>8</v>
      </c>
      <c r="AB44" s="841">
        <v>8</v>
      </c>
      <c r="AC44" s="842" t="s">
        <v>619</v>
      </c>
      <c r="AD44" s="840" t="s">
        <v>619</v>
      </c>
      <c r="AE44" s="841">
        <v>7.9999999999999982</v>
      </c>
      <c r="AF44" s="841">
        <v>8</v>
      </c>
      <c r="AG44" s="841">
        <v>8</v>
      </c>
      <c r="AH44" s="841" t="s">
        <v>619</v>
      </c>
      <c r="AI44" s="841" t="s">
        <v>619</v>
      </c>
      <c r="AJ44" s="842">
        <v>7.9999999999999982</v>
      </c>
      <c r="AK44" s="840" t="s">
        <v>619</v>
      </c>
      <c r="AL44" s="841" t="s">
        <v>619</v>
      </c>
      <c r="AM44" s="841">
        <v>7.9999999999999982</v>
      </c>
      <c r="AN44" s="841">
        <v>7.9999999999999982</v>
      </c>
      <c r="AO44" s="841">
        <v>8</v>
      </c>
      <c r="AP44" s="841" t="s">
        <v>619</v>
      </c>
      <c r="AQ44" s="842">
        <v>8</v>
      </c>
      <c r="AR44" s="840" t="s">
        <v>619</v>
      </c>
      <c r="AS44" s="841">
        <v>8</v>
      </c>
      <c r="AT44" s="841">
        <v>8</v>
      </c>
      <c r="AU44" s="841" t="s">
        <v>619</v>
      </c>
      <c r="AV44" s="841">
        <v>8</v>
      </c>
      <c r="AW44" s="841">
        <v>7.9999999999999982</v>
      </c>
      <c r="AX44" s="842" t="s">
        <v>619</v>
      </c>
      <c r="AY44" s="840" t="s">
        <v>619</v>
      </c>
      <c r="AZ44" s="841" t="s">
        <v>619</v>
      </c>
      <c r="BA44" s="841" t="s">
        <v>619</v>
      </c>
      <c r="BB44" s="843">
        <f>IF($BE$3="４週",SUM(W44:AX44),IF($BE$3="暦月",SUM(W44:BA44),""))</f>
        <v>128</v>
      </c>
      <c r="BC44" s="844"/>
      <c r="BD44" s="845">
        <f>IF($BE$3="４週",BB44/4,IF($BE$3="暦月",(BB44/($BE$8/7)),""))</f>
        <v>32</v>
      </c>
      <c r="BE44" s="844"/>
      <c r="BF44" s="846"/>
      <c r="BG44" s="847"/>
      <c r="BH44" s="847"/>
      <c r="BI44" s="847"/>
      <c r="BJ44" s="848"/>
    </row>
    <row r="45" spans="2:62" ht="20.25" customHeight="1">
      <c r="B45" s="800">
        <f>B43+1</f>
        <v>15</v>
      </c>
      <c r="C45" s="849" t="s">
        <v>258</v>
      </c>
      <c r="D45" s="850"/>
      <c r="E45" s="828"/>
      <c r="F45" s="829"/>
      <c r="G45" s="828"/>
      <c r="H45" s="829"/>
      <c r="I45" s="853" t="s">
        <v>229</v>
      </c>
      <c r="J45" s="854"/>
      <c r="K45" s="855" t="s">
        <v>259</v>
      </c>
      <c r="L45" s="856"/>
      <c r="M45" s="856"/>
      <c r="N45" s="850"/>
      <c r="O45" s="834" t="s">
        <v>268</v>
      </c>
      <c r="P45" s="835"/>
      <c r="Q45" s="835"/>
      <c r="R45" s="835"/>
      <c r="S45" s="836"/>
      <c r="T45" s="874" t="s">
        <v>232</v>
      </c>
      <c r="U45" s="875"/>
      <c r="V45" s="876"/>
      <c r="W45" s="860" t="s">
        <v>255</v>
      </c>
      <c r="X45" s="861" t="s">
        <v>255</v>
      </c>
      <c r="Y45" s="861"/>
      <c r="Z45" s="861"/>
      <c r="AA45" s="861" t="s">
        <v>252</v>
      </c>
      <c r="AB45" s="861" t="s">
        <v>253</v>
      </c>
      <c r="AC45" s="862" t="s">
        <v>254</v>
      </c>
      <c r="AD45" s="860" t="s">
        <v>254</v>
      </c>
      <c r="AE45" s="861"/>
      <c r="AF45" s="861" t="s">
        <v>255</v>
      </c>
      <c r="AG45" s="861" t="s">
        <v>255</v>
      </c>
      <c r="AH45" s="861"/>
      <c r="AI45" s="861" t="s">
        <v>252</v>
      </c>
      <c r="AJ45" s="862" t="s">
        <v>253</v>
      </c>
      <c r="AK45" s="860" t="s">
        <v>254</v>
      </c>
      <c r="AL45" s="861" t="s">
        <v>254</v>
      </c>
      <c r="AM45" s="861"/>
      <c r="AN45" s="861" t="s">
        <v>255</v>
      </c>
      <c r="AO45" s="861"/>
      <c r="AP45" s="861"/>
      <c r="AQ45" s="862" t="s">
        <v>252</v>
      </c>
      <c r="AR45" s="860" t="s">
        <v>253</v>
      </c>
      <c r="AS45" s="861" t="s">
        <v>254</v>
      </c>
      <c r="AT45" s="861" t="s">
        <v>254</v>
      </c>
      <c r="AU45" s="861"/>
      <c r="AV45" s="861" t="s">
        <v>254</v>
      </c>
      <c r="AW45" s="861" t="s">
        <v>255</v>
      </c>
      <c r="AX45" s="862" t="s">
        <v>255</v>
      </c>
      <c r="AY45" s="860"/>
      <c r="AZ45" s="861"/>
      <c r="BA45" s="863"/>
      <c r="BB45" s="864"/>
      <c r="BC45" s="865"/>
      <c r="BD45" s="866"/>
      <c r="BE45" s="867"/>
      <c r="BF45" s="868"/>
      <c r="BG45" s="869"/>
      <c r="BH45" s="869"/>
      <c r="BI45" s="869"/>
      <c r="BJ45" s="870"/>
    </row>
    <row r="46" spans="2:62" ht="20.25" customHeight="1">
      <c r="B46" s="825"/>
      <c r="C46" s="826"/>
      <c r="D46" s="827"/>
      <c r="E46" s="828"/>
      <c r="F46" s="829" t="str">
        <f>C45</f>
        <v>介護職員</v>
      </c>
      <c r="G46" s="828"/>
      <c r="H46" s="829" t="str">
        <f>I45</f>
        <v>A</v>
      </c>
      <c r="I46" s="830"/>
      <c r="J46" s="831"/>
      <c r="K46" s="832"/>
      <c r="L46" s="833"/>
      <c r="M46" s="833"/>
      <c r="N46" s="827"/>
      <c r="O46" s="834"/>
      <c r="P46" s="835"/>
      <c r="Q46" s="835"/>
      <c r="R46" s="835"/>
      <c r="S46" s="836"/>
      <c r="T46" s="871" t="s">
        <v>235</v>
      </c>
      <c r="U46" s="872"/>
      <c r="V46" s="873"/>
      <c r="W46" s="840">
        <v>8</v>
      </c>
      <c r="X46" s="841">
        <v>8</v>
      </c>
      <c r="Y46" s="841" t="s">
        <v>619</v>
      </c>
      <c r="Z46" s="841" t="s">
        <v>619</v>
      </c>
      <c r="AA46" s="841">
        <v>8</v>
      </c>
      <c r="AB46" s="841">
        <v>8</v>
      </c>
      <c r="AC46" s="842">
        <v>7.9999999999999982</v>
      </c>
      <c r="AD46" s="840">
        <v>7.9999999999999982</v>
      </c>
      <c r="AE46" s="841" t="s">
        <v>619</v>
      </c>
      <c r="AF46" s="841">
        <v>8</v>
      </c>
      <c r="AG46" s="841">
        <v>8</v>
      </c>
      <c r="AH46" s="841" t="s">
        <v>619</v>
      </c>
      <c r="AI46" s="841">
        <v>8</v>
      </c>
      <c r="AJ46" s="842">
        <v>8</v>
      </c>
      <c r="AK46" s="840">
        <v>7.9999999999999982</v>
      </c>
      <c r="AL46" s="841">
        <v>7.9999999999999982</v>
      </c>
      <c r="AM46" s="841" t="s">
        <v>619</v>
      </c>
      <c r="AN46" s="841">
        <v>8</v>
      </c>
      <c r="AO46" s="841" t="s">
        <v>619</v>
      </c>
      <c r="AP46" s="841" t="s">
        <v>619</v>
      </c>
      <c r="AQ46" s="842">
        <v>8</v>
      </c>
      <c r="AR46" s="840">
        <v>8</v>
      </c>
      <c r="AS46" s="841">
        <v>7.9999999999999982</v>
      </c>
      <c r="AT46" s="841">
        <v>7.9999999999999982</v>
      </c>
      <c r="AU46" s="841" t="s">
        <v>619</v>
      </c>
      <c r="AV46" s="841">
        <v>7.9999999999999982</v>
      </c>
      <c r="AW46" s="841">
        <v>8</v>
      </c>
      <c r="AX46" s="842">
        <v>8</v>
      </c>
      <c r="AY46" s="840" t="s">
        <v>619</v>
      </c>
      <c r="AZ46" s="841" t="s">
        <v>619</v>
      </c>
      <c r="BA46" s="841" t="s">
        <v>619</v>
      </c>
      <c r="BB46" s="843">
        <f>IF($BE$3="４週",SUM(W46:AX46),IF($BE$3="暦月",SUM(W46:BA46),""))</f>
        <v>160</v>
      </c>
      <c r="BC46" s="844"/>
      <c r="BD46" s="845">
        <f>IF($BE$3="４週",BB46/4,IF($BE$3="暦月",(BB46/($BE$8/7)),""))</f>
        <v>40</v>
      </c>
      <c r="BE46" s="844"/>
      <c r="BF46" s="846"/>
      <c r="BG46" s="847"/>
      <c r="BH46" s="847"/>
      <c r="BI46" s="847"/>
      <c r="BJ46" s="848"/>
    </row>
    <row r="47" spans="2:62" ht="20.25" customHeight="1">
      <c r="B47" s="800">
        <f>B45+1</f>
        <v>16</v>
      </c>
      <c r="C47" s="849" t="s">
        <v>258</v>
      </c>
      <c r="D47" s="850"/>
      <c r="E47" s="828"/>
      <c r="F47" s="829"/>
      <c r="G47" s="828"/>
      <c r="H47" s="829"/>
      <c r="I47" s="853" t="s">
        <v>229</v>
      </c>
      <c r="J47" s="854"/>
      <c r="K47" s="855" t="s">
        <v>230</v>
      </c>
      <c r="L47" s="856"/>
      <c r="M47" s="856"/>
      <c r="N47" s="850"/>
      <c r="O47" s="834" t="s">
        <v>269</v>
      </c>
      <c r="P47" s="835"/>
      <c r="Q47" s="835"/>
      <c r="R47" s="835"/>
      <c r="S47" s="836"/>
      <c r="T47" s="874" t="s">
        <v>232</v>
      </c>
      <c r="U47" s="875"/>
      <c r="V47" s="876"/>
      <c r="W47" s="860"/>
      <c r="X47" s="861" t="s">
        <v>254</v>
      </c>
      <c r="Y47" s="861" t="s">
        <v>255</v>
      </c>
      <c r="Z47" s="861" t="s">
        <v>255</v>
      </c>
      <c r="AA47" s="861"/>
      <c r="AB47" s="861" t="s">
        <v>252</v>
      </c>
      <c r="AC47" s="862" t="s">
        <v>253</v>
      </c>
      <c r="AD47" s="860" t="s">
        <v>255</v>
      </c>
      <c r="AE47" s="861"/>
      <c r="AF47" s="861" t="s">
        <v>255</v>
      </c>
      <c r="AG47" s="861" t="s">
        <v>255</v>
      </c>
      <c r="AH47" s="861"/>
      <c r="AI47" s="861"/>
      <c r="AJ47" s="862" t="s">
        <v>252</v>
      </c>
      <c r="AK47" s="860" t="s">
        <v>253</v>
      </c>
      <c r="AL47" s="861" t="s">
        <v>255</v>
      </c>
      <c r="AM47" s="861" t="s">
        <v>255</v>
      </c>
      <c r="AN47" s="861" t="s">
        <v>255</v>
      </c>
      <c r="AO47" s="861" t="s">
        <v>254</v>
      </c>
      <c r="AP47" s="861" t="s">
        <v>254</v>
      </c>
      <c r="AQ47" s="862"/>
      <c r="AR47" s="860" t="s">
        <v>252</v>
      </c>
      <c r="AS47" s="861" t="s">
        <v>253</v>
      </c>
      <c r="AT47" s="861" t="s">
        <v>254</v>
      </c>
      <c r="AU47" s="861" t="s">
        <v>255</v>
      </c>
      <c r="AV47" s="861"/>
      <c r="AW47" s="861"/>
      <c r="AX47" s="862" t="s">
        <v>254</v>
      </c>
      <c r="AY47" s="860"/>
      <c r="AZ47" s="861"/>
      <c r="BA47" s="863"/>
      <c r="BB47" s="864"/>
      <c r="BC47" s="865"/>
      <c r="BD47" s="866"/>
      <c r="BE47" s="867"/>
      <c r="BF47" s="868"/>
      <c r="BG47" s="869"/>
      <c r="BH47" s="869"/>
      <c r="BI47" s="869"/>
      <c r="BJ47" s="870"/>
    </row>
    <row r="48" spans="2:62" ht="20.25" customHeight="1">
      <c r="B48" s="825"/>
      <c r="C48" s="826"/>
      <c r="D48" s="827"/>
      <c r="E48" s="828"/>
      <c r="F48" s="829" t="str">
        <f>C47</f>
        <v>介護職員</v>
      </c>
      <c r="G48" s="828"/>
      <c r="H48" s="829" t="str">
        <f>I47</f>
        <v>A</v>
      </c>
      <c r="I48" s="830"/>
      <c r="J48" s="831"/>
      <c r="K48" s="832"/>
      <c r="L48" s="833"/>
      <c r="M48" s="833"/>
      <c r="N48" s="827"/>
      <c r="O48" s="834"/>
      <c r="P48" s="835"/>
      <c r="Q48" s="835"/>
      <c r="R48" s="835"/>
      <c r="S48" s="836"/>
      <c r="T48" s="871" t="s">
        <v>235</v>
      </c>
      <c r="U48" s="872"/>
      <c r="V48" s="873"/>
      <c r="W48" s="840" t="s">
        <v>619</v>
      </c>
      <c r="X48" s="841">
        <v>7.9999999999999982</v>
      </c>
      <c r="Y48" s="841">
        <v>8</v>
      </c>
      <c r="Z48" s="841">
        <v>8</v>
      </c>
      <c r="AA48" s="841" t="s">
        <v>619</v>
      </c>
      <c r="AB48" s="841">
        <v>8</v>
      </c>
      <c r="AC48" s="842">
        <v>8</v>
      </c>
      <c r="AD48" s="840">
        <v>8</v>
      </c>
      <c r="AE48" s="841" t="s">
        <v>619</v>
      </c>
      <c r="AF48" s="841">
        <v>8</v>
      </c>
      <c r="AG48" s="841">
        <v>8</v>
      </c>
      <c r="AH48" s="841" t="s">
        <v>619</v>
      </c>
      <c r="AI48" s="841" t="s">
        <v>619</v>
      </c>
      <c r="AJ48" s="842">
        <v>8</v>
      </c>
      <c r="AK48" s="840">
        <v>8</v>
      </c>
      <c r="AL48" s="841">
        <v>8</v>
      </c>
      <c r="AM48" s="841">
        <v>8</v>
      </c>
      <c r="AN48" s="841">
        <v>8</v>
      </c>
      <c r="AO48" s="841">
        <v>7.9999999999999982</v>
      </c>
      <c r="AP48" s="841">
        <v>7.9999999999999982</v>
      </c>
      <c r="AQ48" s="842" t="s">
        <v>619</v>
      </c>
      <c r="AR48" s="840">
        <v>8</v>
      </c>
      <c r="AS48" s="841">
        <v>8</v>
      </c>
      <c r="AT48" s="841">
        <v>7.9999999999999982</v>
      </c>
      <c r="AU48" s="841">
        <v>8</v>
      </c>
      <c r="AV48" s="841" t="s">
        <v>619</v>
      </c>
      <c r="AW48" s="841" t="s">
        <v>619</v>
      </c>
      <c r="AX48" s="842">
        <v>7.9999999999999982</v>
      </c>
      <c r="AY48" s="840" t="s">
        <v>619</v>
      </c>
      <c r="AZ48" s="841" t="s">
        <v>619</v>
      </c>
      <c r="BA48" s="841" t="s">
        <v>619</v>
      </c>
      <c r="BB48" s="843">
        <f>IF($BE$3="４週",SUM(W48:AX48),IF($BE$3="暦月",SUM(W48:BA48),""))</f>
        <v>160</v>
      </c>
      <c r="BC48" s="844"/>
      <c r="BD48" s="845">
        <f>IF($BE$3="４週",BB48/4,IF($BE$3="暦月",(BB48/($BE$8/7)),""))</f>
        <v>40</v>
      </c>
      <c r="BE48" s="844"/>
      <c r="BF48" s="846"/>
      <c r="BG48" s="847"/>
      <c r="BH48" s="847"/>
      <c r="BI48" s="847"/>
      <c r="BJ48" s="848"/>
    </row>
    <row r="49" spans="2:62" ht="20.25" customHeight="1">
      <c r="B49" s="800">
        <f>B47+1</f>
        <v>17</v>
      </c>
      <c r="C49" s="849" t="s">
        <v>258</v>
      </c>
      <c r="D49" s="850"/>
      <c r="E49" s="828"/>
      <c r="F49" s="829"/>
      <c r="G49" s="828"/>
      <c r="H49" s="829"/>
      <c r="I49" s="853" t="s">
        <v>229</v>
      </c>
      <c r="J49" s="854"/>
      <c r="K49" s="855" t="s">
        <v>230</v>
      </c>
      <c r="L49" s="856"/>
      <c r="M49" s="856"/>
      <c r="N49" s="850"/>
      <c r="O49" s="834" t="s">
        <v>270</v>
      </c>
      <c r="P49" s="835"/>
      <c r="Q49" s="835"/>
      <c r="R49" s="835"/>
      <c r="S49" s="836"/>
      <c r="T49" s="874" t="s">
        <v>232</v>
      </c>
      <c r="U49" s="875"/>
      <c r="V49" s="876"/>
      <c r="W49" s="860" t="s">
        <v>254</v>
      </c>
      <c r="X49" s="861"/>
      <c r="Y49" s="861" t="s">
        <v>254</v>
      </c>
      <c r="Z49" s="861"/>
      <c r="AA49" s="861" t="s">
        <v>255</v>
      </c>
      <c r="AB49" s="861"/>
      <c r="AC49" s="862" t="s">
        <v>252</v>
      </c>
      <c r="AD49" s="860" t="s">
        <v>253</v>
      </c>
      <c r="AE49" s="861" t="s">
        <v>255</v>
      </c>
      <c r="AF49" s="861" t="s">
        <v>255</v>
      </c>
      <c r="AG49" s="861" t="s">
        <v>254</v>
      </c>
      <c r="AH49" s="861" t="s">
        <v>254</v>
      </c>
      <c r="AI49" s="861"/>
      <c r="AJ49" s="862" t="s">
        <v>255</v>
      </c>
      <c r="AK49" s="860" t="s">
        <v>252</v>
      </c>
      <c r="AL49" s="861" t="s">
        <v>253</v>
      </c>
      <c r="AM49" s="861" t="s">
        <v>254</v>
      </c>
      <c r="AN49" s="861"/>
      <c r="AO49" s="861" t="s">
        <v>255</v>
      </c>
      <c r="AP49" s="861" t="s">
        <v>255</v>
      </c>
      <c r="AQ49" s="862"/>
      <c r="AR49" s="860"/>
      <c r="AS49" s="861" t="s">
        <v>252</v>
      </c>
      <c r="AT49" s="861" t="s">
        <v>253</v>
      </c>
      <c r="AU49" s="861" t="s">
        <v>254</v>
      </c>
      <c r="AV49" s="861" t="s">
        <v>255</v>
      </c>
      <c r="AW49" s="861" t="s">
        <v>255</v>
      </c>
      <c r="AX49" s="862"/>
      <c r="AY49" s="860"/>
      <c r="AZ49" s="861"/>
      <c r="BA49" s="863"/>
      <c r="BB49" s="864"/>
      <c r="BC49" s="865"/>
      <c r="BD49" s="866"/>
      <c r="BE49" s="867"/>
      <c r="BF49" s="868"/>
      <c r="BG49" s="869"/>
      <c r="BH49" s="869"/>
      <c r="BI49" s="869"/>
      <c r="BJ49" s="870"/>
    </row>
    <row r="50" spans="2:62" ht="20.25" customHeight="1">
      <c r="B50" s="825"/>
      <c r="C50" s="826"/>
      <c r="D50" s="827"/>
      <c r="E50" s="828"/>
      <c r="F50" s="829" t="str">
        <f>C49</f>
        <v>介護職員</v>
      </c>
      <c r="G50" s="828"/>
      <c r="H50" s="829" t="str">
        <f>I49</f>
        <v>A</v>
      </c>
      <c r="I50" s="830"/>
      <c r="J50" s="831"/>
      <c r="K50" s="832"/>
      <c r="L50" s="833"/>
      <c r="M50" s="833"/>
      <c r="N50" s="827"/>
      <c r="O50" s="834"/>
      <c r="P50" s="835"/>
      <c r="Q50" s="835"/>
      <c r="R50" s="835"/>
      <c r="S50" s="836"/>
      <c r="T50" s="871" t="s">
        <v>235</v>
      </c>
      <c r="U50" s="872"/>
      <c r="V50" s="873"/>
      <c r="W50" s="840">
        <v>7.9999999999999982</v>
      </c>
      <c r="X50" s="841" t="s">
        <v>619</v>
      </c>
      <c r="Y50" s="841">
        <v>7.9999999999999982</v>
      </c>
      <c r="Z50" s="841" t="s">
        <v>619</v>
      </c>
      <c r="AA50" s="841">
        <v>8</v>
      </c>
      <c r="AB50" s="841" t="s">
        <v>619</v>
      </c>
      <c r="AC50" s="842">
        <v>8</v>
      </c>
      <c r="AD50" s="840">
        <v>8</v>
      </c>
      <c r="AE50" s="841">
        <v>8</v>
      </c>
      <c r="AF50" s="841">
        <v>8</v>
      </c>
      <c r="AG50" s="841">
        <v>7.9999999999999982</v>
      </c>
      <c r="AH50" s="841">
        <v>7.9999999999999982</v>
      </c>
      <c r="AI50" s="841" t="s">
        <v>619</v>
      </c>
      <c r="AJ50" s="842">
        <v>8</v>
      </c>
      <c r="AK50" s="840">
        <v>8</v>
      </c>
      <c r="AL50" s="841">
        <v>8</v>
      </c>
      <c r="AM50" s="841">
        <v>7.9999999999999982</v>
      </c>
      <c r="AN50" s="841" t="s">
        <v>619</v>
      </c>
      <c r="AO50" s="841">
        <v>8</v>
      </c>
      <c r="AP50" s="841">
        <v>8</v>
      </c>
      <c r="AQ50" s="842" t="s">
        <v>619</v>
      </c>
      <c r="AR50" s="840" t="s">
        <v>619</v>
      </c>
      <c r="AS50" s="841">
        <v>8</v>
      </c>
      <c r="AT50" s="841">
        <v>8</v>
      </c>
      <c r="AU50" s="841">
        <v>7.9999999999999982</v>
      </c>
      <c r="AV50" s="841">
        <v>8</v>
      </c>
      <c r="AW50" s="841">
        <v>8</v>
      </c>
      <c r="AX50" s="842" t="s">
        <v>619</v>
      </c>
      <c r="AY50" s="840" t="s">
        <v>619</v>
      </c>
      <c r="AZ50" s="841" t="s">
        <v>619</v>
      </c>
      <c r="BA50" s="841" t="s">
        <v>619</v>
      </c>
      <c r="BB50" s="843">
        <f>IF($BE$3="４週",SUM(W50:AX50),IF($BE$3="暦月",SUM(W50:BA50),""))</f>
        <v>160</v>
      </c>
      <c r="BC50" s="844"/>
      <c r="BD50" s="845">
        <f>IF($BE$3="４週",BB50/4,IF($BE$3="暦月",(BB50/($BE$8/7)),""))</f>
        <v>40</v>
      </c>
      <c r="BE50" s="844"/>
      <c r="BF50" s="846"/>
      <c r="BG50" s="847"/>
      <c r="BH50" s="847"/>
      <c r="BI50" s="847"/>
      <c r="BJ50" s="848"/>
    </row>
    <row r="51" spans="2:62" ht="20.25" customHeight="1">
      <c r="B51" s="800">
        <f>B49+1</f>
        <v>18</v>
      </c>
      <c r="C51" s="849" t="s">
        <v>258</v>
      </c>
      <c r="D51" s="850"/>
      <c r="E51" s="828"/>
      <c r="F51" s="829"/>
      <c r="G51" s="828"/>
      <c r="H51" s="829"/>
      <c r="I51" s="853" t="s">
        <v>229</v>
      </c>
      <c r="J51" s="854"/>
      <c r="K51" s="855" t="s">
        <v>230</v>
      </c>
      <c r="L51" s="856"/>
      <c r="M51" s="856"/>
      <c r="N51" s="850"/>
      <c r="O51" s="834" t="s">
        <v>271</v>
      </c>
      <c r="P51" s="835"/>
      <c r="Q51" s="835"/>
      <c r="R51" s="835"/>
      <c r="S51" s="836"/>
      <c r="T51" s="874" t="s">
        <v>232</v>
      </c>
      <c r="U51" s="875"/>
      <c r="V51" s="876"/>
      <c r="W51" s="860" t="s">
        <v>272</v>
      </c>
      <c r="X51" s="861"/>
      <c r="Y51" s="861" t="s">
        <v>255</v>
      </c>
      <c r="Z51" s="861" t="s">
        <v>254</v>
      </c>
      <c r="AA51" s="861" t="s">
        <v>254</v>
      </c>
      <c r="AB51" s="861" t="s">
        <v>254</v>
      </c>
      <c r="AC51" s="862"/>
      <c r="AD51" s="860" t="s">
        <v>252</v>
      </c>
      <c r="AE51" s="861" t="s">
        <v>253</v>
      </c>
      <c r="AF51" s="861" t="s">
        <v>254</v>
      </c>
      <c r="AG51" s="861"/>
      <c r="AH51" s="861" t="s">
        <v>255</v>
      </c>
      <c r="AI51" s="861" t="s">
        <v>255</v>
      </c>
      <c r="AJ51" s="862"/>
      <c r="AK51" s="860"/>
      <c r="AL51" s="861" t="s">
        <v>252</v>
      </c>
      <c r="AM51" s="861" t="s">
        <v>253</v>
      </c>
      <c r="AN51" s="861" t="s">
        <v>254</v>
      </c>
      <c r="AO51" s="861"/>
      <c r="AP51" s="861" t="s">
        <v>255</v>
      </c>
      <c r="AQ51" s="862" t="s">
        <v>255</v>
      </c>
      <c r="AR51" s="860" t="s">
        <v>255</v>
      </c>
      <c r="AS51" s="861"/>
      <c r="AT51" s="861" t="s">
        <v>252</v>
      </c>
      <c r="AU51" s="861" t="s">
        <v>253</v>
      </c>
      <c r="AV51" s="861" t="s">
        <v>254</v>
      </c>
      <c r="AW51" s="861"/>
      <c r="AX51" s="862" t="s">
        <v>255</v>
      </c>
      <c r="AY51" s="860"/>
      <c r="AZ51" s="861"/>
      <c r="BA51" s="863"/>
      <c r="BB51" s="864"/>
      <c r="BC51" s="865"/>
      <c r="BD51" s="866"/>
      <c r="BE51" s="867"/>
      <c r="BF51" s="868"/>
      <c r="BG51" s="869"/>
      <c r="BH51" s="869"/>
      <c r="BI51" s="869"/>
      <c r="BJ51" s="870"/>
    </row>
    <row r="52" spans="2:62" ht="20.25" customHeight="1">
      <c r="B52" s="825"/>
      <c r="C52" s="826"/>
      <c r="D52" s="827"/>
      <c r="E52" s="828"/>
      <c r="F52" s="829" t="str">
        <f>C51</f>
        <v>介護職員</v>
      </c>
      <c r="G52" s="828"/>
      <c r="H52" s="829" t="str">
        <f>I51</f>
        <v>A</v>
      </c>
      <c r="I52" s="830"/>
      <c r="J52" s="831"/>
      <c r="K52" s="832"/>
      <c r="L52" s="833"/>
      <c r="M52" s="833"/>
      <c r="N52" s="827"/>
      <c r="O52" s="834"/>
      <c r="P52" s="835"/>
      <c r="Q52" s="835"/>
      <c r="R52" s="835"/>
      <c r="S52" s="836"/>
      <c r="T52" s="871" t="s">
        <v>235</v>
      </c>
      <c r="U52" s="872"/>
      <c r="V52" s="873"/>
      <c r="W52" s="840">
        <v>8</v>
      </c>
      <c r="X52" s="841" t="s">
        <v>619</v>
      </c>
      <c r="Y52" s="841">
        <v>8</v>
      </c>
      <c r="Z52" s="841">
        <v>7.9999999999999982</v>
      </c>
      <c r="AA52" s="841">
        <v>7.9999999999999982</v>
      </c>
      <c r="AB52" s="841">
        <v>7.9999999999999982</v>
      </c>
      <c r="AC52" s="842" t="s">
        <v>619</v>
      </c>
      <c r="AD52" s="840">
        <v>8</v>
      </c>
      <c r="AE52" s="841">
        <v>8</v>
      </c>
      <c r="AF52" s="841">
        <v>7.9999999999999982</v>
      </c>
      <c r="AG52" s="841" t="s">
        <v>619</v>
      </c>
      <c r="AH52" s="841">
        <v>8</v>
      </c>
      <c r="AI52" s="841">
        <v>8</v>
      </c>
      <c r="AJ52" s="842" t="s">
        <v>619</v>
      </c>
      <c r="AK52" s="840" t="s">
        <v>619</v>
      </c>
      <c r="AL52" s="841">
        <v>8</v>
      </c>
      <c r="AM52" s="841">
        <v>8</v>
      </c>
      <c r="AN52" s="841">
        <v>7.9999999999999982</v>
      </c>
      <c r="AO52" s="841" t="s">
        <v>619</v>
      </c>
      <c r="AP52" s="841">
        <v>8</v>
      </c>
      <c r="AQ52" s="842">
        <v>8</v>
      </c>
      <c r="AR52" s="840">
        <v>8</v>
      </c>
      <c r="AS52" s="841" t="s">
        <v>619</v>
      </c>
      <c r="AT52" s="841">
        <v>8</v>
      </c>
      <c r="AU52" s="841">
        <v>8</v>
      </c>
      <c r="AV52" s="841">
        <v>7.9999999999999982</v>
      </c>
      <c r="AW52" s="841" t="s">
        <v>619</v>
      </c>
      <c r="AX52" s="842">
        <v>8</v>
      </c>
      <c r="AY52" s="840" t="s">
        <v>619</v>
      </c>
      <c r="AZ52" s="841" t="s">
        <v>619</v>
      </c>
      <c r="BA52" s="841" t="s">
        <v>619</v>
      </c>
      <c r="BB52" s="843">
        <f>IF($BE$3="４週",SUM(W52:AX52),IF($BE$3="暦月",SUM(W52:BA52),""))</f>
        <v>160</v>
      </c>
      <c r="BC52" s="844"/>
      <c r="BD52" s="845">
        <f>IF($BE$3="４週",BB52/4,IF($BE$3="暦月",(BB52/($BE$8/7)),""))</f>
        <v>40</v>
      </c>
      <c r="BE52" s="844"/>
      <c r="BF52" s="846"/>
      <c r="BG52" s="847"/>
      <c r="BH52" s="847"/>
      <c r="BI52" s="847"/>
      <c r="BJ52" s="848"/>
    </row>
    <row r="53" spans="2:62" ht="20.25" customHeight="1">
      <c r="B53" s="800">
        <f>B51+1</f>
        <v>19</v>
      </c>
      <c r="C53" s="849" t="s">
        <v>258</v>
      </c>
      <c r="D53" s="850"/>
      <c r="E53" s="851"/>
      <c r="F53" s="852"/>
      <c r="G53" s="851"/>
      <c r="H53" s="852"/>
      <c r="I53" s="853" t="s">
        <v>266</v>
      </c>
      <c r="J53" s="854"/>
      <c r="K53" s="855" t="s">
        <v>230</v>
      </c>
      <c r="L53" s="856"/>
      <c r="M53" s="856"/>
      <c r="N53" s="850"/>
      <c r="O53" s="834" t="s">
        <v>273</v>
      </c>
      <c r="P53" s="835"/>
      <c r="Q53" s="835"/>
      <c r="R53" s="835"/>
      <c r="S53" s="836"/>
      <c r="T53" s="857" t="s">
        <v>232</v>
      </c>
      <c r="U53" s="858"/>
      <c r="V53" s="859"/>
      <c r="W53" s="860" t="s">
        <v>255</v>
      </c>
      <c r="X53" s="861"/>
      <c r="Y53" s="861"/>
      <c r="Z53" s="861" t="s">
        <v>255</v>
      </c>
      <c r="AA53" s="861"/>
      <c r="AB53" s="861" t="s">
        <v>255</v>
      </c>
      <c r="AC53" s="862" t="s">
        <v>255</v>
      </c>
      <c r="AD53" s="860"/>
      <c r="AE53" s="861" t="s">
        <v>255</v>
      </c>
      <c r="AF53" s="861"/>
      <c r="AG53" s="861"/>
      <c r="AH53" s="861" t="s">
        <v>255</v>
      </c>
      <c r="AI53" s="861" t="s">
        <v>254</v>
      </c>
      <c r="AJ53" s="862" t="s">
        <v>254</v>
      </c>
      <c r="AK53" s="860" t="s">
        <v>255</v>
      </c>
      <c r="AL53" s="861"/>
      <c r="AM53" s="861" t="s">
        <v>255</v>
      </c>
      <c r="AN53" s="861"/>
      <c r="AO53" s="861" t="s">
        <v>255</v>
      </c>
      <c r="AP53" s="861"/>
      <c r="AQ53" s="862" t="s">
        <v>254</v>
      </c>
      <c r="AR53" s="860" t="s">
        <v>254</v>
      </c>
      <c r="AS53" s="861" t="s">
        <v>255</v>
      </c>
      <c r="AT53" s="861"/>
      <c r="AU53" s="861" t="s">
        <v>255</v>
      </c>
      <c r="AV53" s="861"/>
      <c r="AW53" s="861" t="s">
        <v>254</v>
      </c>
      <c r="AX53" s="862"/>
      <c r="AY53" s="860"/>
      <c r="AZ53" s="861"/>
      <c r="BA53" s="863"/>
      <c r="BB53" s="864"/>
      <c r="BC53" s="865"/>
      <c r="BD53" s="866"/>
      <c r="BE53" s="867"/>
      <c r="BF53" s="868"/>
      <c r="BG53" s="869"/>
      <c r="BH53" s="869"/>
      <c r="BI53" s="869"/>
      <c r="BJ53" s="870"/>
    </row>
    <row r="54" spans="2:62" ht="20.25" customHeight="1">
      <c r="B54" s="825"/>
      <c r="C54" s="826"/>
      <c r="D54" s="827"/>
      <c r="E54" s="828"/>
      <c r="F54" s="829" t="str">
        <f>C53</f>
        <v>介護職員</v>
      </c>
      <c r="G54" s="828"/>
      <c r="H54" s="829" t="str">
        <f>I53</f>
        <v>C</v>
      </c>
      <c r="I54" s="830"/>
      <c r="J54" s="831"/>
      <c r="K54" s="832"/>
      <c r="L54" s="833"/>
      <c r="M54" s="833"/>
      <c r="N54" s="827"/>
      <c r="O54" s="834"/>
      <c r="P54" s="835"/>
      <c r="Q54" s="835"/>
      <c r="R54" s="835"/>
      <c r="S54" s="836"/>
      <c r="T54" s="871" t="s">
        <v>235</v>
      </c>
      <c r="U54" s="838"/>
      <c r="V54" s="839"/>
      <c r="W54" s="840">
        <v>8</v>
      </c>
      <c r="X54" s="841" t="s">
        <v>619</v>
      </c>
      <c r="Y54" s="841" t="s">
        <v>619</v>
      </c>
      <c r="Z54" s="841">
        <v>8</v>
      </c>
      <c r="AA54" s="841" t="s">
        <v>619</v>
      </c>
      <c r="AB54" s="841">
        <v>8</v>
      </c>
      <c r="AC54" s="842">
        <v>8</v>
      </c>
      <c r="AD54" s="840" t="s">
        <v>619</v>
      </c>
      <c r="AE54" s="841">
        <v>8</v>
      </c>
      <c r="AF54" s="841" t="s">
        <v>619</v>
      </c>
      <c r="AG54" s="841" t="s">
        <v>619</v>
      </c>
      <c r="AH54" s="841">
        <v>8</v>
      </c>
      <c r="AI54" s="841">
        <v>7.9999999999999982</v>
      </c>
      <c r="AJ54" s="842">
        <v>7.9999999999999982</v>
      </c>
      <c r="AK54" s="840">
        <v>8</v>
      </c>
      <c r="AL54" s="841" t="s">
        <v>619</v>
      </c>
      <c r="AM54" s="841">
        <v>8</v>
      </c>
      <c r="AN54" s="841" t="s">
        <v>619</v>
      </c>
      <c r="AO54" s="841">
        <v>8</v>
      </c>
      <c r="AP54" s="841" t="s">
        <v>619</v>
      </c>
      <c r="AQ54" s="842">
        <v>7.9999999999999982</v>
      </c>
      <c r="AR54" s="840">
        <v>7.9999999999999982</v>
      </c>
      <c r="AS54" s="841">
        <v>8</v>
      </c>
      <c r="AT54" s="841" t="s">
        <v>619</v>
      </c>
      <c r="AU54" s="841">
        <v>8</v>
      </c>
      <c r="AV54" s="841" t="s">
        <v>619</v>
      </c>
      <c r="AW54" s="841">
        <v>7.9999999999999982</v>
      </c>
      <c r="AX54" s="842" t="s">
        <v>619</v>
      </c>
      <c r="AY54" s="840" t="s">
        <v>619</v>
      </c>
      <c r="AZ54" s="841" t="s">
        <v>619</v>
      </c>
      <c r="BA54" s="841" t="s">
        <v>619</v>
      </c>
      <c r="BB54" s="843">
        <f>IF($BE$3="４週",SUM(W54:AX54),IF($BE$3="暦月",SUM(W54:BA54),""))</f>
        <v>128</v>
      </c>
      <c r="BC54" s="844"/>
      <c r="BD54" s="845">
        <f>IF($BE$3="４週",BB54/4,IF($BE$3="暦月",(BB54/($BE$8/7)),""))</f>
        <v>32</v>
      </c>
      <c r="BE54" s="844"/>
      <c r="BF54" s="846"/>
      <c r="BG54" s="847"/>
      <c r="BH54" s="847"/>
      <c r="BI54" s="847"/>
      <c r="BJ54" s="848"/>
    </row>
    <row r="55" spans="2:62" ht="20.25" customHeight="1">
      <c r="B55" s="800">
        <f>B53+1</f>
        <v>20</v>
      </c>
      <c r="C55" s="849" t="s">
        <v>258</v>
      </c>
      <c r="D55" s="850"/>
      <c r="E55" s="851"/>
      <c r="F55" s="852"/>
      <c r="G55" s="851"/>
      <c r="H55" s="852"/>
      <c r="I55" s="853" t="s">
        <v>229</v>
      </c>
      <c r="J55" s="854"/>
      <c r="K55" s="855" t="s">
        <v>259</v>
      </c>
      <c r="L55" s="856"/>
      <c r="M55" s="856"/>
      <c r="N55" s="850"/>
      <c r="O55" s="834" t="s">
        <v>274</v>
      </c>
      <c r="P55" s="835"/>
      <c r="Q55" s="835"/>
      <c r="R55" s="835"/>
      <c r="S55" s="836"/>
      <c r="T55" s="857" t="s">
        <v>232</v>
      </c>
      <c r="U55" s="858"/>
      <c r="V55" s="859"/>
      <c r="W55" s="860" t="s">
        <v>252</v>
      </c>
      <c r="X55" s="861" t="s">
        <v>253</v>
      </c>
      <c r="Y55" s="861" t="s">
        <v>254</v>
      </c>
      <c r="Z55" s="861" t="s">
        <v>254</v>
      </c>
      <c r="AA55" s="861"/>
      <c r="AB55" s="861" t="s">
        <v>255</v>
      </c>
      <c r="AC55" s="862"/>
      <c r="AD55" s="860"/>
      <c r="AE55" s="861" t="s">
        <v>252</v>
      </c>
      <c r="AF55" s="861" t="s">
        <v>253</v>
      </c>
      <c r="AG55" s="861" t="s">
        <v>254</v>
      </c>
      <c r="AH55" s="861" t="s">
        <v>254</v>
      </c>
      <c r="AI55" s="861"/>
      <c r="AJ55" s="862" t="s">
        <v>255</v>
      </c>
      <c r="AK55" s="860" t="s">
        <v>255</v>
      </c>
      <c r="AL55" s="861"/>
      <c r="AM55" s="861" t="s">
        <v>252</v>
      </c>
      <c r="AN55" s="861" t="s">
        <v>253</v>
      </c>
      <c r="AO55" s="861" t="s">
        <v>254</v>
      </c>
      <c r="AP55" s="861" t="s">
        <v>254</v>
      </c>
      <c r="AQ55" s="862"/>
      <c r="AR55" s="860" t="s">
        <v>255</v>
      </c>
      <c r="AS55" s="861"/>
      <c r="AT55" s="861"/>
      <c r="AU55" s="861" t="s">
        <v>252</v>
      </c>
      <c r="AV55" s="861" t="s">
        <v>253</v>
      </c>
      <c r="AW55" s="861" t="s">
        <v>254</v>
      </c>
      <c r="AX55" s="862" t="s">
        <v>254</v>
      </c>
      <c r="AY55" s="860"/>
      <c r="AZ55" s="861"/>
      <c r="BA55" s="863"/>
      <c r="BB55" s="864"/>
      <c r="BC55" s="865"/>
      <c r="BD55" s="866"/>
      <c r="BE55" s="867"/>
      <c r="BF55" s="868"/>
      <c r="BG55" s="869"/>
      <c r="BH55" s="869"/>
      <c r="BI55" s="869"/>
      <c r="BJ55" s="870"/>
    </row>
    <row r="56" spans="2:62" ht="20.25" customHeight="1">
      <c r="B56" s="825"/>
      <c r="C56" s="826"/>
      <c r="D56" s="827"/>
      <c r="E56" s="828"/>
      <c r="F56" s="829" t="str">
        <f>C55</f>
        <v>介護職員</v>
      </c>
      <c r="G56" s="828"/>
      <c r="H56" s="829" t="str">
        <f>I55</f>
        <v>A</v>
      </c>
      <c r="I56" s="830"/>
      <c r="J56" s="831"/>
      <c r="K56" s="832"/>
      <c r="L56" s="833"/>
      <c r="M56" s="833"/>
      <c r="N56" s="827"/>
      <c r="O56" s="834"/>
      <c r="P56" s="835"/>
      <c r="Q56" s="835"/>
      <c r="R56" s="835"/>
      <c r="S56" s="836"/>
      <c r="T56" s="871" t="s">
        <v>235</v>
      </c>
      <c r="U56" s="872"/>
      <c r="V56" s="873"/>
      <c r="W56" s="840">
        <v>8</v>
      </c>
      <c r="X56" s="841">
        <v>8</v>
      </c>
      <c r="Y56" s="841">
        <v>7.9999999999999982</v>
      </c>
      <c r="Z56" s="841">
        <v>7.9999999999999982</v>
      </c>
      <c r="AA56" s="841" t="s">
        <v>619</v>
      </c>
      <c r="AB56" s="841">
        <v>8</v>
      </c>
      <c r="AC56" s="842" t="s">
        <v>619</v>
      </c>
      <c r="AD56" s="840" t="s">
        <v>619</v>
      </c>
      <c r="AE56" s="841">
        <v>8</v>
      </c>
      <c r="AF56" s="841">
        <v>8</v>
      </c>
      <c r="AG56" s="841">
        <v>7.9999999999999982</v>
      </c>
      <c r="AH56" s="841">
        <v>7.9999999999999982</v>
      </c>
      <c r="AI56" s="841" t="s">
        <v>619</v>
      </c>
      <c r="AJ56" s="842">
        <v>8</v>
      </c>
      <c r="AK56" s="840">
        <v>8</v>
      </c>
      <c r="AL56" s="841" t="s">
        <v>619</v>
      </c>
      <c r="AM56" s="841">
        <v>8</v>
      </c>
      <c r="AN56" s="841">
        <v>8</v>
      </c>
      <c r="AO56" s="841">
        <v>7.9999999999999982</v>
      </c>
      <c r="AP56" s="841">
        <v>7.9999999999999982</v>
      </c>
      <c r="AQ56" s="842" t="s">
        <v>619</v>
      </c>
      <c r="AR56" s="840">
        <v>8</v>
      </c>
      <c r="AS56" s="841" t="s">
        <v>619</v>
      </c>
      <c r="AT56" s="841" t="s">
        <v>619</v>
      </c>
      <c r="AU56" s="841">
        <v>8</v>
      </c>
      <c r="AV56" s="841">
        <v>8</v>
      </c>
      <c r="AW56" s="841">
        <v>7.9999999999999982</v>
      </c>
      <c r="AX56" s="842">
        <v>7.9999999999999982</v>
      </c>
      <c r="AY56" s="840" t="s">
        <v>619</v>
      </c>
      <c r="AZ56" s="841" t="s">
        <v>619</v>
      </c>
      <c r="BA56" s="841" t="s">
        <v>619</v>
      </c>
      <c r="BB56" s="843">
        <f>IF($BE$3="４週",SUM(W56:AX56),IF($BE$3="暦月",SUM(W56:BA56),""))</f>
        <v>160</v>
      </c>
      <c r="BC56" s="844"/>
      <c r="BD56" s="845">
        <f>IF($BE$3="４週",BB56/4,IF($BE$3="暦月",(BB56/($BE$8/7)),""))</f>
        <v>40</v>
      </c>
      <c r="BE56" s="844"/>
      <c r="BF56" s="846"/>
      <c r="BG56" s="847"/>
      <c r="BH56" s="847"/>
      <c r="BI56" s="847"/>
      <c r="BJ56" s="848"/>
    </row>
    <row r="57" spans="2:62" ht="20.25" customHeight="1">
      <c r="B57" s="800">
        <f>B55+1</f>
        <v>21</v>
      </c>
      <c r="C57" s="849" t="s">
        <v>258</v>
      </c>
      <c r="D57" s="850"/>
      <c r="E57" s="828"/>
      <c r="F57" s="829"/>
      <c r="G57" s="828"/>
      <c r="H57" s="829"/>
      <c r="I57" s="853" t="s">
        <v>229</v>
      </c>
      <c r="J57" s="854"/>
      <c r="K57" s="855" t="s">
        <v>230</v>
      </c>
      <c r="L57" s="856"/>
      <c r="M57" s="856"/>
      <c r="N57" s="850"/>
      <c r="O57" s="834" t="s">
        <v>275</v>
      </c>
      <c r="P57" s="835"/>
      <c r="Q57" s="835"/>
      <c r="R57" s="835"/>
      <c r="S57" s="836"/>
      <c r="T57" s="874" t="s">
        <v>232</v>
      </c>
      <c r="U57" s="875"/>
      <c r="V57" s="876"/>
      <c r="W57" s="860"/>
      <c r="X57" s="861" t="s">
        <v>252</v>
      </c>
      <c r="Y57" s="861" t="s">
        <v>253</v>
      </c>
      <c r="Z57" s="861" t="s">
        <v>255</v>
      </c>
      <c r="AA57" s="861" t="s">
        <v>254</v>
      </c>
      <c r="AB57" s="861"/>
      <c r="AC57" s="862" t="s">
        <v>255</v>
      </c>
      <c r="AD57" s="860" t="s">
        <v>255</v>
      </c>
      <c r="AE57" s="861"/>
      <c r="AF57" s="861" t="s">
        <v>252</v>
      </c>
      <c r="AG57" s="861" t="s">
        <v>253</v>
      </c>
      <c r="AH57" s="861" t="s">
        <v>255</v>
      </c>
      <c r="AI57" s="861" t="s">
        <v>254</v>
      </c>
      <c r="AJ57" s="862"/>
      <c r="AK57" s="860" t="s">
        <v>255</v>
      </c>
      <c r="AL57" s="861" t="s">
        <v>254</v>
      </c>
      <c r="AM57" s="861"/>
      <c r="AN57" s="861" t="s">
        <v>252</v>
      </c>
      <c r="AO57" s="861" t="s">
        <v>253</v>
      </c>
      <c r="AP57" s="861" t="s">
        <v>255</v>
      </c>
      <c r="AQ57" s="862"/>
      <c r="AR57" s="860"/>
      <c r="AS57" s="861" t="s">
        <v>255</v>
      </c>
      <c r="AT57" s="861" t="s">
        <v>254</v>
      </c>
      <c r="AU57" s="861"/>
      <c r="AV57" s="861" t="s">
        <v>252</v>
      </c>
      <c r="AW57" s="861" t="s">
        <v>253</v>
      </c>
      <c r="AX57" s="862" t="s">
        <v>255</v>
      </c>
      <c r="AY57" s="860"/>
      <c r="AZ57" s="861"/>
      <c r="BA57" s="863"/>
      <c r="BB57" s="864"/>
      <c r="BC57" s="865"/>
      <c r="BD57" s="866"/>
      <c r="BE57" s="867"/>
      <c r="BF57" s="868"/>
      <c r="BG57" s="869"/>
      <c r="BH57" s="869"/>
      <c r="BI57" s="869"/>
      <c r="BJ57" s="870"/>
    </row>
    <row r="58" spans="2:62" ht="20.25" customHeight="1">
      <c r="B58" s="825"/>
      <c r="C58" s="826"/>
      <c r="D58" s="827"/>
      <c r="E58" s="828"/>
      <c r="F58" s="829" t="str">
        <f>C57</f>
        <v>介護職員</v>
      </c>
      <c r="G58" s="828"/>
      <c r="H58" s="829" t="str">
        <f>I57</f>
        <v>A</v>
      </c>
      <c r="I58" s="830"/>
      <c r="J58" s="831"/>
      <c r="K58" s="832"/>
      <c r="L58" s="833"/>
      <c r="M58" s="833"/>
      <c r="N58" s="827"/>
      <c r="O58" s="834"/>
      <c r="P58" s="835"/>
      <c r="Q58" s="835"/>
      <c r="R58" s="835"/>
      <c r="S58" s="836"/>
      <c r="T58" s="871" t="s">
        <v>235</v>
      </c>
      <c r="U58" s="872"/>
      <c r="V58" s="873"/>
      <c r="W58" s="840" t="s">
        <v>619</v>
      </c>
      <c r="X58" s="841">
        <v>8</v>
      </c>
      <c r="Y58" s="841">
        <v>8</v>
      </c>
      <c r="Z58" s="841">
        <v>8</v>
      </c>
      <c r="AA58" s="841">
        <v>7.9999999999999982</v>
      </c>
      <c r="AB58" s="841" t="s">
        <v>619</v>
      </c>
      <c r="AC58" s="842">
        <v>8</v>
      </c>
      <c r="AD58" s="840">
        <v>8</v>
      </c>
      <c r="AE58" s="841" t="s">
        <v>619</v>
      </c>
      <c r="AF58" s="841">
        <v>8</v>
      </c>
      <c r="AG58" s="841">
        <v>8</v>
      </c>
      <c r="AH58" s="841">
        <v>8</v>
      </c>
      <c r="AI58" s="841">
        <v>7.9999999999999982</v>
      </c>
      <c r="AJ58" s="842" t="s">
        <v>619</v>
      </c>
      <c r="AK58" s="840">
        <v>8</v>
      </c>
      <c r="AL58" s="841">
        <v>7.9999999999999982</v>
      </c>
      <c r="AM58" s="841" t="s">
        <v>619</v>
      </c>
      <c r="AN58" s="841">
        <v>8</v>
      </c>
      <c r="AO58" s="841">
        <v>8</v>
      </c>
      <c r="AP58" s="841">
        <v>8</v>
      </c>
      <c r="AQ58" s="842" t="s">
        <v>619</v>
      </c>
      <c r="AR58" s="840" t="s">
        <v>619</v>
      </c>
      <c r="AS58" s="841">
        <v>8</v>
      </c>
      <c r="AT58" s="841">
        <v>7.9999999999999982</v>
      </c>
      <c r="AU58" s="841" t="s">
        <v>619</v>
      </c>
      <c r="AV58" s="841">
        <v>8</v>
      </c>
      <c r="AW58" s="841">
        <v>8</v>
      </c>
      <c r="AX58" s="842">
        <v>8</v>
      </c>
      <c r="AY58" s="840" t="s">
        <v>619</v>
      </c>
      <c r="AZ58" s="841" t="s">
        <v>619</v>
      </c>
      <c r="BA58" s="841" t="s">
        <v>619</v>
      </c>
      <c r="BB58" s="843">
        <f>IF($BE$3="４週",SUM(W58:AX58),IF($BE$3="暦月",SUM(W58:BA58),""))</f>
        <v>160</v>
      </c>
      <c r="BC58" s="844"/>
      <c r="BD58" s="845">
        <f>IF($BE$3="４週",BB58/4,IF($BE$3="暦月",(BB58/($BE$8/7)),""))</f>
        <v>40</v>
      </c>
      <c r="BE58" s="844"/>
      <c r="BF58" s="846"/>
      <c r="BG58" s="847"/>
      <c r="BH58" s="847"/>
      <c r="BI58" s="847"/>
      <c r="BJ58" s="848"/>
    </row>
    <row r="59" spans="2:62" ht="20.25" customHeight="1">
      <c r="B59" s="800">
        <f>B57+1</f>
        <v>22</v>
      </c>
      <c r="C59" s="849" t="s">
        <v>258</v>
      </c>
      <c r="D59" s="850"/>
      <c r="E59" s="828"/>
      <c r="F59" s="829"/>
      <c r="G59" s="828"/>
      <c r="H59" s="829"/>
      <c r="I59" s="853" t="s">
        <v>229</v>
      </c>
      <c r="J59" s="854"/>
      <c r="K59" s="855" t="s">
        <v>230</v>
      </c>
      <c r="L59" s="856"/>
      <c r="M59" s="856"/>
      <c r="N59" s="850"/>
      <c r="O59" s="834" t="s">
        <v>276</v>
      </c>
      <c r="P59" s="835"/>
      <c r="Q59" s="835"/>
      <c r="R59" s="835"/>
      <c r="S59" s="836"/>
      <c r="T59" s="874" t="s">
        <v>232</v>
      </c>
      <c r="U59" s="875"/>
      <c r="V59" s="876"/>
      <c r="W59" s="860" t="s">
        <v>255</v>
      </c>
      <c r="X59" s="861"/>
      <c r="Y59" s="861" t="s">
        <v>252</v>
      </c>
      <c r="Z59" s="861" t="s">
        <v>253</v>
      </c>
      <c r="AA59" s="861" t="s">
        <v>255</v>
      </c>
      <c r="AB59" s="861" t="s">
        <v>254</v>
      </c>
      <c r="AC59" s="862"/>
      <c r="AD59" s="860" t="s">
        <v>254</v>
      </c>
      <c r="AE59" s="861" t="s">
        <v>255</v>
      </c>
      <c r="AF59" s="861"/>
      <c r="AG59" s="861" t="s">
        <v>252</v>
      </c>
      <c r="AH59" s="861" t="s">
        <v>253</v>
      </c>
      <c r="AI59" s="861" t="s">
        <v>255</v>
      </c>
      <c r="AJ59" s="862"/>
      <c r="AK59" s="860" t="s">
        <v>254</v>
      </c>
      <c r="AL59" s="861" t="s">
        <v>255</v>
      </c>
      <c r="AM59" s="861"/>
      <c r="AN59" s="861"/>
      <c r="AO59" s="861" t="s">
        <v>252</v>
      </c>
      <c r="AP59" s="861" t="s">
        <v>253</v>
      </c>
      <c r="AQ59" s="862" t="s">
        <v>254</v>
      </c>
      <c r="AR59" s="860" t="s">
        <v>254</v>
      </c>
      <c r="AS59" s="861"/>
      <c r="AT59" s="861" t="s">
        <v>255</v>
      </c>
      <c r="AU59" s="861" t="s">
        <v>254</v>
      </c>
      <c r="AV59" s="861"/>
      <c r="AW59" s="861" t="s">
        <v>252</v>
      </c>
      <c r="AX59" s="862" t="s">
        <v>253</v>
      </c>
      <c r="AY59" s="860"/>
      <c r="AZ59" s="861"/>
      <c r="BA59" s="863"/>
      <c r="BB59" s="864"/>
      <c r="BC59" s="865"/>
      <c r="BD59" s="866"/>
      <c r="BE59" s="867"/>
      <c r="BF59" s="868"/>
      <c r="BG59" s="869"/>
      <c r="BH59" s="869"/>
      <c r="BI59" s="869"/>
      <c r="BJ59" s="870"/>
    </row>
    <row r="60" spans="2:62" ht="20.25" customHeight="1">
      <c r="B60" s="825"/>
      <c r="C60" s="826"/>
      <c r="D60" s="827"/>
      <c r="E60" s="828"/>
      <c r="F60" s="829" t="str">
        <f>C59</f>
        <v>介護職員</v>
      </c>
      <c r="G60" s="828"/>
      <c r="H60" s="829" t="str">
        <f>I59</f>
        <v>A</v>
      </c>
      <c r="I60" s="830"/>
      <c r="J60" s="831"/>
      <c r="K60" s="832"/>
      <c r="L60" s="833"/>
      <c r="M60" s="833"/>
      <c r="N60" s="827"/>
      <c r="O60" s="834"/>
      <c r="P60" s="835"/>
      <c r="Q60" s="835"/>
      <c r="R60" s="835"/>
      <c r="S60" s="836"/>
      <c r="T60" s="871" t="s">
        <v>235</v>
      </c>
      <c r="U60" s="872"/>
      <c r="V60" s="873"/>
      <c r="W60" s="840">
        <v>8</v>
      </c>
      <c r="X60" s="841" t="s">
        <v>619</v>
      </c>
      <c r="Y60" s="841">
        <v>8</v>
      </c>
      <c r="Z60" s="841">
        <v>8</v>
      </c>
      <c r="AA60" s="841">
        <v>8</v>
      </c>
      <c r="AB60" s="841">
        <v>7.9999999999999982</v>
      </c>
      <c r="AC60" s="842" t="s">
        <v>619</v>
      </c>
      <c r="AD60" s="840">
        <v>7.9999999999999982</v>
      </c>
      <c r="AE60" s="841">
        <v>8</v>
      </c>
      <c r="AF60" s="841" t="s">
        <v>619</v>
      </c>
      <c r="AG60" s="841">
        <v>8</v>
      </c>
      <c r="AH60" s="841">
        <v>8</v>
      </c>
      <c r="AI60" s="841">
        <v>8</v>
      </c>
      <c r="AJ60" s="842" t="s">
        <v>619</v>
      </c>
      <c r="AK60" s="840">
        <v>7.9999999999999982</v>
      </c>
      <c r="AL60" s="841">
        <v>8</v>
      </c>
      <c r="AM60" s="841" t="s">
        <v>619</v>
      </c>
      <c r="AN60" s="841" t="s">
        <v>619</v>
      </c>
      <c r="AO60" s="841">
        <v>8</v>
      </c>
      <c r="AP60" s="841">
        <v>8</v>
      </c>
      <c r="AQ60" s="842">
        <v>7.9999999999999982</v>
      </c>
      <c r="AR60" s="840">
        <v>7.9999999999999982</v>
      </c>
      <c r="AS60" s="841" t="s">
        <v>619</v>
      </c>
      <c r="AT60" s="841">
        <v>8</v>
      </c>
      <c r="AU60" s="841">
        <v>7.9999999999999982</v>
      </c>
      <c r="AV60" s="841" t="s">
        <v>619</v>
      </c>
      <c r="AW60" s="841">
        <v>8</v>
      </c>
      <c r="AX60" s="842">
        <v>8</v>
      </c>
      <c r="AY60" s="840" t="s">
        <v>619</v>
      </c>
      <c r="AZ60" s="841" t="s">
        <v>619</v>
      </c>
      <c r="BA60" s="841" t="s">
        <v>619</v>
      </c>
      <c r="BB60" s="843">
        <f>IF($BE$3="４週",SUM(W60:AX60),IF($BE$3="暦月",SUM(W60:BA60),""))</f>
        <v>160</v>
      </c>
      <c r="BC60" s="844"/>
      <c r="BD60" s="845">
        <f>IF($BE$3="４週",BB60/4,IF($BE$3="暦月",(BB60/($BE$8/7)),""))</f>
        <v>40</v>
      </c>
      <c r="BE60" s="844"/>
      <c r="BF60" s="846"/>
      <c r="BG60" s="847"/>
      <c r="BH60" s="847"/>
      <c r="BI60" s="847"/>
      <c r="BJ60" s="848"/>
    </row>
    <row r="61" spans="2:62" ht="20.25" customHeight="1">
      <c r="B61" s="800">
        <f>B59+1</f>
        <v>23</v>
      </c>
      <c r="C61" s="849" t="s">
        <v>258</v>
      </c>
      <c r="D61" s="850"/>
      <c r="E61" s="828"/>
      <c r="F61" s="829"/>
      <c r="G61" s="828"/>
      <c r="H61" s="829"/>
      <c r="I61" s="853" t="s">
        <v>229</v>
      </c>
      <c r="J61" s="854"/>
      <c r="K61" s="855" t="s">
        <v>230</v>
      </c>
      <c r="L61" s="856"/>
      <c r="M61" s="856"/>
      <c r="N61" s="850"/>
      <c r="O61" s="834" t="s">
        <v>277</v>
      </c>
      <c r="P61" s="835"/>
      <c r="Q61" s="835"/>
      <c r="R61" s="835"/>
      <c r="S61" s="836"/>
      <c r="T61" s="874" t="s">
        <v>232</v>
      </c>
      <c r="U61" s="875"/>
      <c r="V61" s="876"/>
      <c r="W61" s="860" t="s">
        <v>254</v>
      </c>
      <c r="X61" s="861" t="s">
        <v>255</v>
      </c>
      <c r="Y61" s="861"/>
      <c r="Z61" s="861" t="s">
        <v>252</v>
      </c>
      <c r="AA61" s="861" t="s">
        <v>253</v>
      </c>
      <c r="AB61" s="861"/>
      <c r="AC61" s="862" t="s">
        <v>254</v>
      </c>
      <c r="AD61" s="860" t="s">
        <v>255</v>
      </c>
      <c r="AE61" s="861" t="s">
        <v>255</v>
      </c>
      <c r="AF61" s="861" t="s">
        <v>254</v>
      </c>
      <c r="AG61" s="861"/>
      <c r="AH61" s="861" t="s">
        <v>252</v>
      </c>
      <c r="AI61" s="861" t="s">
        <v>253</v>
      </c>
      <c r="AJ61" s="862"/>
      <c r="AK61" s="860" t="s">
        <v>255</v>
      </c>
      <c r="AL61" s="861"/>
      <c r="AM61" s="861" t="s">
        <v>255</v>
      </c>
      <c r="AN61" s="861" t="s">
        <v>255</v>
      </c>
      <c r="AO61" s="861"/>
      <c r="AP61" s="861" t="s">
        <v>252</v>
      </c>
      <c r="AQ61" s="862" t="s">
        <v>253</v>
      </c>
      <c r="AR61" s="860" t="s">
        <v>255</v>
      </c>
      <c r="AS61" s="861" t="s">
        <v>254</v>
      </c>
      <c r="AT61" s="861"/>
      <c r="AU61" s="861" t="s">
        <v>255</v>
      </c>
      <c r="AV61" s="861" t="s">
        <v>265</v>
      </c>
      <c r="AW61" s="861"/>
      <c r="AX61" s="862" t="s">
        <v>252</v>
      </c>
      <c r="AY61" s="860"/>
      <c r="AZ61" s="861"/>
      <c r="BA61" s="863"/>
      <c r="BB61" s="864"/>
      <c r="BC61" s="865"/>
      <c r="BD61" s="866"/>
      <c r="BE61" s="867"/>
      <c r="BF61" s="868"/>
      <c r="BG61" s="869"/>
      <c r="BH61" s="869"/>
      <c r="BI61" s="869"/>
      <c r="BJ61" s="870"/>
    </row>
    <row r="62" spans="2:62" ht="20.25" customHeight="1">
      <c r="B62" s="825"/>
      <c r="C62" s="826"/>
      <c r="D62" s="827"/>
      <c r="E62" s="828"/>
      <c r="F62" s="829" t="str">
        <f>C61</f>
        <v>介護職員</v>
      </c>
      <c r="G62" s="828"/>
      <c r="H62" s="829" t="str">
        <f>I61</f>
        <v>A</v>
      </c>
      <c r="I62" s="830"/>
      <c r="J62" s="831"/>
      <c r="K62" s="832"/>
      <c r="L62" s="833"/>
      <c r="M62" s="833"/>
      <c r="N62" s="827"/>
      <c r="O62" s="834"/>
      <c r="P62" s="835"/>
      <c r="Q62" s="835"/>
      <c r="R62" s="835"/>
      <c r="S62" s="836"/>
      <c r="T62" s="871" t="s">
        <v>235</v>
      </c>
      <c r="U62" s="872"/>
      <c r="V62" s="873"/>
      <c r="W62" s="840">
        <v>7.9999999999999982</v>
      </c>
      <c r="X62" s="841">
        <v>8</v>
      </c>
      <c r="Y62" s="841" t="s">
        <v>619</v>
      </c>
      <c r="Z62" s="841">
        <v>8</v>
      </c>
      <c r="AA62" s="841">
        <v>8</v>
      </c>
      <c r="AB62" s="841" t="s">
        <v>619</v>
      </c>
      <c r="AC62" s="842">
        <v>7.9999999999999982</v>
      </c>
      <c r="AD62" s="840">
        <v>8</v>
      </c>
      <c r="AE62" s="841">
        <v>8</v>
      </c>
      <c r="AF62" s="841">
        <v>7.9999999999999982</v>
      </c>
      <c r="AG62" s="841" t="s">
        <v>619</v>
      </c>
      <c r="AH62" s="841">
        <v>8</v>
      </c>
      <c r="AI62" s="841">
        <v>8</v>
      </c>
      <c r="AJ62" s="842" t="s">
        <v>619</v>
      </c>
      <c r="AK62" s="840">
        <v>8</v>
      </c>
      <c r="AL62" s="841" t="s">
        <v>619</v>
      </c>
      <c r="AM62" s="841">
        <v>8</v>
      </c>
      <c r="AN62" s="841">
        <v>8</v>
      </c>
      <c r="AO62" s="841" t="s">
        <v>619</v>
      </c>
      <c r="AP62" s="841">
        <v>8</v>
      </c>
      <c r="AQ62" s="842">
        <v>8</v>
      </c>
      <c r="AR62" s="840">
        <v>8</v>
      </c>
      <c r="AS62" s="841">
        <v>7.9999999999999982</v>
      </c>
      <c r="AT62" s="841" t="s">
        <v>619</v>
      </c>
      <c r="AU62" s="841">
        <v>8</v>
      </c>
      <c r="AV62" s="841">
        <v>8</v>
      </c>
      <c r="AW62" s="841" t="s">
        <v>619</v>
      </c>
      <c r="AX62" s="842">
        <v>8</v>
      </c>
      <c r="AY62" s="840" t="s">
        <v>619</v>
      </c>
      <c r="AZ62" s="841" t="s">
        <v>619</v>
      </c>
      <c r="BA62" s="841" t="s">
        <v>619</v>
      </c>
      <c r="BB62" s="843">
        <f>IF($BE$3="４週",SUM(W62:AX62),IF($BE$3="暦月",SUM(W62:BA62),""))</f>
        <v>160</v>
      </c>
      <c r="BC62" s="844"/>
      <c r="BD62" s="845">
        <f>IF($BE$3="４週",BB62/4,IF($BE$3="暦月",(BB62/($BE$8/7)),""))</f>
        <v>40</v>
      </c>
      <c r="BE62" s="844"/>
      <c r="BF62" s="846"/>
      <c r="BG62" s="847"/>
      <c r="BH62" s="847"/>
      <c r="BI62" s="847"/>
      <c r="BJ62" s="848"/>
    </row>
    <row r="63" spans="2:62" ht="20.25" customHeight="1">
      <c r="B63" s="800">
        <f>B61+1</f>
        <v>24</v>
      </c>
      <c r="C63" s="849" t="s">
        <v>258</v>
      </c>
      <c r="D63" s="850"/>
      <c r="E63" s="828"/>
      <c r="F63" s="829"/>
      <c r="G63" s="828"/>
      <c r="H63" s="829"/>
      <c r="I63" s="853" t="s">
        <v>266</v>
      </c>
      <c r="J63" s="854"/>
      <c r="K63" s="855" t="s">
        <v>230</v>
      </c>
      <c r="L63" s="856"/>
      <c r="M63" s="856"/>
      <c r="N63" s="850"/>
      <c r="O63" s="834" t="s">
        <v>278</v>
      </c>
      <c r="P63" s="835"/>
      <c r="Q63" s="835"/>
      <c r="R63" s="835"/>
      <c r="S63" s="836"/>
      <c r="T63" s="874" t="s">
        <v>232</v>
      </c>
      <c r="U63" s="875"/>
      <c r="V63" s="876"/>
      <c r="W63" s="860"/>
      <c r="X63" s="861" t="s">
        <v>254</v>
      </c>
      <c r="Y63" s="861" t="s">
        <v>255</v>
      </c>
      <c r="Z63" s="861"/>
      <c r="AA63" s="861" t="s">
        <v>255</v>
      </c>
      <c r="AB63" s="861" t="s">
        <v>255</v>
      </c>
      <c r="AC63" s="862"/>
      <c r="AD63" s="860"/>
      <c r="AE63" s="861" t="s">
        <v>254</v>
      </c>
      <c r="AF63" s="861" t="s">
        <v>255</v>
      </c>
      <c r="AG63" s="861" t="s">
        <v>255</v>
      </c>
      <c r="AH63" s="861"/>
      <c r="AI63" s="861"/>
      <c r="AJ63" s="862" t="s">
        <v>254</v>
      </c>
      <c r="AK63" s="860"/>
      <c r="AL63" s="861"/>
      <c r="AM63" s="861" t="s">
        <v>254</v>
      </c>
      <c r="AN63" s="861" t="s">
        <v>254</v>
      </c>
      <c r="AO63" s="861" t="s">
        <v>255</v>
      </c>
      <c r="AP63" s="861"/>
      <c r="AQ63" s="862" t="s">
        <v>255</v>
      </c>
      <c r="AR63" s="860"/>
      <c r="AS63" s="861" t="s">
        <v>255</v>
      </c>
      <c r="AT63" s="861" t="s">
        <v>255</v>
      </c>
      <c r="AU63" s="861"/>
      <c r="AV63" s="861" t="s">
        <v>255</v>
      </c>
      <c r="AW63" s="861" t="s">
        <v>254</v>
      </c>
      <c r="AX63" s="862"/>
      <c r="AY63" s="860"/>
      <c r="AZ63" s="861"/>
      <c r="BA63" s="863"/>
      <c r="BB63" s="864"/>
      <c r="BC63" s="865"/>
      <c r="BD63" s="866"/>
      <c r="BE63" s="867"/>
      <c r="BF63" s="868"/>
      <c r="BG63" s="869"/>
      <c r="BH63" s="869"/>
      <c r="BI63" s="869"/>
      <c r="BJ63" s="870"/>
    </row>
    <row r="64" spans="2:62" ht="20.25" customHeight="1">
      <c r="B64" s="825"/>
      <c r="C64" s="826"/>
      <c r="D64" s="827"/>
      <c r="E64" s="828"/>
      <c r="F64" s="829" t="str">
        <f>C63</f>
        <v>介護職員</v>
      </c>
      <c r="G64" s="828"/>
      <c r="H64" s="829" t="str">
        <f>I63</f>
        <v>C</v>
      </c>
      <c r="I64" s="830"/>
      <c r="J64" s="831"/>
      <c r="K64" s="832"/>
      <c r="L64" s="833"/>
      <c r="M64" s="833"/>
      <c r="N64" s="827"/>
      <c r="O64" s="834"/>
      <c r="P64" s="835"/>
      <c r="Q64" s="835"/>
      <c r="R64" s="835"/>
      <c r="S64" s="836"/>
      <c r="T64" s="871" t="s">
        <v>235</v>
      </c>
      <c r="U64" s="872"/>
      <c r="V64" s="873"/>
      <c r="W64" s="840" t="s">
        <v>619</v>
      </c>
      <c r="X64" s="841">
        <v>7.9999999999999982</v>
      </c>
      <c r="Y64" s="841">
        <v>8</v>
      </c>
      <c r="Z64" s="841" t="s">
        <v>619</v>
      </c>
      <c r="AA64" s="841">
        <v>8</v>
      </c>
      <c r="AB64" s="841">
        <v>8</v>
      </c>
      <c r="AC64" s="842" t="s">
        <v>619</v>
      </c>
      <c r="AD64" s="840" t="s">
        <v>619</v>
      </c>
      <c r="AE64" s="841">
        <v>7.9999999999999982</v>
      </c>
      <c r="AF64" s="841">
        <v>8</v>
      </c>
      <c r="AG64" s="841">
        <v>8</v>
      </c>
      <c r="AH64" s="841" t="s">
        <v>619</v>
      </c>
      <c r="AI64" s="841" t="s">
        <v>619</v>
      </c>
      <c r="AJ64" s="842">
        <v>7.9999999999999982</v>
      </c>
      <c r="AK64" s="840" t="s">
        <v>619</v>
      </c>
      <c r="AL64" s="841" t="s">
        <v>619</v>
      </c>
      <c r="AM64" s="841">
        <v>7.9999999999999982</v>
      </c>
      <c r="AN64" s="841">
        <v>7.9999999999999982</v>
      </c>
      <c r="AO64" s="841">
        <v>8</v>
      </c>
      <c r="AP64" s="841" t="s">
        <v>619</v>
      </c>
      <c r="AQ64" s="842">
        <v>8</v>
      </c>
      <c r="AR64" s="840" t="s">
        <v>619</v>
      </c>
      <c r="AS64" s="841">
        <v>8</v>
      </c>
      <c r="AT64" s="841">
        <v>8</v>
      </c>
      <c r="AU64" s="841" t="s">
        <v>619</v>
      </c>
      <c r="AV64" s="841">
        <v>8</v>
      </c>
      <c r="AW64" s="841">
        <v>7.9999999999999982</v>
      </c>
      <c r="AX64" s="842" t="s">
        <v>619</v>
      </c>
      <c r="AY64" s="840" t="s">
        <v>619</v>
      </c>
      <c r="AZ64" s="841" t="s">
        <v>619</v>
      </c>
      <c r="BA64" s="841" t="s">
        <v>619</v>
      </c>
      <c r="BB64" s="843">
        <f>IF($BE$3="４週",SUM(W64:AX64),IF($BE$3="暦月",SUM(W64:BA64),""))</f>
        <v>128</v>
      </c>
      <c r="BC64" s="844"/>
      <c r="BD64" s="845">
        <f>IF($BE$3="４週",BB64/4,IF($BE$3="暦月",(BB64/($BE$8/7)),""))</f>
        <v>32</v>
      </c>
      <c r="BE64" s="844"/>
      <c r="BF64" s="846"/>
      <c r="BG64" s="847"/>
      <c r="BH64" s="847"/>
      <c r="BI64" s="847"/>
      <c r="BJ64" s="848"/>
    </row>
    <row r="65" spans="2:62" ht="20.25" customHeight="1">
      <c r="B65" s="800">
        <f>B63+1</f>
        <v>25</v>
      </c>
      <c r="C65" s="849" t="s">
        <v>258</v>
      </c>
      <c r="D65" s="850"/>
      <c r="E65" s="828"/>
      <c r="F65" s="829"/>
      <c r="G65" s="828"/>
      <c r="H65" s="829"/>
      <c r="I65" s="853" t="s">
        <v>229</v>
      </c>
      <c r="J65" s="854"/>
      <c r="K65" s="855" t="s">
        <v>259</v>
      </c>
      <c r="L65" s="856"/>
      <c r="M65" s="856"/>
      <c r="N65" s="850"/>
      <c r="O65" s="834" t="s">
        <v>279</v>
      </c>
      <c r="P65" s="835"/>
      <c r="Q65" s="835"/>
      <c r="R65" s="835"/>
      <c r="S65" s="836"/>
      <c r="T65" s="874" t="s">
        <v>232</v>
      </c>
      <c r="U65" s="875"/>
      <c r="V65" s="876"/>
      <c r="W65" s="860" t="s">
        <v>255</v>
      </c>
      <c r="X65" s="861" t="s">
        <v>255</v>
      </c>
      <c r="Y65" s="861"/>
      <c r="Z65" s="861"/>
      <c r="AA65" s="861" t="s">
        <v>252</v>
      </c>
      <c r="AB65" s="861" t="s">
        <v>253</v>
      </c>
      <c r="AC65" s="862" t="s">
        <v>254</v>
      </c>
      <c r="AD65" s="860" t="s">
        <v>254</v>
      </c>
      <c r="AE65" s="861"/>
      <c r="AF65" s="861" t="s">
        <v>255</v>
      </c>
      <c r="AG65" s="861" t="s">
        <v>255</v>
      </c>
      <c r="AH65" s="861"/>
      <c r="AI65" s="861" t="s">
        <v>252</v>
      </c>
      <c r="AJ65" s="862" t="s">
        <v>253</v>
      </c>
      <c r="AK65" s="860" t="s">
        <v>254</v>
      </c>
      <c r="AL65" s="861" t="s">
        <v>254</v>
      </c>
      <c r="AM65" s="861"/>
      <c r="AN65" s="861" t="s">
        <v>255</v>
      </c>
      <c r="AO65" s="861"/>
      <c r="AP65" s="861"/>
      <c r="AQ65" s="862" t="s">
        <v>252</v>
      </c>
      <c r="AR65" s="860" t="s">
        <v>253</v>
      </c>
      <c r="AS65" s="861" t="s">
        <v>254</v>
      </c>
      <c r="AT65" s="861" t="s">
        <v>254</v>
      </c>
      <c r="AU65" s="861"/>
      <c r="AV65" s="861" t="s">
        <v>254</v>
      </c>
      <c r="AW65" s="861" t="s">
        <v>255</v>
      </c>
      <c r="AX65" s="862" t="s">
        <v>255</v>
      </c>
      <c r="AY65" s="860"/>
      <c r="AZ65" s="861"/>
      <c r="BA65" s="863"/>
      <c r="BB65" s="864"/>
      <c r="BC65" s="865"/>
      <c r="BD65" s="866"/>
      <c r="BE65" s="867"/>
      <c r="BF65" s="868"/>
      <c r="BG65" s="869"/>
      <c r="BH65" s="869"/>
      <c r="BI65" s="869"/>
      <c r="BJ65" s="870"/>
    </row>
    <row r="66" spans="2:62" ht="20.25" customHeight="1">
      <c r="B66" s="825"/>
      <c r="C66" s="826"/>
      <c r="D66" s="827"/>
      <c r="E66" s="828"/>
      <c r="F66" s="829" t="str">
        <f>C65</f>
        <v>介護職員</v>
      </c>
      <c r="G66" s="828"/>
      <c r="H66" s="829" t="str">
        <f>I65</f>
        <v>A</v>
      </c>
      <c r="I66" s="830"/>
      <c r="J66" s="831"/>
      <c r="K66" s="832"/>
      <c r="L66" s="833"/>
      <c r="M66" s="833"/>
      <c r="N66" s="827"/>
      <c r="O66" s="834"/>
      <c r="P66" s="835"/>
      <c r="Q66" s="835"/>
      <c r="R66" s="835"/>
      <c r="S66" s="836"/>
      <c r="T66" s="871" t="s">
        <v>235</v>
      </c>
      <c r="U66" s="872"/>
      <c r="V66" s="873"/>
      <c r="W66" s="840">
        <v>8</v>
      </c>
      <c r="X66" s="841">
        <v>8</v>
      </c>
      <c r="Y66" s="841" t="s">
        <v>619</v>
      </c>
      <c r="Z66" s="841" t="s">
        <v>619</v>
      </c>
      <c r="AA66" s="841">
        <v>8</v>
      </c>
      <c r="AB66" s="841">
        <v>8</v>
      </c>
      <c r="AC66" s="842">
        <v>7.9999999999999982</v>
      </c>
      <c r="AD66" s="840">
        <v>7.9999999999999982</v>
      </c>
      <c r="AE66" s="841" t="s">
        <v>619</v>
      </c>
      <c r="AF66" s="841">
        <v>8</v>
      </c>
      <c r="AG66" s="841">
        <v>8</v>
      </c>
      <c r="AH66" s="841" t="s">
        <v>619</v>
      </c>
      <c r="AI66" s="841">
        <v>8</v>
      </c>
      <c r="AJ66" s="842">
        <v>8</v>
      </c>
      <c r="AK66" s="840">
        <v>7.9999999999999982</v>
      </c>
      <c r="AL66" s="841">
        <v>7.9999999999999982</v>
      </c>
      <c r="AM66" s="841" t="s">
        <v>619</v>
      </c>
      <c r="AN66" s="841">
        <v>8</v>
      </c>
      <c r="AO66" s="841" t="s">
        <v>619</v>
      </c>
      <c r="AP66" s="841" t="s">
        <v>619</v>
      </c>
      <c r="AQ66" s="842">
        <v>8</v>
      </c>
      <c r="AR66" s="840">
        <v>8</v>
      </c>
      <c r="AS66" s="841">
        <v>7.9999999999999982</v>
      </c>
      <c r="AT66" s="841">
        <v>7.9999999999999982</v>
      </c>
      <c r="AU66" s="841" t="s">
        <v>619</v>
      </c>
      <c r="AV66" s="841">
        <v>7.9999999999999982</v>
      </c>
      <c r="AW66" s="841">
        <v>8</v>
      </c>
      <c r="AX66" s="842">
        <v>8</v>
      </c>
      <c r="AY66" s="840" t="s">
        <v>619</v>
      </c>
      <c r="AZ66" s="841" t="s">
        <v>619</v>
      </c>
      <c r="BA66" s="841" t="s">
        <v>619</v>
      </c>
      <c r="BB66" s="843">
        <f>IF($BE$3="４週",SUM(W66:AX66),IF($BE$3="暦月",SUM(W66:BA66),""))</f>
        <v>160</v>
      </c>
      <c r="BC66" s="844"/>
      <c r="BD66" s="845">
        <f>IF($BE$3="４週",BB66/4,IF($BE$3="暦月",(BB66/($BE$8/7)),""))</f>
        <v>40</v>
      </c>
      <c r="BE66" s="844"/>
      <c r="BF66" s="846"/>
      <c r="BG66" s="847"/>
      <c r="BH66" s="847"/>
      <c r="BI66" s="847"/>
      <c r="BJ66" s="848"/>
    </row>
    <row r="67" spans="2:62" ht="20.25" customHeight="1">
      <c r="B67" s="800">
        <f>B65+1</f>
        <v>26</v>
      </c>
      <c r="C67" s="849" t="s">
        <v>258</v>
      </c>
      <c r="D67" s="850"/>
      <c r="E67" s="828"/>
      <c r="F67" s="829"/>
      <c r="G67" s="828"/>
      <c r="H67" s="829"/>
      <c r="I67" s="853" t="s">
        <v>229</v>
      </c>
      <c r="J67" s="854"/>
      <c r="K67" s="855" t="s">
        <v>230</v>
      </c>
      <c r="L67" s="856"/>
      <c r="M67" s="856"/>
      <c r="N67" s="850"/>
      <c r="O67" s="834" t="s">
        <v>280</v>
      </c>
      <c r="P67" s="835"/>
      <c r="Q67" s="835"/>
      <c r="R67" s="835"/>
      <c r="S67" s="836"/>
      <c r="T67" s="874" t="s">
        <v>232</v>
      </c>
      <c r="U67" s="875"/>
      <c r="V67" s="876"/>
      <c r="W67" s="860"/>
      <c r="X67" s="861" t="s">
        <v>254</v>
      </c>
      <c r="Y67" s="861" t="s">
        <v>255</v>
      </c>
      <c r="Z67" s="861" t="s">
        <v>255</v>
      </c>
      <c r="AA67" s="861"/>
      <c r="AB67" s="861" t="s">
        <v>252</v>
      </c>
      <c r="AC67" s="862" t="s">
        <v>253</v>
      </c>
      <c r="AD67" s="860" t="s">
        <v>255</v>
      </c>
      <c r="AE67" s="861"/>
      <c r="AF67" s="861" t="s">
        <v>255</v>
      </c>
      <c r="AG67" s="861" t="s">
        <v>255</v>
      </c>
      <c r="AH67" s="861"/>
      <c r="AI67" s="861"/>
      <c r="AJ67" s="862" t="s">
        <v>252</v>
      </c>
      <c r="AK67" s="860" t="s">
        <v>253</v>
      </c>
      <c r="AL67" s="861" t="s">
        <v>255</v>
      </c>
      <c r="AM67" s="861" t="s">
        <v>255</v>
      </c>
      <c r="AN67" s="861" t="s">
        <v>255</v>
      </c>
      <c r="AO67" s="861" t="s">
        <v>254</v>
      </c>
      <c r="AP67" s="861" t="s">
        <v>254</v>
      </c>
      <c r="AQ67" s="862"/>
      <c r="AR67" s="860" t="s">
        <v>252</v>
      </c>
      <c r="AS67" s="861" t="s">
        <v>253</v>
      </c>
      <c r="AT67" s="861" t="s">
        <v>254</v>
      </c>
      <c r="AU67" s="861" t="s">
        <v>255</v>
      </c>
      <c r="AV67" s="861"/>
      <c r="AW67" s="861"/>
      <c r="AX67" s="862" t="s">
        <v>254</v>
      </c>
      <c r="AY67" s="860"/>
      <c r="AZ67" s="861"/>
      <c r="BA67" s="863"/>
      <c r="BB67" s="864"/>
      <c r="BC67" s="865"/>
      <c r="BD67" s="866"/>
      <c r="BE67" s="867"/>
      <c r="BF67" s="868"/>
      <c r="BG67" s="869"/>
      <c r="BH67" s="869"/>
      <c r="BI67" s="869"/>
      <c r="BJ67" s="870"/>
    </row>
    <row r="68" spans="2:62" ht="20.25" customHeight="1">
      <c r="B68" s="825"/>
      <c r="C68" s="826"/>
      <c r="D68" s="827"/>
      <c r="E68" s="828"/>
      <c r="F68" s="829" t="str">
        <f>C67</f>
        <v>介護職員</v>
      </c>
      <c r="G68" s="828"/>
      <c r="H68" s="829" t="str">
        <f>I67</f>
        <v>A</v>
      </c>
      <c r="I68" s="830"/>
      <c r="J68" s="831"/>
      <c r="K68" s="832"/>
      <c r="L68" s="833"/>
      <c r="M68" s="833"/>
      <c r="N68" s="827"/>
      <c r="O68" s="834"/>
      <c r="P68" s="835"/>
      <c r="Q68" s="835"/>
      <c r="R68" s="835"/>
      <c r="S68" s="836"/>
      <c r="T68" s="871" t="s">
        <v>235</v>
      </c>
      <c r="U68" s="872"/>
      <c r="V68" s="873"/>
      <c r="W68" s="840" t="s">
        <v>619</v>
      </c>
      <c r="X68" s="841">
        <v>7.9999999999999982</v>
      </c>
      <c r="Y68" s="841">
        <v>8</v>
      </c>
      <c r="Z68" s="841">
        <v>8</v>
      </c>
      <c r="AA68" s="841" t="s">
        <v>619</v>
      </c>
      <c r="AB68" s="841">
        <v>8</v>
      </c>
      <c r="AC68" s="842">
        <v>8</v>
      </c>
      <c r="AD68" s="840">
        <v>8</v>
      </c>
      <c r="AE68" s="841" t="s">
        <v>619</v>
      </c>
      <c r="AF68" s="841">
        <v>8</v>
      </c>
      <c r="AG68" s="841">
        <v>8</v>
      </c>
      <c r="AH68" s="841" t="s">
        <v>619</v>
      </c>
      <c r="AI68" s="841" t="s">
        <v>619</v>
      </c>
      <c r="AJ68" s="842">
        <v>8</v>
      </c>
      <c r="AK68" s="840">
        <v>8</v>
      </c>
      <c r="AL68" s="841">
        <v>8</v>
      </c>
      <c r="AM68" s="841">
        <v>8</v>
      </c>
      <c r="AN68" s="841">
        <v>8</v>
      </c>
      <c r="AO68" s="841">
        <v>7.9999999999999982</v>
      </c>
      <c r="AP68" s="841">
        <v>7.9999999999999982</v>
      </c>
      <c r="AQ68" s="842" t="s">
        <v>619</v>
      </c>
      <c r="AR68" s="840">
        <v>8</v>
      </c>
      <c r="AS68" s="841">
        <v>8</v>
      </c>
      <c r="AT68" s="841">
        <v>7.9999999999999982</v>
      </c>
      <c r="AU68" s="841">
        <v>8</v>
      </c>
      <c r="AV68" s="841" t="s">
        <v>619</v>
      </c>
      <c r="AW68" s="841" t="s">
        <v>619</v>
      </c>
      <c r="AX68" s="842">
        <v>7.9999999999999982</v>
      </c>
      <c r="AY68" s="840" t="s">
        <v>619</v>
      </c>
      <c r="AZ68" s="841" t="s">
        <v>619</v>
      </c>
      <c r="BA68" s="841" t="s">
        <v>619</v>
      </c>
      <c r="BB68" s="843">
        <f>IF($BE$3="４週",SUM(W68:AX68),IF($BE$3="暦月",SUM(W68:BA68),""))</f>
        <v>160</v>
      </c>
      <c r="BC68" s="844"/>
      <c r="BD68" s="845">
        <f>IF($BE$3="４週",BB68/4,IF($BE$3="暦月",(BB68/($BE$8/7)),""))</f>
        <v>40</v>
      </c>
      <c r="BE68" s="844"/>
      <c r="BF68" s="846"/>
      <c r="BG68" s="847"/>
      <c r="BH68" s="847"/>
      <c r="BI68" s="847"/>
      <c r="BJ68" s="848"/>
    </row>
    <row r="69" spans="2:62" ht="20.25" customHeight="1">
      <c r="B69" s="800">
        <f>B67+1</f>
        <v>27</v>
      </c>
      <c r="C69" s="849" t="s">
        <v>258</v>
      </c>
      <c r="D69" s="850"/>
      <c r="E69" s="828"/>
      <c r="F69" s="829"/>
      <c r="G69" s="828"/>
      <c r="H69" s="829"/>
      <c r="I69" s="853" t="s">
        <v>229</v>
      </c>
      <c r="J69" s="854"/>
      <c r="K69" s="855" t="s">
        <v>230</v>
      </c>
      <c r="L69" s="856"/>
      <c r="M69" s="856"/>
      <c r="N69" s="850"/>
      <c r="O69" s="834" t="s">
        <v>281</v>
      </c>
      <c r="P69" s="835"/>
      <c r="Q69" s="835"/>
      <c r="R69" s="835"/>
      <c r="S69" s="836"/>
      <c r="T69" s="874" t="s">
        <v>232</v>
      </c>
      <c r="U69" s="875"/>
      <c r="V69" s="876"/>
      <c r="W69" s="860" t="s">
        <v>254</v>
      </c>
      <c r="X69" s="861"/>
      <c r="Y69" s="861" t="s">
        <v>254</v>
      </c>
      <c r="Z69" s="861"/>
      <c r="AA69" s="861" t="s">
        <v>255</v>
      </c>
      <c r="AB69" s="861"/>
      <c r="AC69" s="862" t="s">
        <v>252</v>
      </c>
      <c r="AD69" s="860" t="s">
        <v>253</v>
      </c>
      <c r="AE69" s="861" t="s">
        <v>255</v>
      </c>
      <c r="AF69" s="861" t="s">
        <v>255</v>
      </c>
      <c r="AG69" s="861" t="s">
        <v>254</v>
      </c>
      <c r="AH69" s="861" t="s">
        <v>254</v>
      </c>
      <c r="AI69" s="861"/>
      <c r="AJ69" s="862" t="s">
        <v>255</v>
      </c>
      <c r="AK69" s="860" t="s">
        <v>252</v>
      </c>
      <c r="AL69" s="861" t="s">
        <v>253</v>
      </c>
      <c r="AM69" s="861" t="s">
        <v>254</v>
      </c>
      <c r="AN69" s="861"/>
      <c r="AO69" s="861" t="s">
        <v>255</v>
      </c>
      <c r="AP69" s="861" t="s">
        <v>255</v>
      </c>
      <c r="AQ69" s="862"/>
      <c r="AR69" s="860"/>
      <c r="AS69" s="861" t="s">
        <v>252</v>
      </c>
      <c r="AT69" s="861" t="s">
        <v>253</v>
      </c>
      <c r="AU69" s="861" t="s">
        <v>254</v>
      </c>
      <c r="AV69" s="861" t="s">
        <v>255</v>
      </c>
      <c r="AW69" s="861" t="s">
        <v>255</v>
      </c>
      <c r="AX69" s="862"/>
      <c r="AY69" s="860"/>
      <c r="AZ69" s="861"/>
      <c r="BA69" s="863"/>
      <c r="BB69" s="864"/>
      <c r="BC69" s="865"/>
      <c r="BD69" s="866"/>
      <c r="BE69" s="867"/>
      <c r="BF69" s="868"/>
      <c r="BG69" s="869"/>
      <c r="BH69" s="869"/>
      <c r="BI69" s="869"/>
      <c r="BJ69" s="870"/>
    </row>
    <row r="70" spans="2:62" ht="20.25" customHeight="1">
      <c r="B70" s="825"/>
      <c r="C70" s="826"/>
      <c r="D70" s="827"/>
      <c r="E70" s="828"/>
      <c r="F70" s="829" t="str">
        <f>C69</f>
        <v>介護職員</v>
      </c>
      <c r="G70" s="828"/>
      <c r="H70" s="829" t="str">
        <f>I69</f>
        <v>A</v>
      </c>
      <c r="I70" s="830"/>
      <c r="J70" s="831"/>
      <c r="K70" s="832"/>
      <c r="L70" s="833"/>
      <c r="M70" s="833"/>
      <c r="N70" s="827"/>
      <c r="O70" s="834"/>
      <c r="P70" s="835"/>
      <c r="Q70" s="835"/>
      <c r="R70" s="835"/>
      <c r="S70" s="836"/>
      <c r="T70" s="871" t="s">
        <v>235</v>
      </c>
      <c r="U70" s="872"/>
      <c r="V70" s="873"/>
      <c r="W70" s="840">
        <v>7.9999999999999982</v>
      </c>
      <c r="X70" s="841" t="s">
        <v>619</v>
      </c>
      <c r="Y70" s="841">
        <v>7.9999999999999982</v>
      </c>
      <c r="Z70" s="841" t="s">
        <v>619</v>
      </c>
      <c r="AA70" s="841">
        <v>8</v>
      </c>
      <c r="AB70" s="841" t="s">
        <v>619</v>
      </c>
      <c r="AC70" s="842">
        <v>8</v>
      </c>
      <c r="AD70" s="840">
        <v>8</v>
      </c>
      <c r="AE70" s="841">
        <v>8</v>
      </c>
      <c r="AF70" s="841">
        <v>8</v>
      </c>
      <c r="AG70" s="841">
        <v>7.9999999999999982</v>
      </c>
      <c r="AH70" s="841">
        <v>7.9999999999999982</v>
      </c>
      <c r="AI70" s="841" t="s">
        <v>619</v>
      </c>
      <c r="AJ70" s="842">
        <v>8</v>
      </c>
      <c r="AK70" s="840">
        <v>8</v>
      </c>
      <c r="AL70" s="841">
        <v>8</v>
      </c>
      <c r="AM70" s="841">
        <v>7.9999999999999982</v>
      </c>
      <c r="AN70" s="841" t="s">
        <v>619</v>
      </c>
      <c r="AO70" s="841">
        <v>8</v>
      </c>
      <c r="AP70" s="841">
        <v>8</v>
      </c>
      <c r="AQ70" s="842" t="s">
        <v>619</v>
      </c>
      <c r="AR70" s="840" t="s">
        <v>619</v>
      </c>
      <c r="AS70" s="841">
        <v>8</v>
      </c>
      <c r="AT70" s="841">
        <v>8</v>
      </c>
      <c r="AU70" s="841">
        <v>7.9999999999999982</v>
      </c>
      <c r="AV70" s="841">
        <v>8</v>
      </c>
      <c r="AW70" s="841">
        <v>8</v>
      </c>
      <c r="AX70" s="842" t="s">
        <v>619</v>
      </c>
      <c r="AY70" s="840" t="s">
        <v>619</v>
      </c>
      <c r="AZ70" s="841" t="s">
        <v>619</v>
      </c>
      <c r="BA70" s="841" t="s">
        <v>619</v>
      </c>
      <c r="BB70" s="843">
        <f>IF($BE$3="４週",SUM(W70:AX70),IF($BE$3="暦月",SUM(W70:BA70),""))</f>
        <v>160</v>
      </c>
      <c r="BC70" s="844"/>
      <c r="BD70" s="845">
        <f>IF($BE$3="４週",BB70/4,IF($BE$3="暦月",(BB70/($BE$8/7)),""))</f>
        <v>40</v>
      </c>
      <c r="BE70" s="844"/>
      <c r="BF70" s="846"/>
      <c r="BG70" s="847"/>
      <c r="BH70" s="847"/>
      <c r="BI70" s="847"/>
      <c r="BJ70" s="848"/>
    </row>
    <row r="71" spans="2:62" ht="20.25" customHeight="1">
      <c r="B71" s="800">
        <f>B69+1</f>
        <v>28</v>
      </c>
      <c r="C71" s="849" t="s">
        <v>258</v>
      </c>
      <c r="D71" s="850"/>
      <c r="E71" s="828"/>
      <c r="F71" s="829"/>
      <c r="G71" s="828"/>
      <c r="H71" s="829"/>
      <c r="I71" s="853" t="s">
        <v>229</v>
      </c>
      <c r="J71" s="854"/>
      <c r="K71" s="855" t="s">
        <v>230</v>
      </c>
      <c r="L71" s="856"/>
      <c r="M71" s="856"/>
      <c r="N71" s="850"/>
      <c r="O71" s="834" t="s">
        <v>282</v>
      </c>
      <c r="P71" s="835"/>
      <c r="Q71" s="835"/>
      <c r="R71" s="835"/>
      <c r="S71" s="836"/>
      <c r="T71" s="874" t="s">
        <v>232</v>
      </c>
      <c r="U71" s="875"/>
      <c r="V71" s="876"/>
      <c r="W71" s="860" t="s">
        <v>272</v>
      </c>
      <c r="X71" s="861"/>
      <c r="Y71" s="861" t="s">
        <v>255</v>
      </c>
      <c r="Z71" s="861" t="s">
        <v>254</v>
      </c>
      <c r="AA71" s="861" t="s">
        <v>254</v>
      </c>
      <c r="AB71" s="861" t="s">
        <v>254</v>
      </c>
      <c r="AC71" s="862"/>
      <c r="AD71" s="860" t="s">
        <v>252</v>
      </c>
      <c r="AE71" s="861" t="s">
        <v>253</v>
      </c>
      <c r="AF71" s="861" t="s">
        <v>254</v>
      </c>
      <c r="AG71" s="861"/>
      <c r="AH71" s="861" t="s">
        <v>255</v>
      </c>
      <c r="AI71" s="861" t="s">
        <v>255</v>
      </c>
      <c r="AJ71" s="862"/>
      <c r="AK71" s="860"/>
      <c r="AL71" s="861" t="s">
        <v>252</v>
      </c>
      <c r="AM71" s="861" t="s">
        <v>253</v>
      </c>
      <c r="AN71" s="861" t="s">
        <v>254</v>
      </c>
      <c r="AO71" s="861"/>
      <c r="AP71" s="861" t="s">
        <v>255</v>
      </c>
      <c r="AQ71" s="862" t="s">
        <v>255</v>
      </c>
      <c r="AR71" s="860" t="s">
        <v>255</v>
      </c>
      <c r="AS71" s="861"/>
      <c r="AT71" s="861" t="s">
        <v>252</v>
      </c>
      <c r="AU71" s="861" t="s">
        <v>253</v>
      </c>
      <c r="AV71" s="861" t="s">
        <v>254</v>
      </c>
      <c r="AW71" s="861"/>
      <c r="AX71" s="862" t="s">
        <v>255</v>
      </c>
      <c r="AY71" s="860"/>
      <c r="AZ71" s="861"/>
      <c r="BA71" s="863"/>
      <c r="BB71" s="864"/>
      <c r="BC71" s="865"/>
      <c r="BD71" s="866"/>
      <c r="BE71" s="867"/>
      <c r="BF71" s="868"/>
      <c r="BG71" s="869"/>
      <c r="BH71" s="869"/>
      <c r="BI71" s="869"/>
      <c r="BJ71" s="870"/>
    </row>
    <row r="72" spans="2:62" ht="20.25" customHeight="1">
      <c r="B72" s="825"/>
      <c r="C72" s="826"/>
      <c r="D72" s="827"/>
      <c r="E72" s="828"/>
      <c r="F72" s="829" t="str">
        <f>C71</f>
        <v>介護職員</v>
      </c>
      <c r="G72" s="828"/>
      <c r="H72" s="829" t="str">
        <f>I71</f>
        <v>A</v>
      </c>
      <c r="I72" s="830"/>
      <c r="J72" s="831"/>
      <c r="K72" s="832"/>
      <c r="L72" s="833"/>
      <c r="M72" s="833"/>
      <c r="N72" s="827"/>
      <c r="O72" s="834"/>
      <c r="P72" s="835"/>
      <c r="Q72" s="835"/>
      <c r="R72" s="835"/>
      <c r="S72" s="836"/>
      <c r="T72" s="871" t="s">
        <v>235</v>
      </c>
      <c r="U72" s="872"/>
      <c r="V72" s="873"/>
      <c r="W72" s="840">
        <v>8</v>
      </c>
      <c r="X72" s="841" t="s">
        <v>619</v>
      </c>
      <c r="Y72" s="841">
        <v>8</v>
      </c>
      <c r="Z72" s="841">
        <v>7.9999999999999982</v>
      </c>
      <c r="AA72" s="841">
        <v>7.9999999999999982</v>
      </c>
      <c r="AB72" s="841">
        <v>7.9999999999999982</v>
      </c>
      <c r="AC72" s="842" t="s">
        <v>619</v>
      </c>
      <c r="AD72" s="840">
        <v>8</v>
      </c>
      <c r="AE72" s="841">
        <v>8</v>
      </c>
      <c r="AF72" s="841">
        <v>7.9999999999999982</v>
      </c>
      <c r="AG72" s="841" t="s">
        <v>619</v>
      </c>
      <c r="AH72" s="841">
        <v>8</v>
      </c>
      <c r="AI72" s="841">
        <v>8</v>
      </c>
      <c r="AJ72" s="842" t="s">
        <v>619</v>
      </c>
      <c r="AK72" s="840" t="s">
        <v>619</v>
      </c>
      <c r="AL72" s="841">
        <v>8</v>
      </c>
      <c r="AM72" s="841">
        <v>8</v>
      </c>
      <c r="AN72" s="841">
        <v>7.9999999999999982</v>
      </c>
      <c r="AO72" s="841" t="s">
        <v>619</v>
      </c>
      <c r="AP72" s="841">
        <v>8</v>
      </c>
      <c r="AQ72" s="842">
        <v>8</v>
      </c>
      <c r="AR72" s="840">
        <v>8</v>
      </c>
      <c r="AS72" s="841" t="s">
        <v>619</v>
      </c>
      <c r="AT72" s="841">
        <v>8</v>
      </c>
      <c r="AU72" s="841">
        <v>8</v>
      </c>
      <c r="AV72" s="841">
        <v>7.9999999999999982</v>
      </c>
      <c r="AW72" s="841" t="s">
        <v>619</v>
      </c>
      <c r="AX72" s="842">
        <v>8</v>
      </c>
      <c r="AY72" s="840" t="s">
        <v>619</v>
      </c>
      <c r="AZ72" s="841" t="s">
        <v>619</v>
      </c>
      <c r="BA72" s="841" t="s">
        <v>619</v>
      </c>
      <c r="BB72" s="843">
        <f>IF($BE$3="４週",SUM(W72:AX72),IF($BE$3="暦月",SUM(W72:BA72),""))</f>
        <v>160</v>
      </c>
      <c r="BC72" s="844"/>
      <c r="BD72" s="845">
        <f>IF($BE$3="４週",BB72/4,IF($BE$3="暦月",(BB72/($BE$8/7)),""))</f>
        <v>40</v>
      </c>
      <c r="BE72" s="844"/>
      <c r="BF72" s="846"/>
      <c r="BG72" s="847"/>
      <c r="BH72" s="847"/>
      <c r="BI72" s="847"/>
      <c r="BJ72" s="848"/>
    </row>
    <row r="73" spans="2:62" ht="20.25" customHeight="1">
      <c r="B73" s="800">
        <f>B71+1</f>
        <v>29</v>
      </c>
      <c r="C73" s="849" t="s">
        <v>258</v>
      </c>
      <c r="D73" s="850"/>
      <c r="E73" s="828"/>
      <c r="F73" s="829"/>
      <c r="G73" s="828"/>
      <c r="H73" s="829"/>
      <c r="I73" s="853" t="s">
        <v>266</v>
      </c>
      <c r="J73" s="854"/>
      <c r="K73" s="855" t="s">
        <v>230</v>
      </c>
      <c r="L73" s="856"/>
      <c r="M73" s="856"/>
      <c r="N73" s="850"/>
      <c r="O73" s="834" t="s">
        <v>283</v>
      </c>
      <c r="P73" s="835"/>
      <c r="Q73" s="835"/>
      <c r="R73" s="835"/>
      <c r="S73" s="836"/>
      <c r="T73" s="874" t="s">
        <v>232</v>
      </c>
      <c r="U73" s="875"/>
      <c r="V73" s="876"/>
      <c r="W73" s="860" t="s">
        <v>255</v>
      </c>
      <c r="X73" s="861"/>
      <c r="Y73" s="861"/>
      <c r="Z73" s="861" t="s">
        <v>255</v>
      </c>
      <c r="AA73" s="861"/>
      <c r="AB73" s="861" t="s">
        <v>255</v>
      </c>
      <c r="AC73" s="862" t="s">
        <v>255</v>
      </c>
      <c r="AD73" s="860"/>
      <c r="AE73" s="861" t="s">
        <v>255</v>
      </c>
      <c r="AF73" s="861"/>
      <c r="AG73" s="861"/>
      <c r="AH73" s="861" t="s">
        <v>255</v>
      </c>
      <c r="AI73" s="861" t="s">
        <v>254</v>
      </c>
      <c r="AJ73" s="862" t="s">
        <v>254</v>
      </c>
      <c r="AK73" s="860" t="s">
        <v>255</v>
      </c>
      <c r="AL73" s="861"/>
      <c r="AM73" s="861" t="s">
        <v>255</v>
      </c>
      <c r="AN73" s="861"/>
      <c r="AO73" s="861" t="s">
        <v>255</v>
      </c>
      <c r="AP73" s="861"/>
      <c r="AQ73" s="862" t="s">
        <v>254</v>
      </c>
      <c r="AR73" s="860" t="s">
        <v>254</v>
      </c>
      <c r="AS73" s="861" t="s">
        <v>255</v>
      </c>
      <c r="AT73" s="861"/>
      <c r="AU73" s="861" t="s">
        <v>255</v>
      </c>
      <c r="AV73" s="861"/>
      <c r="AW73" s="861" t="s">
        <v>254</v>
      </c>
      <c r="AX73" s="862"/>
      <c r="AY73" s="860"/>
      <c r="AZ73" s="861"/>
      <c r="BA73" s="863"/>
      <c r="BB73" s="864"/>
      <c r="BC73" s="865"/>
      <c r="BD73" s="866"/>
      <c r="BE73" s="867"/>
      <c r="BF73" s="868"/>
      <c r="BG73" s="869"/>
      <c r="BH73" s="869"/>
      <c r="BI73" s="869"/>
      <c r="BJ73" s="870"/>
    </row>
    <row r="74" spans="2:62" ht="20.25" customHeight="1">
      <c r="B74" s="825"/>
      <c r="C74" s="877"/>
      <c r="D74" s="878"/>
      <c r="E74" s="879"/>
      <c r="F74" s="880" t="str">
        <f>C73</f>
        <v>介護職員</v>
      </c>
      <c r="G74" s="879"/>
      <c r="H74" s="880" t="str">
        <f>I73</f>
        <v>C</v>
      </c>
      <c r="I74" s="881"/>
      <c r="J74" s="882"/>
      <c r="K74" s="883"/>
      <c r="L74" s="884"/>
      <c r="M74" s="884"/>
      <c r="N74" s="878"/>
      <c r="O74" s="834"/>
      <c r="P74" s="835"/>
      <c r="Q74" s="835"/>
      <c r="R74" s="835"/>
      <c r="S74" s="836"/>
      <c r="T74" s="871" t="s">
        <v>235</v>
      </c>
      <c r="U74" s="872"/>
      <c r="V74" s="873"/>
      <c r="W74" s="840">
        <v>8</v>
      </c>
      <c r="X74" s="841" t="s">
        <v>619</v>
      </c>
      <c r="Y74" s="841" t="s">
        <v>619</v>
      </c>
      <c r="Z74" s="841">
        <v>8</v>
      </c>
      <c r="AA74" s="841" t="s">
        <v>619</v>
      </c>
      <c r="AB74" s="841">
        <v>8</v>
      </c>
      <c r="AC74" s="842">
        <v>8</v>
      </c>
      <c r="AD74" s="840" t="s">
        <v>619</v>
      </c>
      <c r="AE74" s="841">
        <v>8</v>
      </c>
      <c r="AF74" s="841" t="s">
        <v>619</v>
      </c>
      <c r="AG74" s="841" t="s">
        <v>619</v>
      </c>
      <c r="AH74" s="841">
        <v>8</v>
      </c>
      <c r="AI74" s="841">
        <v>7.9999999999999982</v>
      </c>
      <c r="AJ74" s="842">
        <v>7.9999999999999982</v>
      </c>
      <c r="AK74" s="840">
        <v>8</v>
      </c>
      <c r="AL74" s="841" t="s">
        <v>619</v>
      </c>
      <c r="AM74" s="841">
        <v>8</v>
      </c>
      <c r="AN74" s="841" t="s">
        <v>619</v>
      </c>
      <c r="AO74" s="841">
        <v>8</v>
      </c>
      <c r="AP74" s="841" t="s">
        <v>619</v>
      </c>
      <c r="AQ74" s="842">
        <v>7.9999999999999982</v>
      </c>
      <c r="AR74" s="840">
        <v>7.9999999999999982</v>
      </c>
      <c r="AS74" s="841">
        <v>8</v>
      </c>
      <c r="AT74" s="841" t="s">
        <v>619</v>
      </c>
      <c r="AU74" s="841">
        <v>8</v>
      </c>
      <c r="AV74" s="841" t="s">
        <v>619</v>
      </c>
      <c r="AW74" s="841">
        <v>7.9999999999999982</v>
      </c>
      <c r="AX74" s="842" t="s">
        <v>619</v>
      </c>
      <c r="AY74" s="840" t="s">
        <v>619</v>
      </c>
      <c r="AZ74" s="841" t="s">
        <v>619</v>
      </c>
      <c r="BA74" s="841" t="s">
        <v>619</v>
      </c>
      <c r="BB74" s="885">
        <f>IF($BE$3="４週",SUM(W74:AX74),IF($BE$3="暦月",SUM(W74:BA74),""))</f>
        <v>128</v>
      </c>
      <c r="BC74" s="886"/>
      <c r="BD74" s="887">
        <f>IF($BE$3="４週",BB74/4,IF($BE$3="暦月",(BB74/($BE$8/7)),""))</f>
        <v>32</v>
      </c>
      <c r="BE74" s="886"/>
      <c r="BF74" s="888"/>
      <c r="BG74" s="889"/>
      <c r="BH74" s="889"/>
      <c r="BI74" s="889"/>
      <c r="BJ74" s="890"/>
    </row>
    <row r="75" spans="2:62" ht="20.25" customHeight="1">
      <c r="B75" s="800">
        <f>B73+1</f>
        <v>30</v>
      </c>
      <c r="C75" s="849"/>
      <c r="D75" s="850"/>
      <c r="E75" s="851"/>
      <c r="F75" s="852"/>
      <c r="G75" s="851"/>
      <c r="H75" s="852"/>
      <c r="I75" s="853"/>
      <c r="J75" s="854"/>
      <c r="K75" s="855"/>
      <c r="L75" s="856"/>
      <c r="M75" s="856"/>
      <c r="N75" s="850"/>
      <c r="O75" s="834"/>
      <c r="P75" s="835"/>
      <c r="Q75" s="835"/>
      <c r="R75" s="835"/>
      <c r="S75" s="836"/>
      <c r="T75" s="891" t="s">
        <v>232</v>
      </c>
      <c r="U75" s="892"/>
      <c r="V75" s="893"/>
      <c r="W75" s="860"/>
      <c r="X75" s="861"/>
      <c r="Y75" s="861"/>
      <c r="Z75" s="861"/>
      <c r="AA75" s="861"/>
      <c r="AB75" s="861"/>
      <c r="AC75" s="862"/>
      <c r="AD75" s="860"/>
      <c r="AE75" s="861"/>
      <c r="AF75" s="861"/>
      <c r="AG75" s="861"/>
      <c r="AH75" s="861"/>
      <c r="AI75" s="861"/>
      <c r="AJ75" s="862"/>
      <c r="AK75" s="860"/>
      <c r="AL75" s="861"/>
      <c r="AM75" s="861"/>
      <c r="AN75" s="861"/>
      <c r="AO75" s="861"/>
      <c r="AP75" s="861"/>
      <c r="AQ75" s="862"/>
      <c r="AR75" s="860"/>
      <c r="AS75" s="861"/>
      <c r="AT75" s="861"/>
      <c r="AU75" s="861"/>
      <c r="AV75" s="861"/>
      <c r="AW75" s="861"/>
      <c r="AX75" s="862"/>
      <c r="AY75" s="860"/>
      <c r="AZ75" s="861"/>
      <c r="BA75" s="863"/>
      <c r="BB75" s="864"/>
      <c r="BC75" s="865"/>
      <c r="BD75" s="866"/>
      <c r="BE75" s="867"/>
      <c r="BF75" s="868"/>
      <c r="BG75" s="869"/>
      <c r="BH75" s="869"/>
      <c r="BI75" s="869"/>
      <c r="BJ75" s="870"/>
    </row>
    <row r="76" spans="2:62" ht="20.25" customHeight="1" thickBot="1">
      <c r="B76" s="894"/>
      <c r="C76" s="895"/>
      <c r="D76" s="896"/>
      <c r="E76" s="897"/>
      <c r="F76" s="898">
        <f>C76</f>
        <v>0</v>
      </c>
      <c r="G76" s="897"/>
      <c r="H76" s="898">
        <f>I76</f>
        <v>0</v>
      </c>
      <c r="I76" s="899"/>
      <c r="J76" s="900"/>
      <c r="K76" s="901"/>
      <c r="L76" s="902"/>
      <c r="M76" s="902"/>
      <c r="N76" s="896"/>
      <c r="O76" s="903"/>
      <c r="P76" s="904"/>
      <c r="Q76" s="904"/>
      <c r="R76" s="904"/>
      <c r="S76" s="905"/>
      <c r="T76" s="906" t="s">
        <v>235</v>
      </c>
      <c r="U76" s="907"/>
      <c r="V76" s="908"/>
      <c r="W76" s="909" t="s">
        <v>619</v>
      </c>
      <c r="X76" s="910" t="s">
        <v>619</v>
      </c>
      <c r="Y76" s="910" t="s">
        <v>619</v>
      </c>
      <c r="Z76" s="910" t="s">
        <v>619</v>
      </c>
      <c r="AA76" s="910" t="s">
        <v>619</v>
      </c>
      <c r="AB76" s="910" t="s">
        <v>619</v>
      </c>
      <c r="AC76" s="911" t="s">
        <v>619</v>
      </c>
      <c r="AD76" s="909" t="s">
        <v>619</v>
      </c>
      <c r="AE76" s="910" t="s">
        <v>619</v>
      </c>
      <c r="AF76" s="910" t="s">
        <v>619</v>
      </c>
      <c r="AG76" s="910" t="s">
        <v>619</v>
      </c>
      <c r="AH76" s="910" t="s">
        <v>619</v>
      </c>
      <c r="AI76" s="910" t="s">
        <v>619</v>
      </c>
      <c r="AJ76" s="911" t="s">
        <v>619</v>
      </c>
      <c r="AK76" s="909" t="s">
        <v>619</v>
      </c>
      <c r="AL76" s="910" t="s">
        <v>619</v>
      </c>
      <c r="AM76" s="910" t="s">
        <v>619</v>
      </c>
      <c r="AN76" s="910" t="s">
        <v>619</v>
      </c>
      <c r="AO76" s="910" t="s">
        <v>619</v>
      </c>
      <c r="AP76" s="910" t="s">
        <v>619</v>
      </c>
      <c r="AQ76" s="911" t="s">
        <v>619</v>
      </c>
      <c r="AR76" s="909" t="s">
        <v>619</v>
      </c>
      <c r="AS76" s="910" t="s">
        <v>619</v>
      </c>
      <c r="AT76" s="910" t="s">
        <v>619</v>
      </c>
      <c r="AU76" s="910" t="s">
        <v>619</v>
      </c>
      <c r="AV76" s="910" t="s">
        <v>619</v>
      </c>
      <c r="AW76" s="910" t="s">
        <v>619</v>
      </c>
      <c r="AX76" s="911" t="s">
        <v>619</v>
      </c>
      <c r="AY76" s="909" t="s">
        <v>619</v>
      </c>
      <c r="AZ76" s="910" t="s">
        <v>619</v>
      </c>
      <c r="BA76" s="912" t="s">
        <v>619</v>
      </c>
      <c r="BB76" s="913">
        <f>IF($BE$3="４週",SUM(W76:AX76),IF($BE$3="暦月",SUM(W76:BA76),""))</f>
        <v>0</v>
      </c>
      <c r="BC76" s="914"/>
      <c r="BD76" s="915">
        <f>IF($BE$3="４週",BB76/4,IF($BE$3="暦月",(BB76/($BE$8/7)),""))</f>
        <v>0</v>
      </c>
      <c r="BE76" s="914"/>
      <c r="BF76" s="916"/>
      <c r="BG76" s="917"/>
      <c r="BH76" s="917"/>
      <c r="BI76" s="917"/>
      <c r="BJ76" s="918"/>
    </row>
    <row r="77" spans="2:62" ht="20.25" customHeight="1">
      <c r="B77" s="919"/>
      <c r="C77" s="920"/>
      <c r="D77" s="920"/>
      <c r="E77" s="920"/>
      <c r="F77" s="920"/>
      <c r="G77" s="920"/>
      <c r="H77" s="920"/>
      <c r="I77" s="921"/>
      <c r="J77" s="921"/>
      <c r="K77" s="920"/>
      <c r="L77" s="920"/>
      <c r="M77" s="920"/>
      <c r="N77" s="920"/>
      <c r="O77" s="922"/>
      <c r="P77" s="922"/>
      <c r="Q77" s="922"/>
      <c r="R77" s="923"/>
      <c r="S77" s="923"/>
      <c r="T77" s="923"/>
      <c r="U77" s="924"/>
      <c r="V77" s="925"/>
      <c r="W77" s="926"/>
      <c r="X77" s="926"/>
      <c r="Y77" s="926"/>
      <c r="Z77" s="926"/>
      <c r="AA77" s="926"/>
      <c r="AB77" s="926"/>
      <c r="AC77" s="926"/>
      <c r="AD77" s="926"/>
      <c r="AE77" s="926"/>
      <c r="AF77" s="926"/>
      <c r="AG77" s="926"/>
      <c r="AH77" s="926"/>
      <c r="AI77" s="926"/>
      <c r="AJ77" s="926"/>
      <c r="AK77" s="926"/>
      <c r="AL77" s="926"/>
      <c r="AM77" s="926"/>
      <c r="AN77" s="926"/>
      <c r="AO77" s="926"/>
      <c r="AP77" s="926"/>
      <c r="AQ77" s="926"/>
      <c r="AR77" s="926"/>
      <c r="AS77" s="926"/>
      <c r="AT77" s="926"/>
      <c r="AU77" s="926"/>
      <c r="AV77" s="926"/>
      <c r="AW77" s="926"/>
      <c r="AX77" s="926"/>
      <c r="AY77" s="926"/>
      <c r="AZ77" s="926"/>
      <c r="BA77" s="926"/>
      <c r="BB77" s="926"/>
      <c r="BC77" s="926"/>
      <c r="BD77" s="927"/>
      <c r="BE77" s="927"/>
      <c r="BF77" s="922"/>
      <c r="BG77" s="922"/>
      <c r="BH77" s="922"/>
      <c r="BI77" s="922"/>
      <c r="BJ77" s="922"/>
    </row>
    <row r="78" spans="2:62" ht="20.25" customHeight="1">
      <c r="B78" s="919"/>
      <c r="C78" s="920"/>
      <c r="D78" s="920"/>
      <c r="E78" s="920"/>
      <c r="F78" s="920"/>
      <c r="G78" s="920"/>
      <c r="H78" s="920"/>
      <c r="I78" s="928"/>
      <c r="J78" s="929" t="s">
        <v>284</v>
      </c>
      <c r="K78" s="929"/>
      <c r="L78" s="929"/>
      <c r="M78" s="929"/>
      <c r="N78" s="929"/>
      <c r="O78" s="929"/>
      <c r="P78" s="929"/>
      <c r="Q78" s="929"/>
      <c r="R78" s="929"/>
      <c r="S78" s="929"/>
      <c r="T78" s="930"/>
      <c r="U78" s="929"/>
      <c r="V78" s="929"/>
      <c r="W78" s="929"/>
      <c r="X78" s="929"/>
      <c r="Y78" s="929"/>
      <c r="Z78" s="931"/>
      <c r="AA78" s="931"/>
      <c r="AB78" s="931"/>
      <c r="AC78" s="931"/>
      <c r="AD78" s="931"/>
      <c r="AE78" s="931"/>
      <c r="AF78" s="931"/>
      <c r="AG78" s="931"/>
      <c r="AH78" s="931"/>
      <c r="AI78" s="931"/>
      <c r="AJ78" s="931"/>
      <c r="AK78" s="931"/>
      <c r="AL78" s="931"/>
      <c r="AM78" s="931"/>
      <c r="AN78" s="931"/>
      <c r="AO78" s="931"/>
      <c r="AP78" s="931"/>
      <c r="AQ78" s="931"/>
      <c r="AR78" s="931"/>
      <c r="AS78" s="931"/>
      <c r="AT78" s="931"/>
      <c r="AU78" s="931"/>
      <c r="AV78" s="931"/>
      <c r="AW78" s="931"/>
      <c r="AX78" s="931"/>
      <c r="AY78" s="931"/>
      <c r="AZ78" s="931"/>
      <c r="BA78" s="931"/>
      <c r="BB78" s="931"/>
      <c r="BC78" s="931"/>
      <c r="BD78" s="932"/>
      <c r="BE78" s="927"/>
      <c r="BF78" s="922"/>
      <c r="BG78" s="922"/>
      <c r="BH78" s="922"/>
      <c r="BI78" s="922"/>
      <c r="BJ78" s="922"/>
    </row>
    <row r="79" spans="2:62" ht="20.25" customHeight="1">
      <c r="B79" s="919"/>
      <c r="C79" s="920"/>
      <c r="D79" s="920"/>
      <c r="E79" s="920"/>
      <c r="F79" s="920"/>
      <c r="G79" s="920"/>
      <c r="H79" s="920"/>
      <c r="I79" s="928"/>
      <c r="J79" s="929"/>
      <c r="K79" s="929" t="s">
        <v>285</v>
      </c>
      <c r="L79" s="929"/>
      <c r="M79" s="929"/>
      <c r="N79" s="929"/>
      <c r="O79" s="929"/>
      <c r="P79" s="929"/>
      <c r="Q79" s="929"/>
      <c r="R79" s="929"/>
      <c r="S79" s="929"/>
      <c r="T79" s="930"/>
      <c r="U79" s="929"/>
      <c r="V79" s="929"/>
      <c r="W79" s="929"/>
      <c r="X79" s="929"/>
      <c r="Y79" s="929"/>
      <c r="Z79" s="931"/>
      <c r="AA79" s="929" t="s">
        <v>286</v>
      </c>
      <c r="AB79" s="929"/>
      <c r="AC79" s="929"/>
      <c r="AD79" s="929"/>
      <c r="AE79" s="929"/>
      <c r="AF79" s="929"/>
      <c r="AG79" s="929"/>
      <c r="AH79" s="929"/>
      <c r="AI79" s="929"/>
      <c r="AJ79" s="930"/>
      <c r="AK79" s="929"/>
      <c r="AL79" s="929"/>
      <c r="AM79" s="929"/>
      <c r="AN79" s="929"/>
      <c r="AO79" s="931"/>
      <c r="AP79" s="931"/>
      <c r="AQ79" s="929" t="s">
        <v>287</v>
      </c>
      <c r="AR79" s="931"/>
      <c r="AS79" s="931"/>
      <c r="AT79" s="931"/>
      <c r="AU79" s="931"/>
      <c r="AV79" s="931"/>
      <c r="AW79" s="931"/>
      <c r="AX79" s="931"/>
      <c r="AY79" s="931"/>
      <c r="AZ79" s="931"/>
      <c r="BA79" s="931"/>
      <c r="BB79" s="931"/>
      <c r="BC79" s="931"/>
      <c r="BD79" s="932"/>
      <c r="BE79" s="927"/>
      <c r="BF79" s="933"/>
      <c r="BG79" s="933"/>
      <c r="BH79" s="933"/>
      <c r="BI79" s="933"/>
      <c r="BJ79" s="922"/>
    </row>
    <row r="80" spans="2:62" ht="20.25" customHeight="1">
      <c r="B80" s="919"/>
      <c r="C80" s="920"/>
      <c r="D80" s="920"/>
      <c r="E80" s="920"/>
      <c r="F80" s="920"/>
      <c r="G80" s="920"/>
      <c r="H80" s="920"/>
      <c r="I80" s="928"/>
      <c r="J80" s="929"/>
      <c r="K80" s="934" t="s">
        <v>288</v>
      </c>
      <c r="L80" s="934"/>
      <c r="M80" s="934" t="s">
        <v>289</v>
      </c>
      <c r="N80" s="934"/>
      <c r="O80" s="934"/>
      <c r="P80" s="934"/>
      <c r="Q80" s="929"/>
      <c r="R80" s="935" t="s">
        <v>290</v>
      </c>
      <c r="S80" s="935"/>
      <c r="T80" s="935"/>
      <c r="U80" s="935"/>
      <c r="V80" s="936"/>
      <c r="W80" s="937" t="s">
        <v>291</v>
      </c>
      <c r="X80" s="937"/>
      <c r="Y80" s="719"/>
      <c r="Z80" s="931"/>
      <c r="AA80" s="934" t="s">
        <v>288</v>
      </c>
      <c r="AB80" s="934"/>
      <c r="AC80" s="934" t="s">
        <v>289</v>
      </c>
      <c r="AD80" s="934"/>
      <c r="AE80" s="934"/>
      <c r="AF80" s="934"/>
      <c r="AG80" s="929"/>
      <c r="AH80" s="935" t="s">
        <v>290</v>
      </c>
      <c r="AI80" s="935"/>
      <c r="AJ80" s="935"/>
      <c r="AK80" s="935"/>
      <c r="AL80" s="936"/>
      <c r="AM80" s="937" t="s">
        <v>291</v>
      </c>
      <c r="AN80" s="937"/>
      <c r="AO80" s="931"/>
      <c r="AP80" s="931"/>
      <c r="AQ80" s="931"/>
      <c r="AR80" s="931"/>
      <c r="AS80" s="931"/>
      <c r="AT80" s="931"/>
      <c r="AU80" s="931"/>
      <c r="AV80" s="931"/>
      <c r="AW80" s="931"/>
      <c r="AX80" s="931"/>
      <c r="AY80" s="931"/>
      <c r="AZ80" s="931"/>
      <c r="BA80" s="931"/>
      <c r="BB80" s="931"/>
      <c r="BC80" s="931"/>
      <c r="BD80" s="932"/>
      <c r="BE80" s="927"/>
      <c r="BF80" s="938"/>
      <c r="BG80" s="938"/>
      <c r="BH80" s="938"/>
      <c r="BI80" s="938"/>
      <c r="BJ80" s="922"/>
    </row>
    <row r="81" spans="2:62" ht="20.25" customHeight="1">
      <c r="B81" s="919"/>
      <c r="C81" s="920"/>
      <c r="D81" s="920"/>
      <c r="E81" s="920"/>
      <c r="F81" s="920"/>
      <c r="G81" s="920"/>
      <c r="H81" s="920"/>
      <c r="I81" s="928"/>
      <c r="J81" s="929"/>
      <c r="K81" s="939"/>
      <c r="L81" s="939"/>
      <c r="M81" s="939" t="s">
        <v>292</v>
      </c>
      <c r="N81" s="939"/>
      <c r="O81" s="939" t="s">
        <v>293</v>
      </c>
      <c r="P81" s="939"/>
      <c r="Q81" s="929"/>
      <c r="R81" s="939" t="s">
        <v>292</v>
      </c>
      <c r="S81" s="939"/>
      <c r="T81" s="939" t="s">
        <v>293</v>
      </c>
      <c r="U81" s="939"/>
      <c r="V81" s="936"/>
      <c r="W81" s="937" t="s">
        <v>294</v>
      </c>
      <c r="X81" s="937"/>
      <c r="Y81" s="719"/>
      <c r="Z81" s="931"/>
      <c r="AA81" s="939"/>
      <c r="AB81" s="939"/>
      <c r="AC81" s="939" t="s">
        <v>292</v>
      </c>
      <c r="AD81" s="939"/>
      <c r="AE81" s="939" t="s">
        <v>293</v>
      </c>
      <c r="AF81" s="939"/>
      <c r="AG81" s="929"/>
      <c r="AH81" s="939" t="s">
        <v>292</v>
      </c>
      <c r="AI81" s="939"/>
      <c r="AJ81" s="939" t="s">
        <v>293</v>
      </c>
      <c r="AK81" s="939"/>
      <c r="AL81" s="936"/>
      <c r="AM81" s="937" t="s">
        <v>294</v>
      </c>
      <c r="AN81" s="937"/>
      <c r="AO81" s="931"/>
      <c r="AP81" s="931"/>
      <c r="AQ81" s="940" t="s">
        <v>248</v>
      </c>
      <c r="AR81" s="940"/>
      <c r="AS81" s="940"/>
      <c r="AT81" s="940"/>
      <c r="AU81" s="936"/>
      <c r="AV81" s="937" t="s">
        <v>258</v>
      </c>
      <c r="AW81" s="940"/>
      <c r="AX81" s="940"/>
      <c r="AY81" s="940"/>
      <c r="AZ81" s="936"/>
      <c r="BA81" s="939" t="s">
        <v>295</v>
      </c>
      <c r="BB81" s="939"/>
      <c r="BC81" s="939"/>
      <c r="BD81" s="939"/>
      <c r="BE81" s="927"/>
      <c r="BF81" s="941"/>
      <c r="BG81" s="941"/>
      <c r="BH81" s="941"/>
      <c r="BI81" s="941"/>
      <c r="BJ81" s="922"/>
    </row>
    <row r="82" spans="2:62" ht="20.25" customHeight="1">
      <c r="B82" s="919"/>
      <c r="C82" s="920"/>
      <c r="D82" s="920"/>
      <c r="E82" s="920"/>
      <c r="F82" s="920"/>
      <c r="G82" s="920"/>
      <c r="H82" s="920"/>
      <c r="I82" s="928"/>
      <c r="J82" s="929"/>
      <c r="K82" s="942" t="s">
        <v>296</v>
      </c>
      <c r="L82" s="942"/>
      <c r="M82" s="943">
        <f>SUMIFS($BB$17:$BB$76,$F$17:$F$76,"看護職員",$H$17:$H$76,"A")</f>
        <v>480</v>
      </c>
      <c r="N82" s="943"/>
      <c r="O82" s="944">
        <f>SUMIFS($BD$17:$BD$76,$F$17:$F$76,"看護職員",$H$17:$H$76,"A")</f>
        <v>120</v>
      </c>
      <c r="P82" s="944"/>
      <c r="Q82" s="945"/>
      <c r="R82" s="946">
        <v>0</v>
      </c>
      <c r="S82" s="946"/>
      <c r="T82" s="946">
        <v>0</v>
      </c>
      <c r="U82" s="946"/>
      <c r="V82" s="947"/>
      <c r="W82" s="948">
        <v>3</v>
      </c>
      <c r="X82" s="949"/>
      <c r="Y82" s="719"/>
      <c r="Z82" s="931"/>
      <c r="AA82" s="942" t="s">
        <v>296</v>
      </c>
      <c r="AB82" s="942"/>
      <c r="AC82" s="943">
        <f>SUMIFS($BB$17:$BB$76,$F$17:$F$76,"介護職員",$H$17:$H$76,"A")</f>
        <v>2720</v>
      </c>
      <c r="AD82" s="943"/>
      <c r="AE82" s="944">
        <f>SUMIFS($BD$17:$BD$76,$F$17:$F$76,"介護職員",$H$17:$H$76,"A")</f>
        <v>680</v>
      </c>
      <c r="AF82" s="944"/>
      <c r="AG82" s="945"/>
      <c r="AH82" s="946">
        <v>0</v>
      </c>
      <c r="AI82" s="946"/>
      <c r="AJ82" s="946">
        <v>0</v>
      </c>
      <c r="AK82" s="946"/>
      <c r="AL82" s="947"/>
      <c r="AM82" s="948">
        <v>17</v>
      </c>
      <c r="AN82" s="949"/>
      <c r="AO82" s="931"/>
      <c r="AP82" s="931"/>
      <c r="AQ82" s="950">
        <f>U96</f>
        <v>3.5</v>
      </c>
      <c r="AR82" s="942"/>
      <c r="AS82" s="942"/>
      <c r="AT82" s="942"/>
      <c r="AU82" s="951" t="s">
        <v>297</v>
      </c>
      <c r="AV82" s="950">
        <f>AK96</f>
        <v>20.2</v>
      </c>
      <c r="AW82" s="952"/>
      <c r="AX82" s="952"/>
      <c r="AY82" s="952"/>
      <c r="AZ82" s="951" t="s">
        <v>298</v>
      </c>
      <c r="BA82" s="953">
        <f>ROUNDDOWN(AQ82+AV82,1)</f>
        <v>23.7</v>
      </c>
      <c r="BB82" s="953"/>
      <c r="BC82" s="953"/>
      <c r="BD82" s="953"/>
      <c r="BE82" s="927"/>
      <c r="BF82" s="954"/>
      <c r="BG82" s="954"/>
      <c r="BH82" s="954"/>
      <c r="BI82" s="954"/>
      <c r="BJ82" s="922"/>
    </row>
    <row r="83" spans="2:62" ht="20.25" customHeight="1">
      <c r="B83" s="919"/>
      <c r="C83" s="920"/>
      <c r="D83" s="920"/>
      <c r="E83" s="920"/>
      <c r="F83" s="920"/>
      <c r="G83" s="920"/>
      <c r="H83" s="920"/>
      <c r="I83" s="928"/>
      <c r="J83" s="929"/>
      <c r="K83" s="942" t="s">
        <v>299</v>
      </c>
      <c r="L83" s="942"/>
      <c r="M83" s="943">
        <f>SUMIFS($BB$17:$BB$76,$F$17:$F$76,"看護職員",$H$17:$H$76,"B")</f>
        <v>79.999999999999986</v>
      </c>
      <c r="N83" s="943"/>
      <c r="O83" s="944">
        <f>SUMIFS($BD$17:$BD$76,$F$17:$F$76,"看護職員",$H$17:$H$76,"B")</f>
        <v>19.999999999999996</v>
      </c>
      <c r="P83" s="944"/>
      <c r="Q83" s="945"/>
      <c r="R83" s="946">
        <v>80</v>
      </c>
      <c r="S83" s="946"/>
      <c r="T83" s="946">
        <v>20</v>
      </c>
      <c r="U83" s="946"/>
      <c r="V83" s="947"/>
      <c r="W83" s="948">
        <v>0</v>
      </c>
      <c r="X83" s="949"/>
      <c r="Y83" s="719"/>
      <c r="Z83" s="931"/>
      <c r="AA83" s="942" t="s">
        <v>299</v>
      </c>
      <c r="AB83" s="942"/>
      <c r="AC83" s="943">
        <f>SUMIFS($BB$17:$BB$76,$F$17:$F$76,"介護職員",$H$17:$H$76,"B")</f>
        <v>0</v>
      </c>
      <c r="AD83" s="943"/>
      <c r="AE83" s="944">
        <f>SUMIFS($BD$17:$BD$76,$F$17:$F$76,"介護職員",$H$17:$H$76,"B")</f>
        <v>0</v>
      </c>
      <c r="AF83" s="944"/>
      <c r="AG83" s="945"/>
      <c r="AH83" s="946">
        <v>0</v>
      </c>
      <c r="AI83" s="946"/>
      <c r="AJ83" s="946">
        <v>0</v>
      </c>
      <c r="AK83" s="946"/>
      <c r="AL83" s="947"/>
      <c r="AM83" s="948">
        <v>0</v>
      </c>
      <c r="AN83" s="949"/>
      <c r="AO83" s="931"/>
      <c r="AP83" s="931"/>
      <c r="AQ83" s="931"/>
      <c r="AR83" s="931"/>
      <c r="AS83" s="931"/>
      <c r="AT83" s="931"/>
      <c r="AU83" s="931"/>
      <c r="AV83" s="931"/>
      <c r="AW83" s="931"/>
      <c r="AX83" s="931"/>
      <c r="AY83" s="931"/>
      <c r="AZ83" s="931"/>
      <c r="BA83" s="931"/>
      <c r="BB83" s="931"/>
      <c r="BC83" s="931"/>
      <c r="BD83" s="932"/>
      <c r="BE83" s="927"/>
      <c r="BF83" s="922"/>
      <c r="BG83" s="922"/>
      <c r="BH83" s="922"/>
      <c r="BI83" s="922"/>
      <c r="BJ83" s="922"/>
    </row>
    <row r="84" spans="2:62" ht="20.25" customHeight="1">
      <c r="B84" s="919"/>
      <c r="C84" s="920"/>
      <c r="D84" s="920"/>
      <c r="E84" s="920"/>
      <c r="F84" s="920"/>
      <c r="G84" s="920"/>
      <c r="H84" s="920"/>
      <c r="I84" s="928"/>
      <c r="J84" s="929"/>
      <c r="K84" s="942" t="s">
        <v>300</v>
      </c>
      <c r="L84" s="942"/>
      <c r="M84" s="943">
        <f>SUMIFS($BB$17:$BB$76,$F$17:$F$76,"看護職員",$H$17:$H$76,"C")</f>
        <v>0</v>
      </c>
      <c r="N84" s="943"/>
      <c r="O84" s="944">
        <f>SUMIFS($BD$17:$BD$76,$F$17:$F$76,"看護職員",$H$17:$H$76,"C")</f>
        <v>0</v>
      </c>
      <c r="P84" s="944"/>
      <c r="Q84" s="945"/>
      <c r="R84" s="946">
        <v>0</v>
      </c>
      <c r="S84" s="946"/>
      <c r="T84" s="955">
        <v>0</v>
      </c>
      <c r="U84" s="955"/>
      <c r="V84" s="947"/>
      <c r="W84" s="956" t="s">
        <v>301</v>
      </c>
      <c r="X84" s="957"/>
      <c r="Y84" s="719"/>
      <c r="Z84" s="931"/>
      <c r="AA84" s="942" t="s">
        <v>300</v>
      </c>
      <c r="AB84" s="942"/>
      <c r="AC84" s="943">
        <f>SUMIFS($BB$17:$BB$76,$F$17:$F$76,"介護職員",$H$17:$H$76,"C")</f>
        <v>512</v>
      </c>
      <c r="AD84" s="943"/>
      <c r="AE84" s="944">
        <f>SUMIFS($BD$17:$BD$76,$F$17:$F$76,"介護職員",$H$17:$H$76,"C")</f>
        <v>128</v>
      </c>
      <c r="AF84" s="944"/>
      <c r="AG84" s="945"/>
      <c r="AH84" s="946">
        <v>512</v>
      </c>
      <c r="AI84" s="946"/>
      <c r="AJ84" s="955">
        <v>128</v>
      </c>
      <c r="AK84" s="955"/>
      <c r="AL84" s="947"/>
      <c r="AM84" s="956" t="s">
        <v>301</v>
      </c>
      <c r="AN84" s="957"/>
      <c r="AO84" s="931"/>
      <c r="AP84" s="931"/>
      <c r="AQ84" s="931"/>
      <c r="AR84" s="931"/>
      <c r="AS84" s="931"/>
      <c r="AT84" s="931"/>
      <c r="AU84" s="931"/>
      <c r="AV84" s="931"/>
      <c r="AW84" s="931"/>
      <c r="AX84" s="931"/>
      <c r="AY84" s="931"/>
      <c r="AZ84" s="931"/>
      <c r="BA84" s="931"/>
      <c r="BB84" s="931"/>
      <c r="BC84" s="931"/>
      <c r="BD84" s="932"/>
      <c r="BE84" s="927"/>
      <c r="BF84" s="922"/>
      <c r="BG84" s="922"/>
      <c r="BH84" s="922"/>
      <c r="BI84" s="922"/>
      <c r="BJ84" s="922"/>
    </row>
    <row r="85" spans="2:62" ht="20.25" customHeight="1">
      <c r="B85" s="919"/>
      <c r="C85" s="920"/>
      <c r="D85" s="920"/>
      <c r="E85" s="920"/>
      <c r="F85" s="920"/>
      <c r="G85" s="920"/>
      <c r="H85" s="920"/>
      <c r="I85" s="928"/>
      <c r="J85" s="929"/>
      <c r="K85" s="942" t="s">
        <v>302</v>
      </c>
      <c r="L85" s="942"/>
      <c r="M85" s="943">
        <f>SUMIFS($BB$17:$BB$76,$F$17:$F$76,"看護職員",$H$17:$H$76,"D")</f>
        <v>0</v>
      </c>
      <c r="N85" s="943"/>
      <c r="O85" s="944">
        <f>SUMIFS($BD$17:$BD$76,$F$17:$F$76,"看護職員",$H$17:$H$76,"D")</f>
        <v>0</v>
      </c>
      <c r="P85" s="944"/>
      <c r="Q85" s="945"/>
      <c r="R85" s="946">
        <v>0</v>
      </c>
      <c r="S85" s="946"/>
      <c r="T85" s="955">
        <v>0</v>
      </c>
      <c r="U85" s="955"/>
      <c r="V85" s="947"/>
      <c r="W85" s="956" t="s">
        <v>301</v>
      </c>
      <c r="X85" s="957"/>
      <c r="Y85" s="719"/>
      <c r="Z85" s="931"/>
      <c r="AA85" s="942" t="s">
        <v>302</v>
      </c>
      <c r="AB85" s="942"/>
      <c r="AC85" s="943">
        <f>SUMIFS($BB$17:$BB$76,$F$17:$F$76,"介護職員",$H$17:$H$76,"D")</f>
        <v>0</v>
      </c>
      <c r="AD85" s="943"/>
      <c r="AE85" s="944">
        <f>SUMIFS($BD$17:$BD$76,$F$17:$F$76,"介護職員",$H$17:$H$76,"D")</f>
        <v>0</v>
      </c>
      <c r="AF85" s="944"/>
      <c r="AG85" s="945"/>
      <c r="AH85" s="946">
        <v>0</v>
      </c>
      <c r="AI85" s="946"/>
      <c r="AJ85" s="955">
        <v>0</v>
      </c>
      <c r="AK85" s="955"/>
      <c r="AL85" s="947"/>
      <c r="AM85" s="956" t="s">
        <v>301</v>
      </c>
      <c r="AN85" s="957"/>
      <c r="AO85" s="931"/>
      <c r="AP85" s="931"/>
      <c r="AQ85" s="929" t="s">
        <v>303</v>
      </c>
      <c r="AR85" s="929"/>
      <c r="AS85" s="929"/>
      <c r="AT85" s="929"/>
      <c r="AU85" s="929"/>
      <c r="AV85" s="929"/>
      <c r="AW85" s="931"/>
      <c r="AX85" s="931"/>
      <c r="AY85" s="931"/>
      <c r="AZ85" s="931"/>
      <c r="BA85" s="931"/>
      <c r="BB85" s="931"/>
      <c r="BC85" s="931"/>
      <c r="BD85" s="932"/>
      <c r="BE85" s="927"/>
      <c r="BF85" s="922"/>
      <c r="BG85" s="922"/>
      <c r="BH85" s="922"/>
      <c r="BI85" s="922"/>
      <c r="BJ85" s="922"/>
    </row>
    <row r="86" spans="2:62" ht="20.25" customHeight="1">
      <c r="B86" s="919"/>
      <c r="C86" s="920"/>
      <c r="D86" s="920"/>
      <c r="E86" s="920"/>
      <c r="F86" s="920"/>
      <c r="G86" s="920"/>
      <c r="H86" s="920"/>
      <c r="I86" s="928"/>
      <c r="J86" s="929"/>
      <c r="K86" s="942" t="s">
        <v>295</v>
      </c>
      <c r="L86" s="942"/>
      <c r="M86" s="943">
        <f>SUM(M82:N85)</f>
        <v>560</v>
      </c>
      <c r="N86" s="943"/>
      <c r="O86" s="944">
        <f>SUM(O82:P85)</f>
        <v>140</v>
      </c>
      <c r="P86" s="944"/>
      <c r="Q86" s="945"/>
      <c r="R86" s="943">
        <f>SUM(R82:S85)</f>
        <v>80</v>
      </c>
      <c r="S86" s="943"/>
      <c r="T86" s="944">
        <f>SUM(T82:U85)</f>
        <v>20</v>
      </c>
      <c r="U86" s="944"/>
      <c r="V86" s="947"/>
      <c r="W86" s="958">
        <f>SUM(W82:X83)</f>
        <v>3</v>
      </c>
      <c r="X86" s="959"/>
      <c r="Y86" s="719"/>
      <c r="Z86" s="931"/>
      <c r="AA86" s="942" t="s">
        <v>295</v>
      </c>
      <c r="AB86" s="942"/>
      <c r="AC86" s="943">
        <f>SUM(AC82:AD85)</f>
        <v>3232</v>
      </c>
      <c r="AD86" s="943"/>
      <c r="AE86" s="944">
        <f>SUM(AE82:AF85)</f>
        <v>808</v>
      </c>
      <c r="AF86" s="944"/>
      <c r="AG86" s="945"/>
      <c r="AH86" s="943">
        <f>SUM(AH82:AI85)</f>
        <v>512</v>
      </c>
      <c r="AI86" s="943"/>
      <c r="AJ86" s="944">
        <f>SUM(AJ82:AK85)</f>
        <v>128</v>
      </c>
      <c r="AK86" s="944"/>
      <c r="AL86" s="947"/>
      <c r="AM86" s="958">
        <f>SUM(AM82:AN83)</f>
        <v>17</v>
      </c>
      <c r="AN86" s="959"/>
      <c r="AO86" s="931"/>
      <c r="AP86" s="931"/>
      <c r="AQ86" s="942" t="s">
        <v>304</v>
      </c>
      <c r="AR86" s="942"/>
      <c r="AS86" s="942" t="s">
        <v>305</v>
      </c>
      <c r="AT86" s="942"/>
      <c r="AU86" s="942"/>
      <c r="AV86" s="942"/>
      <c r="AW86" s="931"/>
      <c r="AX86" s="931"/>
      <c r="AY86" s="931"/>
      <c r="AZ86" s="931"/>
      <c r="BA86" s="931"/>
      <c r="BB86" s="931"/>
      <c r="BC86" s="931"/>
      <c r="BD86" s="932"/>
      <c r="BE86" s="927"/>
      <c r="BF86" s="922"/>
      <c r="BG86" s="922"/>
      <c r="BH86" s="922"/>
      <c r="BI86" s="922"/>
      <c r="BJ86" s="922"/>
    </row>
    <row r="87" spans="2:62" ht="20.25" customHeight="1">
      <c r="B87" s="919"/>
      <c r="C87" s="920"/>
      <c r="D87" s="920"/>
      <c r="E87" s="920"/>
      <c r="F87" s="920"/>
      <c r="G87" s="920"/>
      <c r="H87" s="920"/>
      <c r="I87" s="928"/>
      <c r="J87" s="928"/>
      <c r="K87" s="960"/>
      <c r="L87" s="960"/>
      <c r="M87" s="960"/>
      <c r="N87" s="960"/>
      <c r="O87" s="961"/>
      <c r="P87" s="961"/>
      <c r="Q87" s="961"/>
      <c r="R87" s="962"/>
      <c r="S87" s="962"/>
      <c r="T87" s="962"/>
      <c r="U87" s="962"/>
      <c r="V87" s="963"/>
      <c r="W87" s="931"/>
      <c r="X87" s="931"/>
      <c r="Y87" s="931"/>
      <c r="Z87" s="931"/>
      <c r="AA87" s="960"/>
      <c r="AB87" s="960"/>
      <c r="AC87" s="960"/>
      <c r="AD87" s="960"/>
      <c r="AE87" s="961"/>
      <c r="AF87" s="961"/>
      <c r="AG87" s="961"/>
      <c r="AH87" s="962"/>
      <c r="AI87" s="962"/>
      <c r="AJ87" s="962"/>
      <c r="AK87" s="962"/>
      <c r="AL87" s="963"/>
      <c r="AM87" s="931"/>
      <c r="AN87" s="931"/>
      <c r="AO87" s="931"/>
      <c r="AP87" s="931"/>
      <c r="AQ87" s="942" t="s">
        <v>296</v>
      </c>
      <c r="AR87" s="942"/>
      <c r="AS87" s="942" t="s">
        <v>306</v>
      </c>
      <c r="AT87" s="942"/>
      <c r="AU87" s="942"/>
      <c r="AV87" s="942"/>
      <c r="AW87" s="931"/>
      <c r="AX87" s="931"/>
      <c r="AY87" s="931"/>
      <c r="AZ87" s="931"/>
      <c r="BA87" s="931"/>
      <c r="BB87" s="931"/>
      <c r="BC87" s="931"/>
      <c r="BD87" s="932"/>
      <c r="BE87" s="927"/>
      <c r="BF87" s="922"/>
      <c r="BG87" s="922"/>
      <c r="BH87" s="922"/>
      <c r="BI87" s="922"/>
      <c r="BJ87" s="922"/>
    </row>
    <row r="88" spans="2:62" ht="20.25" customHeight="1">
      <c r="B88" s="919"/>
      <c r="C88" s="920"/>
      <c r="D88" s="920"/>
      <c r="E88" s="920"/>
      <c r="F88" s="920"/>
      <c r="G88" s="920"/>
      <c r="H88" s="920"/>
      <c r="I88" s="928"/>
      <c r="J88" s="928"/>
      <c r="K88" s="930" t="s">
        <v>307</v>
      </c>
      <c r="L88" s="929"/>
      <c r="M88" s="929"/>
      <c r="N88" s="929"/>
      <c r="O88" s="929"/>
      <c r="P88" s="929"/>
      <c r="Q88" s="964" t="s">
        <v>308</v>
      </c>
      <c r="R88" s="965" t="s">
        <v>309</v>
      </c>
      <c r="S88" s="966"/>
      <c r="T88" s="967"/>
      <c r="U88" s="967"/>
      <c r="V88" s="929"/>
      <c r="W88" s="929"/>
      <c r="X88" s="929"/>
      <c r="Y88" s="931"/>
      <c r="Z88" s="931"/>
      <c r="AA88" s="930" t="s">
        <v>307</v>
      </c>
      <c r="AB88" s="929"/>
      <c r="AC88" s="929"/>
      <c r="AD88" s="929"/>
      <c r="AE88" s="929"/>
      <c r="AF88" s="929"/>
      <c r="AG88" s="964" t="s">
        <v>308</v>
      </c>
      <c r="AH88" s="968" t="str">
        <f>R88</f>
        <v>週</v>
      </c>
      <c r="AI88" s="969"/>
      <c r="AJ88" s="967"/>
      <c r="AK88" s="967"/>
      <c r="AL88" s="929"/>
      <c r="AM88" s="929"/>
      <c r="AN88" s="929"/>
      <c r="AO88" s="931"/>
      <c r="AP88" s="931"/>
      <c r="AQ88" s="942" t="s">
        <v>299</v>
      </c>
      <c r="AR88" s="942"/>
      <c r="AS88" s="942" t="s">
        <v>310</v>
      </c>
      <c r="AT88" s="942"/>
      <c r="AU88" s="942"/>
      <c r="AV88" s="942"/>
      <c r="AW88" s="931"/>
      <c r="AX88" s="931"/>
      <c r="AY88" s="931"/>
      <c r="AZ88" s="931"/>
      <c r="BA88" s="931"/>
      <c r="BB88" s="931"/>
      <c r="BC88" s="931"/>
      <c r="BD88" s="932"/>
      <c r="BE88" s="927"/>
      <c r="BF88" s="922"/>
      <c r="BG88" s="922"/>
      <c r="BH88" s="922"/>
      <c r="BI88" s="922"/>
      <c r="BJ88" s="922"/>
    </row>
    <row r="89" spans="2:62" ht="20.25" customHeight="1">
      <c r="B89" s="919"/>
      <c r="C89" s="920"/>
      <c r="D89" s="920"/>
      <c r="E89" s="920"/>
      <c r="F89" s="920"/>
      <c r="G89" s="920"/>
      <c r="H89" s="920"/>
      <c r="I89" s="928"/>
      <c r="J89" s="928"/>
      <c r="K89" s="929" t="s">
        <v>311</v>
      </c>
      <c r="L89" s="929"/>
      <c r="M89" s="929"/>
      <c r="N89" s="929"/>
      <c r="O89" s="929"/>
      <c r="P89" s="929" t="s">
        <v>312</v>
      </c>
      <c r="Q89" s="929"/>
      <c r="R89" s="929"/>
      <c r="S89" s="929"/>
      <c r="T89" s="930"/>
      <c r="U89" s="929"/>
      <c r="V89" s="929"/>
      <c r="W89" s="929"/>
      <c r="X89" s="929"/>
      <c r="Y89" s="931"/>
      <c r="Z89" s="931"/>
      <c r="AA89" s="929" t="s">
        <v>311</v>
      </c>
      <c r="AB89" s="929"/>
      <c r="AC89" s="929"/>
      <c r="AD89" s="929"/>
      <c r="AE89" s="929"/>
      <c r="AF89" s="929" t="s">
        <v>312</v>
      </c>
      <c r="AG89" s="929"/>
      <c r="AH89" s="929"/>
      <c r="AI89" s="929"/>
      <c r="AJ89" s="930"/>
      <c r="AK89" s="929"/>
      <c r="AL89" s="929"/>
      <c r="AM89" s="929"/>
      <c r="AN89" s="929"/>
      <c r="AO89" s="931"/>
      <c r="AP89" s="931"/>
      <c r="AQ89" s="942" t="s">
        <v>300</v>
      </c>
      <c r="AR89" s="942"/>
      <c r="AS89" s="942" t="s">
        <v>313</v>
      </c>
      <c r="AT89" s="942"/>
      <c r="AU89" s="942"/>
      <c r="AV89" s="942"/>
      <c r="AW89" s="931"/>
      <c r="AX89" s="931"/>
      <c r="AY89" s="931"/>
      <c r="AZ89" s="931"/>
      <c r="BA89" s="931"/>
      <c r="BB89" s="931"/>
      <c r="BC89" s="931"/>
      <c r="BD89" s="932"/>
      <c r="BE89" s="927"/>
      <c r="BF89" s="922"/>
      <c r="BG89" s="922"/>
      <c r="BH89" s="922"/>
      <c r="BI89" s="922"/>
      <c r="BJ89" s="922"/>
    </row>
    <row r="90" spans="2:62" ht="20.25" customHeight="1">
      <c r="B90" s="919"/>
      <c r="C90" s="920"/>
      <c r="D90" s="920"/>
      <c r="E90" s="920"/>
      <c r="F90" s="920"/>
      <c r="G90" s="920"/>
      <c r="H90" s="920"/>
      <c r="I90" s="928"/>
      <c r="J90" s="928"/>
      <c r="K90" s="929" t="str">
        <f>IF($R$88="週","対象時間数（週平均）","対象時間数（当月合計）")</f>
        <v>対象時間数（週平均）</v>
      </c>
      <c r="L90" s="929"/>
      <c r="M90" s="929"/>
      <c r="N90" s="929"/>
      <c r="O90" s="929"/>
      <c r="P90" s="929" t="str">
        <f>IF($R$88="週","週に勤務すべき時間数","当月に勤務すべき時間数")</f>
        <v>週に勤務すべき時間数</v>
      </c>
      <c r="Q90" s="929"/>
      <c r="R90" s="929"/>
      <c r="S90" s="929"/>
      <c r="T90" s="930"/>
      <c r="U90" s="929" t="s">
        <v>314</v>
      </c>
      <c r="V90" s="929"/>
      <c r="W90" s="929"/>
      <c r="X90" s="929"/>
      <c r="Y90" s="931"/>
      <c r="Z90" s="931"/>
      <c r="AA90" s="929" t="str">
        <f>IF(AH88="週","対象時間数（週平均）","対象時間数（当月合計）")</f>
        <v>対象時間数（週平均）</v>
      </c>
      <c r="AB90" s="929"/>
      <c r="AC90" s="929"/>
      <c r="AD90" s="929"/>
      <c r="AE90" s="929"/>
      <c r="AF90" s="929" t="str">
        <f>IF($AH$88="週","週に勤務すべき時間数","当月に勤務すべき時間数")</f>
        <v>週に勤務すべき時間数</v>
      </c>
      <c r="AG90" s="929"/>
      <c r="AH90" s="929"/>
      <c r="AI90" s="929"/>
      <c r="AJ90" s="930"/>
      <c r="AK90" s="929" t="s">
        <v>314</v>
      </c>
      <c r="AL90" s="929"/>
      <c r="AM90" s="929"/>
      <c r="AN90" s="929"/>
      <c r="AO90" s="931"/>
      <c r="AP90" s="931"/>
      <c r="AQ90" s="942" t="s">
        <v>302</v>
      </c>
      <c r="AR90" s="942"/>
      <c r="AS90" s="942" t="s">
        <v>315</v>
      </c>
      <c r="AT90" s="942"/>
      <c r="AU90" s="942"/>
      <c r="AV90" s="942"/>
      <c r="AW90" s="931"/>
      <c r="AX90" s="931"/>
      <c r="AY90" s="931"/>
      <c r="AZ90" s="931"/>
      <c r="BA90" s="931"/>
      <c r="BB90" s="931"/>
      <c r="BC90" s="931"/>
      <c r="BD90" s="932"/>
      <c r="BE90" s="927"/>
      <c r="BF90" s="922"/>
      <c r="BG90" s="922"/>
      <c r="BH90" s="922"/>
      <c r="BI90" s="922"/>
      <c r="BJ90" s="922"/>
    </row>
    <row r="91" spans="2:62" ht="20.25" customHeight="1">
      <c r="I91" s="719"/>
      <c r="J91" s="719"/>
      <c r="K91" s="970">
        <f>IF($R$88="週",T86,R86)</f>
        <v>20</v>
      </c>
      <c r="L91" s="970"/>
      <c r="M91" s="970"/>
      <c r="N91" s="970"/>
      <c r="O91" s="951" t="s">
        <v>316</v>
      </c>
      <c r="P91" s="942">
        <f>IF($R$88="週",$BA$6,$BE$6)</f>
        <v>40</v>
      </c>
      <c r="Q91" s="942"/>
      <c r="R91" s="942"/>
      <c r="S91" s="942"/>
      <c r="T91" s="951" t="s">
        <v>298</v>
      </c>
      <c r="U91" s="971">
        <f>ROUNDDOWN(K91/P91,1)</f>
        <v>0.5</v>
      </c>
      <c r="V91" s="971"/>
      <c r="W91" s="971"/>
      <c r="X91" s="971"/>
      <c r="Y91" s="719"/>
      <c r="Z91" s="719"/>
      <c r="AA91" s="970">
        <f>IF($AH$88="週",AJ86,AH86)</f>
        <v>128</v>
      </c>
      <c r="AB91" s="970"/>
      <c r="AC91" s="970"/>
      <c r="AD91" s="970"/>
      <c r="AE91" s="951" t="s">
        <v>316</v>
      </c>
      <c r="AF91" s="942">
        <f>IF($AH$88="週",$BA$6,$BE$6)</f>
        <v>40</v>
      </c>
      <c r="AG91" s="942"/>
      <c r="AH91" s="942"/>
      <c r="AI91" s="942"/>
      <c r="AJ91" s="951" t="s">
        <v>298</v>
      </c>
      <c r="AK91" s="971">
        <f>ROUNDDOWN(AA91/AF91,1)</f>
        <v>3.2</v>
      </c>
      <c r="AL91" s="971"/>
      <c r="AM91" s="971"/>
      <c r="AN91" s="971"/>
      <c r="AO91" s="719"/>
      <c r="AP91" s="719"/>
      <c r="AQ91" s="719"/>
      <c r="AR91" s="719"/>
      <c r="AS91" s="719"/>
      <c r="AT91" s="719"/>
      <c r="AU91" s="719"/>
      <c r="AV91" s="719"/>
      <c r="AW91" s="719"/>
      <c r="AX91" s="719"/>
      <c r="AY91" s="719"/>
      <c r="AZ91" s="719"/>
      <c r="BA91" s="719"/>
      <c r="BB91" s="719"/>
      <c r="BC91" s="719"/>
      <c r="BD91" s="719"/>
    </row>
    <row r="92" spans="2:62" ht="20.25" customHeight="1">
      <c r="I92" s="719"/>
      <c r="J92" s="719"/>
      <c r="K92" s="929"/>
      <c r="L92" s="929"/>
      <c r="M92" s="929"/>
      <c r="N92" s="929"/>
      <c r="O92" s="929"/>
      <c r="P92" s="929"/>
      <c r="Q92" s="929"/>
      <c r="R92" s="929"/>
      <c r="S92" s="929"/>
      <c r="T92" s="930"/>
      <c r="U92" s="929" t="s">
        <v>317</v>
      </c>
      <c r="V92" s="929"/>
      <c r="W92" s="929"/>
      <c r="X92" s="929"/>
      <c r="Y92" s="719"/>
      <c r="Z92" s="719"/>
      <c r="AA92" s="929"/>
      <c r="AB92" s="929"/>
      <c r="AC92" s="929"/>
      <c r="AD92" s="929"/>
      <c r="AE92" s="929"/>
      <c r="AF92" s="929"/>
      <c r="AG92" s="929"/>
      <c r="AH92" s="929"/>
      <c r="AI92" s="929"/>
      <c r="AJ92" s="930"/>
      <c r="AK92" s="929" t="s">
        <v>317</v>
      </c>
      <c r="AL92" s="929"/>
      <c r="AM92" s="929"/>
      <c r="AN92" s="929"/>
      <c r="AO92" s="719"/>
      <c r="AP92" s="719"/>
      <c r="AQ92" s="719"/>
      <c r="AR92" s="719"/>
      <c r="AS92" s="719"/>
      <c r="AT92" s="719"/>
      <c r="AU92" s="719"/>
      <c r="AV92" s="719"/>
      <c r="AW92" s="719"/>
      <c r="AX92" s="719"/>
      <c r="AY92" s="719"/>
      <c r="AZ92" s="719"/>
      <c r="BA92" s="719"/>
      <c r="BB92" s="719"/>
      <c r="BC92" s="719"/>
      <c r="BD92" s="719"/>
    </row>
    <row r="93" spans="2:62" ht="20.25" customHeight="1">
      <c r="I93" s="719"/>
      <c r="J93" s="719"/>
      <c r="K93" s="929" t="s">
        <v>318</v>
      </c>
      <c r="L93" s="929"/>
      <c r="M93" s="929"/>
      <c r="N93" s="929"/>
      <c r="O93" s="929"/>
      <c r="P93" s="929"/>
      <c r="Q93" s="929"/>
      <c r="R93" s="929"/>
      <c r="S93" s="929"/>
      <c r="T93" s="930"/>
      <c r="U93" s="929"/>
      <c r="V93" s="929"/>
      <c r="W93" s="929"/>
      <c r="X93" s="929"/>
      <c r="Y93" s="719"/>
      <c r="Z93" s="719"/>
      <c r="AA93" s="929" t="s">
        <v>319</v>
      </c>
      <c r="AB93" s="929"/>
      <c r="AC93" s="929"/>
      <c r="AD93" s="929"/>
      <c r="AE93" s="929"/>
      <c r="AF93" s="929"/>
      <c r="AG93" s="929"/>
      <c r="AH93" s="929"/>
      <c r="AI93" s="929"/>
      <c r="AJ93" s="930"/>
      <c r="AK93" s="929"/>
      <c r="AL93" s="929"/>
      <c r="AM93" s="929"/>
      <c r="AN93" s="929"/>
      <c r="AO93" s="719"/>
      <c r="AP93" s="719"/>
      <c r="AQ93" s="719"/>
      <c r="AR93" s="719"/>
      <c r="AS93" s="719"/>
      <c r="AT93" s="719"/>
      <c r="AU93" s="719"/>
      <c r="AV93" s="719"/>
      <c r="AW93" s="719"/>
      <c r="AX93" s="719"/>
      <c r="AY93" s="719"/>
      <c r="AZ93" s="719"/>
      <c r="BA93" s="719"/>
      <c r="BB93" s="719"/>
      <c r="BC93" s="719"/>
      <c r="BD93" s="719"/>
    </row>
    <row r="94" spans="2:62" ht="20.25" customHeight="1">
      <c r="I94" s="719"/>
      <c r="J94" s="719"/>
      <c r="K94" s="929" t="s">
        <v>291</v>
      </c>
      <c r="L94" s="929"/>
      <c r="M94" s="929"/>
      <c r="N94" s="929"/>
      <c r="O94" s="929"/>
      <c r="P94" s="929"/>
      <c r="Q94" s="929"/>
      <c r="R94" s="929"/>
      <c r="S94" s="929"/>
      <c r="T94" s="930"/>
      <c r="U94" s="934"/>
      <c r="V94" s="934"/>
      <c r="W94" s="934"/>
      <c r="X94" s="934"/>
      <c r="Y94" s="719"/>
      <c r="Z94" s="719"/>
      <c r="AA94" s="929" t="s">
        <v>291</v>
      </c>
      <c r="AB94" s="929"/>
      <c r="AC94" s="929"/>
      <c r="AD94" s="929"/>
      <c r="AE94" s="929"/>
      <c r="AF94" s="929"/>
      <c r="AG94" s="929"/>
      <c r="AH94" s="929"/>
      <c r="AI94" s="929"/>
      <c r="AJ94" s="930"/>
      <c r="AK94" s="934"/>
      <c r="AL94" s="934"/>
      <c r="AM94" s="934"/>
      <c r="AN94" s="934"/>
      <c r="AO94" s="719"/>
      <c r="AP94" s="719"/>
      <c r="AQ94" s="719"/>
      <c r="AR94" s="719"/>
      <c r="AS94" s="719"/>
      <c r="AT94" s="719"/>
      <c r="AU94" s="719"/>
      <c r="AV94" s="719"/>
      <c r="AW94" s="719"/>
      <c r="AX94" s="719"/>
      <c r="AY94" s="719"/>
      <c r="AZ94" s="719"/>
      <c r="BA94" s="719"/>
      <c r="BB94" s="719"/>
      <c r="BC94" s="719"/>
      <c r="BD94" s="719"/>
    </row>
    <row r="95" spans="2:62" ht="20.25" customHeight="1">
      <c r="I95" s="719"/>
      <c r="J95" s="719"/>
      <c r="K95" s="936" t="s">
        <v>320</v>
      </c>
      <c r="L95" s="936"/>
      <c r="M95" s="936"/>
      <c r="N95" s="936"/>
      <c r="O95" s="936"/>
      <c r="P95" s="929" t="s">
        <v>321</v>
      </c>
      <c r="Q95" s="936"/>
      <c r="R95" s="936"/>
      <c r="S95" s="936"/>
      <c r="T95" s="936"/>
      <c r="U95" s="939" t="s">
        <v>295</v>
      </c>
      <c r="V95" s="939"/>
      <c r="W95" s="939"/>
      <c r="X95" s="939"/>
      <c r="Y95" s="719"/>
      <c r="Z95" s="719"/>
      <c r="AA95" s="936" t="s">
        <v>320</v>
      </c>
      <c r="AB95" s="936"/>
      <c r="AC95" s="936"/>
      <c r="AD95" s="936"/>
      <c r="AE95" s="936"/>
      <c r="AF95" s="929" t="s">
        <v>321</v>
      </c>
      <c r="AG95" s="936"/>
      <c r="AH95" s="936"/>
      <c r="AI95" s="936"/>
      <c r="AJ95" s="936"/>
      <c r="AK95" s="939" t="s">
        <v>295</v>
      </c>
      <c r="AL95" s="939"/>
      <c r="AM95" s="939"/>
      <c r="AN95" s="939"/>
      <c r="AO95" s="719"/>
      <c r="AP95" s="719"/>
      <c r="AQ95" s="719"/>
      <c r="AR95" s="719"/>
      <c r="AS95" s="719"/>
      <c r="AT95" s="719"/>
      <c r="AU95" s="719"/>
      <c r="AV95" s="719"/>
      <c r="AW95" s="719"/>
      <c r="AX95" s="719"/>
      <c r="AY95" s="719"/>
      <c r="AZ95" s="719"/>
      <c r="BA95" s="719"/>
      <c r="BB95" s="719"/>
      <c r="BC95" s="719"/>
      <c r="BD95" s="719"/>
    </row>
    <row r="96" spans="2:62" ht="20.25" customHeight="1">
      <c r="I96" s="719"/>
      <c r="J96" s="719"/>
      <c r="K96" s="942">
        <f>W86</f>
        <v>3</v>
      </c>
      <c r="L96" s="942"/>
      <c r="M96" s="942"/>
      <c r="N96" s="942"/>
      <c r="O96" s="951" t="s">
        <v>297</v>
      </c>
      <c r="P96" s="971">
        <f>U91</f>
        <v>0.5</v>
      </c>
      <c r="Q96" s="971"/>
      <c r="R96" s="971"/>
      <c r="S96" s="971"/>
      <c r="T96" s="951" t="s">
        <v>298</v>
      </c>
      <c r="U96" s="953">
        <f>ROUNDDOWN(K96+P96,1)</f>
        <v>3.5</v>
      </c>
      <c r="V96" s="953"/>
      <c r="W96" s="953"/>
      <c r="X96" s="953"/>
      <c r="Y96" s="972"/>
      <c r="Z96" s="972"/>
      <c r="AA96" s="973">
        <f>AM86</f>
        <v>17</v>
      </c>
      <c r="AB96" s="973"/>
      <c r="AC96" s="973"/>
      <c r="AD96" s="973"/>
      <c r="AE96" s="963" t="s">
        <v>297</v>
      </c>
      <c r="AF96" s="974">
        <f>AK91</f>
        <v>3.2</v>
      </c>
      <c r="AG96" s="974"/>
      <c r="AH96" s="974"/>
      <c r="AI96" s="974"/>
      <c r="AJ96" s="963" t="s">
        <v>298</v>
      </c>
      <c r="AK96" s="953">
        <f>ROUNDDOWN(AA96+AF96,1)</f>
        <v>20.2</v>
      </c>
      <c r="AL96" s="953"/>
      <c r="AM96" s="953"/>
      <c r="AN96" s="953"/>
      <c r="AO96" s="719"/>
      <c r="AP96" s="719"/>
      <c r="AQ96" s="719"/>
      <c r="AR96" s="719"/>
      <c r="AS96" s="719"/>
      <c r="AT96" s="719"/>
      <c r="AU96" s="719"/>
      <c r="AV96" s="719"/>
      <c r="AW96" s="719"/>
      <c r="AX96" s="719"/>
      <c r="AY96" s="719"/>
      <c r="AZ96" s="719"/>
      <c r="BA96" s="719"/>
      <c r="BB96" s="719"/>
      <c r="BC96" s="719"/>
      <c r="BD96" s="719"/>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59">
      <c r="A143" s="975"/>
      <c r="B143" s="975"/>
      <c r="C143" s="976"/>
      <c r="D143" s="976"/>
      <c r="E143" s="976"/>
      <c r="F143" s="976"/>
      <c r="G143" s="976"/>
      <c r="H143" s="976"/>
      <c r="I143" s="976"/>
      <c r="J143" s="976"/>
      <c r="K143" s="977"/>
      <c r="L143" s="977"/>
      <c r="M143" s="977"/>
      <c r="N143" s="977"/>
      <c r="O143" s="977"/>
      <c r="P143" s="977"/>
      <c r="Q143" s="977"/>
      <c r="R143" s="977"/>
      <c r="S143" s="977"/>
      <c r="T143" s="977"/>
      <c r="U143" s="977"/>
      <c r="V143" s="977"/>
      <c r="W143" s="977"/>
      <c r="X143" s="977"/>
      <c r="Y143" s="977"/>
      <c r="Z143" s="977"/>
      <c r="AA143" s="977"/>
      <c r="AB143" s="977"/>
      <c r="AC143" s="977"/>
      <c r="AD143" s="977"/>
      <c r="AE143" s="977"/>
      <c r="AF143" s="977"/>
      <c r="AG143" s="977"/>
      <c r="AH143" s="977"/>
      <c r="AI143" s="977"/>
      <c r="AJ143" s="977"/>
      <c r="AK143" s="977"/>
      <c r="AL143" s="977"/>
      <c r="AM143" s="977"/>
      <c r="AN143" s="977"/>
      <c r="AO143" s="977"/>
      <c r="AP143" s="977"/>
      <c r="AQ143" s="977"/>
      <c r="AR143" s="977"/>
      <c r="AS143" s="977"/>
      <c r="AT143" s="977"/>
      <c r="AU143" s="977"/>
      <c r="AV143" s="977"/>
      <c r="AW143" s="977"/>
      <c r="AX143" s="977"/>
      <c r="AY143" s="977"/>
      <c r="AZ143" s="978"/>
      <c r="BA143" s="978"/>
      <c r="BB143" s="978"/>
      <c r="BC143" s="978"/>
      <c r="BD143" s="978"/>
      <c r="BE143" s="978"/>
      <c r="BF143" s="978"/>
      <c r="BG143" s="978"/>
    </row>
    <row r="144" spans="1:59">
      <c r="A144" s="975"/>
      <c r="B144" s="975"/>
      <c r="C144" s="976"/>
      <c r="D144" s="976"/>
      <c r="E144" s="976"/>
      <c r="F144" s="976"/>
      <c r="G144" s="976"/>
      <c r="H144" s="976"/>
      <c r="I144" s="976"/>
      <c r="J144" s="976"/>
      <c r="K144" s="977"/>
      <c r="L144" s="977"/>
      <c r="M144" s="977"/>
      <c r="N144" s="977"/>
      <c r="O144" s="977"/>
      <c r="P144" s="977"/>
      <c r="Q144" s="977"/>
      <c r="R144" s="977"/>
      <c r="S144" s="977"/>
      <c r="T144" s="977"/>
      <c r="U144" s="977"/>
      <c r="V144" s="977"/>
      <c r="W144" s="977"/>
      <c r="X144" s="977"/>
      <c r="Y144" s="977"/>
      <c r="Z144" s="977"/>
      <c r="AA144" s="977"/>
      <c r="AB144" s="977"/>
      <c r="AC144" s="977"/>
      <c r="AD144" s="977"/>
      <c r="AE144" s="977"/>
      <c r="AF144" s="977"/>
      <c r="AG144" s="977"/>
      <c r="AH144" s="977"/>
      <c r="AI144" s="977"/>
      <c r="AJ144" s="977"/>
      <c r="AK144" s="977"/>
      <c r="AL144" s="977"/>
      <c r="AM144" s="977"/>
      <c r="AN144" s="977"/>
      <c r="AO144" s="977"/>
      <c r="AP144" s="977"/>
      <c r="AQ144" s="977"/>
      <c r="AR144" s="977"/>
      <c r="AS144" s="977"/>
      <c r="AT144" s="977"/>
      <c r="AU144" s="977"/>
      <c r="AV144" s="977"/>
      <c r="AW144" s="977"/>
      <c r="AX144" s="977"/>
      <c r="AY144" s="977"/>
      <c r="AZ144" s="978"/>
      <c r="BA144" s="978"/>
      <c r="BB144" s="978"/>
      <c r="BC144" s="978"/>
      <c r="BD144" s="978"/>
      <c r="BE144" s="978"/>
      <c r="BF144" s="978"/>
      <c r="BG144" s="978"/>
    </row>
    <row r="145" spans="1:18">
      <c r="A145" s="975"/>
      <c r="B145" s="975"/>
      <c r="C145" s="979"/>
      <c r="D145" s="979"/>
      <c r="E145" s="979"/>
      <c r="F145" s="979"/>
      <c r="G145" s="979"/>
      <c r="H145" s="979"/>
      <c r="I145" s="979"/>
      <c r="J145" s="979"/>
      <c r="K145" s="976"/>
      <c r="L145" s="976"/>
      <c r="M145" s="975"/>
      <c r="N145" s="975"/>
      <c r="O145" s="975"/>
      <c r="P145" s="975"/>
      <c r="Q145" s="975"/>
      <c r="R145" s="975"/>
    </row>
    <row r="146" spans="1:18">
      <c r="A146" s="975"/>
      <c r="B146" s="975"/>
      <c r="C146" s="979"/>
      <c r="D146" s="979"/>
      <c r="E146" s="979"/>
      <c r="F146" s="979"/>
      <c r="G146" s="979"/>
      <c r="H146" s="979"/>
      <c r="I146" s="979"/>
      <c r="J146" s="979"/>
      <c r="K146" s="976"/>
      <c r="L146" s="976"/>
      <c r="M146" s="975"/>
      <c r="N146" s="975"/>
      <c r="O146" s="975"/>
      <c r="P146" s="975"/>
      <c r="Q146" s="975"/>
      <c r="R146" s="975"/>
    </row>
    <row r="147" spans="1:18">
      <c r="C147" s="735"/>
      <c r="D147" s="735"/>
      <c r="E147" s="735"/>
      <c r="F147" s="735"/>
      <c r="G147" s="735"/>
      <c r="H147" s="735"/>
      <c r="I147" s="735"/>
      <c r="J147" s="735"/>
    </row>
    <row r="148" spans="1:18">
      <c r="C148" s="735"/>
      <c r="D148" s="735"/>
      <c r="E148" s="735"/>
      <c r="F148" s="735"/>
      <c r="G148" s="735"/>
      <c r="H148" s="735"/>
      <c r="I148" s="735"/>
      <c r="J148" s="735"/>
    </row>
    <row r="149" spans="1:18">
      <c r="C149" s="735"/>
      <c r="D149" s="735"/>
      <c r="E149" s="735"/>
      <c r="F149" s="735"/>
      <c r="G149" s="735"/>
      <c r="H149" s="735"/>
      <c r="I149" s="735"/>
      <c r="J149" s="735"/>
    </row>
    <row r="150" spans="1:18">
      <c r="C150" s="735"/>
      <c r="D150" s="735"/>
      <c r="E150" s="735"/>
      <c r="F150" s="735"/>
      <c r="G150" s="735"/>
      <c r="H150" s="735"/>
      <c r="I150" s="735"/>
      <c r="J150" s="735"/>
    </row>
  </sheetData>
  <sheetProtection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F81:BI81"/>
    <mergeCell ref="B75:B76"/>
    <mergeCell ref="C75:D76"/>
    <mergeCell ref="I75:J76"/>
    <mergeCell ref="K75:N76"/>
    <mergeCell ref="O75:S76"/>
    <mergeCell ref="BB75:BC75"/>
    <mergeCell ref="BD75:BE75"/>
    <mergeCell ref="BF75:BJ76"/>
    <mergeCell ref="BB76:BC76"/>
    <mergeCell ref="BD76:BE76"/>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W83:X83"/>
    <mergeCell ref="AA83:AB83"/>
    <mergeCell ref="AC83:AD83"/>
    <mergeCell ref="AE83:AF83"/>
    <mergeCell ref="K82:L82"/>
    <mergeCell ref="M82:N82"/>
    <mergeCell ref="O82:P82"/>
    <mergeCell ref="R82:S82"/>
    <mergeCell ref="T82:U82"/>
    <mergeCell ref="W82:X82"/>
    <mergeCell ref="AA82:AB82"/>
    <mergeCell ref="AC82:AD82"/>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U94:X94"/>
    <mergeCell ref="AK94:AN94"/>
    <mergeCell ref="U95:X95"/>
    <mergeCell ref="AK95:AN95"/>
    <mergeCell ref="K96:N96"/>
    <mergeCell ref="P96:S96"/>
    <mergeCell ref="U96:X96"/>
    <mergeCell ref="AA96:AD96"/>
    <mergeCell ref="AF96:AI96"/>
    <mergeCell ref="AK96:AN96"/>
  </mergeCells>
  <phoneticPr fontId="6"/>
  <conditionalFormatting sqref="W90:Z90 AO90:BA90">
    <cfRule type="expression" dxfId="553" priority="67">
      <formula>OR(#REF!=$B77,#REF!=$B77)</formula>
    </cfRule>
  </conditionalFormatting>
  <conditionalFormatting sqref="Z80 W80:X80 W89:Z89 AO89:BA89 AO80:BA80">
    <cfRule type="expression" dxfId="552" priority="68">
      <formula>OR(#REF!=$B78,#REF!=$B78)</formula>
    </cfRule>
  </conditionalFormatting>
  <conditionalFormatting sqref="AM90:AN90">
    <cfRule type="expression" dxfId="551" priority="65">
      <formula>OR(#REF!=$B77,#REF!=$B77)</formula>
    </cfRule>
  </conditionalFormatting>
  <conditionalFormatting sqref="AM80:AN80 AM89:AN89">
    <cfRule type="expression" dxfId="550" priority="66">
      <formula>OR(#REF!=$B78,#REF!=$B78)</formula>
    </cfRule>
  </conditionalFormatting>
  <conditionalFormatting sqref="W18:BE18">
    <cfRule type="expression" dxfId="549" priority="64">
      <formula>INDIRECT(ADDRESS(ROW(),COLUMN()))=TRUNC(INDIRECT(ADDRESS(ROW(),COLUMN())))</formula>
    </cfRule>
  </conditionalFormatting>
  <conditionalFormatting sqref="BB20:BE20">
    <cfRule type="expression" dxfId="548" priority="63">
      <formula>INDIRECT(ADDRESS(ROW(),COLUMN()))=TRUNC(INDIRECT(ADDRESS(ROW(),COLUMN())))</formula>
    </cfRule>
  </conditionalFormatting>
  <conditionalFormatting sqref="BB22:BE22">
    <cfRule type="expression" dxfId="547" priority="62">
      <formula>INDIRECT(ADDRESS(ROW(),COLUMN()))=TRUNC(INDIRECT(ADDRESS(ROW(),COLUMN())))</formula>
    </cfRule>
  </conditionalFormatting>
  <conditionalFormatting sqref="BB24:BE24">
    <cfRule type="expression" dxfId="546" priority="61">
      <formula>INDIRECT(ADDRESS(ROW(),COLUMN()))=TRUNC(INDIRECT(ADDRESS(ROW(),COLUMN())))</formula>
    </cfRule>
  </conditionalFormatting>
  <conditionalFormatting sqref="BB26:BE26">
    <cfRule type="expression" dxfId="545" priority="60">
      <formula>INDIRECT(ADDRESS(ROW(),COLUMN()))=TRUNC(INDIRECT(ADDRESS(ROW(),COLUMN())))</formula>
    </cfRule>
  </conditionalFormatting>
  <conditionalFormatting sqref="BB28:BE28">
    <cfRule type="expression" dxfId="544" priority="59">
      <formula>INDIRECT(ADDRESS(ROW(),COLUMN()))=TRUNC(INDIRECT(ADDRESS(ROW(),COLUMN())))</formula>
    </cfRule>
  </conditionalFormatting>
  <conditionalFormatting sqref="BB30:BE30">
    <cfRule type="expression" dxfId="543" priority="58">
      <formula>INDIRECT(ADDRESS(ROW(),COLUMN()))=TRUNC(INDIRECT(ADDRESS(ROW(),COLUMN())))</formula>
    </cfRule>
  </conditionalFormatting>
  <conditionalFormatting sqref="BB32:BE32">
    <cfRule type="expression" dxfId="542" priority="57">
      <formula>INDIRECT(ADDRESS(ROW(),COLUMN()))=TRUNC(INDIRECT(ADDRESS(ROW(),COLUMN())))</formula>
    </cfRule>
  </conditionalFormatting>
  <conditionalFormatting sqref="BB34:BE34">
    <cfRule type="expression" dxfId="541" priority="56">
      <formula>INDIRECT(ADDRESS(ROW(),COLUMN()))=TRUNC(INDIRECT(ADDRESS(ROW(),COLUMN())))</formula>
    </cfRule>
  </conditionalFormatting>
  <conditionalFormatting sqref="BB36:BE36">
    <cfRule type="expression" dxfId="540" priority="55">
      <formula>INDIRECT(ADDRESS(ROW(),COLUMN()))=TRUNC(INDIRECT(ADDRESS(ROW(),COLUMN())))</formula>
    </cfRule>
  </conditionalFormatting>
  <conditionalFormatting sqref="BB38:BE38">
    <cfRule type="expression" dxfId="539" priority="54">
      <formula>INDIRECT(ADDRESS(ROW(),COLUMN()))=TRUNC(INDIRECT(ADDRESS(ROW(),COLUMN())))</formula>
    </cfRule>
  </conditionalFormatting>
  <conditionalFormatting sqref="BB40:BE40">
    <cfRule type="expression" dxfId="538" priority="53">
      <formula>INDIRECT(ADDRESS(ROW(),COLUMN()))=TRUNC(INDIRECT(ADDRESS(ROW(),COLUMN())))</formula>
    </cfRule>
  </conditionalFormatting>
  <conditionalFormatting sqref="BB42:BE42">
    <cfRule type="expression" dxfId="537" priority="52">
      <formula>INDIRECT(ADDRESS(ROW(),COLUMN()))=TRUNC(INDIRECT(ADDRESS(ROW(),COLUMN())))</formula>
    </cfRule>
  </conditionalFormatting>
  <conditionalFormatting sqref="BB44:BE44">
    <cfRule type="expression" dxfId="536" priority="51">
      <formula>INDIRECT(ADDRESS(ROW(),COLUMN()))=TRUNC(INDIRECT(ADDRESS(ROW(),COLUMN())))</formula>
    </cfRule>
  </conditionalFormatting>
  <conditionalFormatting sqref="BB46:BE46">
    <cfRule type="expression" dxfId="535" priority="50">
      <formula>INDIRECT(ADDRESS(ROW(),COLUMN()))=TRUNC(INDIRECT(ADDRESS(ROW(),COLUMN())))</formula>
    </cfRule>
  </conditionalFormatting>
  <conditionalFormatting sqref="BB48:BE48">
    <cfRule type="expression" dxfId="534" priority="49">
      <formula>INDIRECT(ADDRESS(ROW(),COLUMN()))=TRUNC(INDIRECT(ADDRESS(ROW(),COLUMN())))</formula>
    </cfRule>
  </conditionalFormatting>
  <conditionalFormatting sqref="BB50:BE50">
    <cfRule type="expression" dxfId="533" priority="48">
      <formula>INDIRECT(ADDRESS(ROW(),COLUMN()))=TRUNC(INDIRECT(ADDRESS(ROW(),COLUMN())))</formula>
    </cfRule>
  </conditionalFormatting>
  <conditionalFormatting sqref="BB52:BE52">
    <cfRule type="expression" dxfId="532" priority="47">
      <formula>INDIRECT(ADDRESS(ROW(),COLUMN()))=TRUNC(INDIRECT(ADDRESS(ROW(),COLUMN())))</formula>
    </cfRule>
  </conditionalFormatting>
  <conditionalFormatting sqref="BB54:BE54">
    <cfRule type="expression" dxfId="531" priority="46">
      <formula>INDIRECT(ADDRESS(ROW(),COLUMN()))=TRUNC(INDIRECT(ADDRESS(ROW(),COLUMN())))</formula>
    </cfRule>
  </conditionalFormatting>
  <conditionalFormatting sqref="BB56:BE56">
    <cfRule type="expression" dxfId="530" priority="45">
      <formula>INDIRECT(ADDRESS(ROW(),COLUMN()))=TRUNC(INDIRECT(ADDRESS(ROW(),COLUMN())))</formula>
    </cfRule>
  </conditionalFormatting>
  <conditionalFormatting sqref="BB58:BE58">
    <cfRule type="expression" dxfId="529" priority="44">
      <formula>INDIRECT(ADDRESS(ROW(),COLUMN()))=TRUNC(INDIRECT(ADDRESS(ROW(),COLUMN())))</formula>
    </cfRule>
  </conditionalFormatting>
  <conditionalFormatting sqref="BB60:BE60">
    <cfRule type="expression" dxfId="528" priority="43">
      <formula>INDIRECT(ADDRESS(ROW(),COLUMN()))=TRUNC(INDIRECT(ADDRESS(ROW(),COLUMN())))</formula>
    </cfRule>
  </conditionalFormatting>
  <conditionalFormatting sqref="BB62:BE62">
    <cfRule type="expression" dxfId="527" priority="42">
      <formula>INDIRECT(ADDRESS(ROW(),COLUMN()))=TRUNC(INDIRECT(ADDRESS(ROW(),COLUMN())))</formula>
    </cfRule>
  </conditionalFormatting>
  <conditionalFormatting sqref="BB64:BE64">
    <cfRule type="expression" dxfId="526" priority="41">
      <formula>INDIRECT(ADDRESS(ROW(),COLUMN()))=TRUNC(INDIRECT(ADDRESS(ROW(),COLUMN())))</formula>
    </cfRule>
  </conditionalFormatting>
  <conditionalFormatting sqref="BB66:BE66">
    <cfRule type="expression" dxfId="525" priority="40">
      <formula>INDIRECT(ADDRESS(ROW(),COLUMN()))=TRUNC(INDIRECT(ADDRESS(ROW(),COLUMN())))</formula>
    </cfRule>
  </conditionalFormatting>
  <conditionalFormatting sqref="BB68:BE68">
    <cfRule type="expression" dxfId="524" priority="39">
      <formula>INDIRECT(ADDRESS(ROW(),COLUMN()))=TRUNC(INDIRECT(ADDRESS(ROW(),COLUMN())))</formula>
    </cfRule>
  </conditionalFormatting>
  <conditionalFormatting sqref="BB70:BE70">
    <cfRule type="expression" dxfId="523" priority="38">
      <formula>INDIRECT(ADDRESS(ROW(),COLUMN()))=TRUNC(INDIRECT(ADDRESS(ROW(),COLUMN())))</formula>
    </cfRule>
  </conditionalFormatting>
  <conditionalFormatting sqref="BB72:BE72">
    <cfRule type="expression" dxfId="522" priority="37">
      <formula>INDIRECT(ADDRESS(ROW(),COLUMN()))=TRUNC(INDIRECT(ADDRESS(ROW(),COLUMN())))</formula>
    </cfRule>
  </conditionalFormatting>
  <conditionalFormatting sqref="BB74:BE74">
    <cfRule type="expression" dxfId="521" priority="36">
      <formula>INDIRECT(ADDRESS(ROW(),COLUMN()))=TRUNC(INDIRECT(ADDRESS(ROW(),COLUMN())))</formula>
    </cfRule>
  </conditionalFormatting>
  <conditionalFormatting sqref="BB76:BE76">
    <cfRule type="expression" dxfId="520" priority="35">
      <formula>INDIRECT(ADDRESS(ROW(),COLUMN()))=TRUNC(INDIRECT(ADDRESS(ROW(),COLUMN())))</formula>
    </cfRule>
  </conditionalFormatting>
  <conditionalFormatting sqref="M82:X86">
    <cfRule type="expression" dxfId="519" priority="34">
      <formula>INDIRECT(ADDRESS(ROW(),COLUMN()))=TRUNC(INDIRECT(ADDRESS(ROW(),COLUMN())))</formula>
    </cfRule>
  </conditionalFormatting>
  <conditionalFormatting sqref="AC86:AN86 AG82:AN85">
    <cfRule type="expression" dxfId="518" priority="33">
      <formula>INDIRECT(ADDRESS(ROW(),COLUMN()))=TRUNC(INDIRECT(ADDRESS(ROW(),COLUMN())))</formula>
    </cfRule>
  </conditionalFormatting>
  <conditionalFormatting sqref="K91:N91">
    <cfRule type="expression" dxfId="517" priority="32">
      <formula>INDIRECT(ADDRESS(ROW(),COLUMN()))=TRUNC(INDIRECT(ADDRESS(ROW(),COLUMN())))</formula>
    </cfRule>
  </conditionalFormatting>
  <conditionalFormatting sqref="AA91:AD91">
    <cfRule type="expression" dxfId="516" priority="31">
      <formula>INDIRECT(ADDRESS(ROW(),COLUMN()))=TRUNC(INDIRECT(ADDRESS(ROW(),COLUMN())))</formula>
    </cfRule>
  </conditionalFormatting>
  <conditionalFormatting sqref="AC82:AF85">
    <cfRule type="expression" dxfId="515" priority="30">
      <formula>INDIRECT(ADDRESS(ROW(),COLUMN()))=TRUNC(INDIRECT(ADDRESS(ROW(),COLUMN())))</formula>
    </cfRule>
  </conditionalFormatting>
  <conditionalFormatting sqref="W62:BA62">
    <cfRule type="expression" dxfId="514" priority="8">
      <formula>INDIRECT(ADDRESS(ROW(),COLUMN()))=TRUNC(INDIRECT(ADDRESS(ROW(),COLUMN())))</formula>
    </cfRule>
  </conditionalFormatting>
  <conditionalFormatting sqref="W20:BA20">
    <cfRule type="expression" dxfId="513" priority="29">
      <formula>INDIRECT(ADDRESS(ROW(),COLUMN()))=TRUNC(INDIRECT(ADDRESS(ROW(),COLUMN())))</formula>
    </cfRule>
  </conditionalFormatting>
  <conditionalFormatting sqref="W22:BA22">
    <cfRule type="expression" dxfId="512" priority="28">
      <formula>INDIRECT(ADDRESS(ROW(),COLUMN()))=TRUNC(INDIRECT(ADDRESS(ROW(),COLUMN())))</formula>
    </cfRule>
  </conditionalFormatting>
  <conditionalFormatting sqref="W24:BA24">
    <cfRule type="expression" dxfId="511" priority="27">
      <formula>INDIRECT(ADDRESS(ROW(),COLUMN()))=TRUNC(INDIRECT(ADDRESS(ROW(),COLUMN())))</formula>
    </cfRule>
  </conditionalFormatting>
  <conditionalFormatting sqref="W26:BA26">
    <cfRule type="expression" dxfId="510" priority="26">
      <formula>INDIRECT(ADDRESS(ROW(),COLUMN()))=TRUNC(INDIRECT(ADDRESS(ROW(),COLUMN())))</formula>
    </cfRule>
  </conditionalFormatting>
  <conditionalFormatting sqref="W28:BA28">
    <cfRule type="expression" dxfId="509" priority="25">
      <formula>INDIRECT(ADDRESS(ROW(),COLUMN()))=TRUNC(INDIRECT(ADDRESS(ROW(),COLUMN())))</formula>
    </cfRule>
  </conditionalFormatting>
  <conditionalFormatting sqref="W30:BA30">
    <cfRule type="expression" dxfId="508" priority="24">
      <formula>INDIRECT(ADDRESS(ROW(),COLUMN()))=TRUNC(INDIRECT(ADDRESS(ROW(),COLUMN())))</formula>
    </cfRule>
  </conditionalFormatting>
  <conditionalFormatting sqref="W32:BA32">
    <cfRule type="expression" dxfId="507" priority="23">
      <formula>INDIRECT(ADDRESS(ROW(),COLUMN()))=TRUNC(INDIRECT(ADDRESS(ROW(),COLUMN())))</formula>
    </cfRule>
  </conditionalFormatting>
  <conditionalFormatting sqref="W34:BA34">
    <cfRule type="expression" dxfId="506" priority="22">
      <formula>INDIRECT(ADDRESS(ROW(),COLUMN()))=TRUNC(INDIRECT(ADDRESS(ROW(),COLUMN())))</formula>
    </cfRule>
  </conditionalFormatting>
  <conditionalFormatting sqref="W36:BA36">
    <cfRule type="expression" dxfId="505" priority="21">
      <formula>INDIRECT(ADDRESS(ROW(),COLUMN()))=TRUNC(INDIRECT(ADDRESS(ROW(),COLUMN())))</formula>
    </cfRule>
  </conditionalFormatting>
  <conditionalFormatting sqref="W38:BA38">
    <cfRule type="expression" dxfId="504" priority="20">
      <formula>INDIRECT(ADDRESS(ROW(),COLUMN()))=TRUNC(INDIRECT(ADDRESS(ROW(),COLUMN())))</formula>
    </cfRule>
  </conditionalFormatting>
  <conditionalFormatting sqref="W40:BA40">
    <cfRule type="expression" dxfId="503" priority="19">
      <formula>INDIRECT(ADDRESS(ROW(),COLUMN()))=TRUNC(INDIRECT(ADDRESS(ROW(),COLUMN())))</formula>
    </cfRule>
  </conditionalFormatting>
  <conditionalFormatting sqref="W42:BA42">
    <cfRule type="expression" dxfId="502" priority="18">
      <formula>INDIRECT(ADDRESS(ROW(),COLUMN()))=TRUNC(INDIRECT(ADDRESS(ROW(),COLUMN())))</formula>
    </cfRule>
  </conditionalFormatting>
  <conditionalFormatting sqref="W44:BA44">
    <cfRule type="expression" dxfId="501" priority="17">
      <formula>INDIRECT(ADDRESS(ROW(),COLUMN()))=TRUNC(INDIRECT(ADDRESS(ROW(),COLUMN())))</formula>
    </cfRule>
  </conditionalFormatting>
  <conditionalFormatting sqref="W46:BA46">
    <cfRule type="expression" dxfId="500" priority="16">
      <formula>INDIRECT(ADDRESS(ROW(),COLUMN()))=TRUNC(INDIRECT(ADDRESS(ROW(),COLUMN())))</formula>
    </cfRule>
  </conditionalFormatting>
  <conditionalFormatting sqref="W48:BA48">
    <cfRule type="expression" dxfId="499" priority="15">
      <formula>INDIRECT(ADDRESS(ROW(),COLUMN()))=TRUNC(INDIRECT(ADDRESS(ROW(),COLUMN())))</formula>
    </cfRule>
  </conditionalFormatting>
  <conditionalFormatting sqref="W50:BA50">
    <cfRule type="expression" dxfId="498" priority="14">
      <formula>INDIRECT(ADDRESS(ROW(),COLUMN()))=TRUNC(INDIRECT(ADDRESS(ROW(),COLUMN())))</formula>
    </cfRule>
  </conditionalFormatting>
  <conditionalFormatting sqref="W52:BA52">
    <cfRule type="expression" dxfId="497" priority="13">
      <formula>INDIRECT(ADDRESS(ROW(),COLUMN()))=TRUNC(INDIRECT(ADDRESS(ROW(),COLUMN())))</formula>
    </cfRule>
  </conditionalFormatting>
  <conditionalFormatting sqref="W54:BA54">
    <cfRule type="expression" dxfId="496" priority="12">
      <formula>INDIRECT(ADDRESS(ROW(),COLUMN()))=TRUNC(INDIRECT(ADDRESS(ROW(),COLUMN())))</formula>
    </cfRule>
  </conditionalFormatting>
  <conditionalFormatting sqref="W56:BA56">
    <cfRule type="expression" dxfId="495" priority="11">
      <formula>INDIRECT(ADDRESS(ROW(),COLUMN()))=TRUNC(INDIRECT(ADDRESS(ROW(),COLUMN())))</formula>
    </cfRule>
  </conditionalFormatting>
  <conditionalFormatting sqref="W58:BA58">
    <cfRule type="expression" dxfId="494" priority="10">
      <formula>INDIRECT(ADDRESS(ROW(),COLUMN()))=TRUNC(INDIRECT(ADDRESS(ROW(),COLUMN())))</formula>
    </cfRule>
  </conditionalFormatting>
  <conditionalFormatting sqref="W60:BA60">
    <cfRule type="expression" dxfId="493" priority="9">
      <formula>INDIRECT(ADDRESS(ROW(),COLUMN()))=TRUNC(INDIRECT(ADDRESS(ROW(),COLUMN())))</formula>
    </cfRule>
  </conditionalFormatting>
  <conditionalFormatting sqref="W64:BA64">
    <cfRule type="expression" dxfId="492" priority="7">
      <formula>INDIRECT(ADDRESS(ROW(),COLUMN()))=TRUNC(INDIRECT(ADDRESS(ROW(),COLUMN())))</formula>
    </cfRule>
  </conditionalFormatting>
  <conditionalFormatting sqref="W66:BA66">
    <cfRule type="expression" dxfId="491" priority="6">
      <formula>INDIRECT(ADDRESS(ROW(),COLUMN()))=TRUNC(INDIRECT(ADDRESS(ROW(),COLUMN())))</formula>
    </cfRule>
  </conditionalFormatting>
  <conditionalFormatting sqref="W68:BA68">
    <cfRule type="expression" dxfId="490" priority="5">
      <formula>INDIRECT(ADDRESS(ROW(),COLUMN()))=TRUNC(INDIRECT(ADDRESS(ROW(),COLUMN())))</formula>
    </cfRule>
  </conditionalFormatting>
  <conditionalFormatting sqref="W70:BA70">
    <cfRule type="expression" dxfId="489" priority="4">
      <formula>INDIRECT(ADDRESS(ROW(),COLUMN()))=TRUNC(INDIRECT(ADDRESS(ROW(),COLUMN())))</formula>
    </cfRule>
  </conditionalFormatting>
  <conditionalFormatting sqref="W72:BA72">
    <cfRule type="expression" dxfId="488" priority="3">
      <formula>INDIRECT(ADDRESS(ROW(),COLUMN()))=TRUNC(INDIRECT(ADDRESS(ROW(),COLUMN())))</formula>
    </cfRule>
  </conditionalFormatting>
  <conditionalFormatting sqref="W74:BA74">
    <cfRule type="expression" dxfId="487" priority="2">
      <formula>INDIRECT(ADDRESS(ROW(),COLUMN()))=TRUNC(INDIRECT(ADDRESS(ROW(),COLUMN())))</formula>
    </cfRule>
  </conditionalFormatting>
  <conditionalFormatting sqref="W76:BA76">
    <cfRule type="expression" dxfId="486"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qref="I17:J76">
      <formula1>"A, B, C, D"</formula1>
    </dataValidation>
    <dataValidation type="list" errorStyle="warning" allowBlank="1" showInputMessage="1" error="リストにない場合のみ、入力してください。" sqref="K17:N76">
      <formula1>INDIRECT(C17)</formula1>
    </dataValidation>
    <dataValidation type="list" allowBlank="1" showInputMessage="1" sqref="C17:D76">
      <formula1>職種</formula1>
    </dataValidation>
    <dataValidation type="list" allowBlank="1" showInputMessage="1" showErrorMessage="1" sqref="R88:S88">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BE3:BH3">
      <formula1>"４週,暦月"</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howErrorMessage="1" sqref="AF3:AF4">
      <formula1>#REF!</formula1>
    </dataValidation>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'C:\Users\T0499220\AppData\Local\Temp\c6952e9c-3fcf-4239-93d5-19c620504779_★国様式（令和5年12月19日発出）.zip.779\★国様式（令和5年12月19日発出）\01　厚生労働大臣が定める様式等（令和６年４月１日以降に使用）\[1-3_標準様式1_06_勤務表_特定施設入居者生活介護.xlsx]プルダウン・リスト'!#REF!</xm:f>
          </x14:formula1>
          <xm:sqref>AT1:BI1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K91" sqref="K91:N91"/>
    </sheetView>
  </sheetViews>
  <sheetFormatPr defaultColWidth="10" defaultRowHeight="19.2"/>
  <cols>
    <col min="1" max="1" width="1.77734375" style="124" customWidth="1"/>
    <col min="2" max="2" width="6.21875" style="123" customWidth="1"/>
    <col min="3" max="3" width="11.77734375" style="123" customWidth="1"/>
    <col min="4" max="4" width="11.77734375" style="123" hidden="1" customWidth="1"/>
    <col min="5" max="5" width="3.77734375" style="123" bestFit="1" customWidth="1"/>
    <col min="6" max="6" width="17.33203125" style="124" customWidth="1"/>
    <col min="7" max="7" width="3.77734375" style="124" bestFit="1" customWidth="1"/>
    <col min="8" max="8" width="17.33203125" style="124" customWidth="1"/>
    <col min="9" max="9" width="3.77734375" style="124" bestFit="1" customWidth="1"/>
    <col min="10" max="10" width="17.33203125" style="123" customWidth="1"/>
    <col min="11" max="11" width="3.77734375" style="124" bestFit="1" customWidth="1"/>
    <col min="12" max="12" width="17.33203125" style="124" customWidth="1"/>
    <col min="13" max="13" width="3.77734375" style="124" customWidth="1"/>
    <col min="14" max="14" width="56.21875" style="124" customWidth="1"/>
    <col min="15" max="16384" width="10" style="124"/>
  </cols>
  <sheetData>
    <row r="1" spans="2:14">
      <c r="B1" s="122" t="s">
        <v>322</v>
      </c>
    </row>
    <row r="2" spans="2:14">
      <c r="B2" s="125" t="s">
        <v>323</v>
      </c>
      <c r="F2" s="126"/>
      <c r="G2" s="127"/>
      <c r="H2" s="127"/>
      <c r="I2" s="127"/>
      <c r="J2" s="128"/>
      <c r="K2" s="127"/>
      <c r="L2" s="127"/>
    </row>
    <row r="3" spans="2:14">
      <c r="B3" s="126" t="s">
        <v>324</v>
      </c>
      <c r="F3" s="128" t="s">
        <v>325</v>
      </c>
      <c r="G3" s="127"/>
      <c r="H3" s="127"/>
      <c r="I3" s="127"/>
      <c r="J3" s="128"/>
      <c r="K3" s="127"/>
      <c r="L3" s="127"/>
    </row>
    <row r="4" spans="2:14">
      <c r="B4" s="125"/>
      <c r="F4" s="305" t="s">
        <v>326</v>
      </c>
      <c r="G4" s="305"/>
      <c r="H4" s="305"/>
      <c r="I4" s="305"/>
      <c r="J4" s="305"/>
      <c r="K4" s="305"/>
      <c r="L4" s="305"/>
      <c r="N4" s="305" t="s">
        <v>327</v>
      </c>
    </row>
    <row r="5" spans="2:14">
      <c r="B5" s="123" t="s">
        <v>215</v>
      </c>
      <c r="C5" s="123" t="s">
        <v>304</v>
      </c>
      <c r="F5" s="123" t="s">
        <v>328</v>
      </c>
      <c r="G5" s="123"/>
      <c r="H5" s="123" t="s">
        <v>329</v>
      </c>
      <c r="J5" s="123" t="s">
        <v>330</v>
      </c>
      <c r="L5" s="123" t="s">
        <v>326</v>
      </c>
      <c r="N5" s="305"/>
    </row>
    <row r="6" spans="2:14">
      <c r="B6" s="129">
        <v>1</v>
      </c>
      <c r="C6" s="130" t="s">
        <v>254</v>
      </c>
      <c r="D6" s="131" t="str">
        <f>C6</f>
        <v>a</v>
      </c>
      <c r="E6" s="129" t="s">
        <v>331</v>
      </c>
      <c r="F6" s="132">
        <v>0.29166666666666669</v>
      </c>
      <c r="G6" s="129" t="s">
        <v>332</v>
      </c>
      <c r="H6" s="132">
        <v>0.66666666666666663</v>
      </c>
      <c r="I6" s="133" t="s">
        <v>333</v>
      </c>
      <c r="J6" s="132">
        <v>4.1666666666666664E-2</v>
      </c>
      <c r="K6" s="134" t="s">
        <v>195</v>
      </c>
      <c r="L6" s="135">
        <f>IF(OR(F6="",H6=""),"",(H6+IF(F6&gt;H6,1,0)-F6-J6)*24)</f>
        <v>7.9999999999999982</v>
      </c>
      <c r="N6" s="136"/>
    </row>
    <row r="7" spans="2:14">
      <c r="B7" s="129">
        <v>2</v>
      </c>
      <c r="C7" s="130" t="s">
        <v>233</v>
      </c>
      <c r="D7" s="131" t="str">
        <f t="shared" ref="D7:D38" si="0">C7</f>
        <v>b</v>
      </c>
      <c r="E7" s="129" t="s">
        <v>331</v>
      </c>
      <c r="F7" s="132">
        <v>0.375</v>
      </c>
      <c r="G7" s="129" t="s">
        <v>332</v>
      </c>
      <c r="H7" s="132">
        <v>0.75</v>
      </c>
      <c r="I7" s="133" t="s">
        <v>333</v>
      </c>
      <c r="J7" s="132">
        <v>4.1666666666666664E-2</v>
      </c>
      <c r="K7" s="134" t="s">
        <v>195</v>
      </c>
      <c r="L7" s="135">
        <f>IF(OR(F7="",H7=""),"",(H7+IF(F7&gt;H7,1,0)-F7-J7)*24)</f>
        <v>8</v>
      </c>
      <c r="N7" s="136"/>
    </row>
    <row r="8" spans="2:14">
      <c r="B8" s="129">
        <v>3</v>
      </c>
      <c r="C8" s="130" t="s">
        <v>334</v>
      </c>
      <c r="D8" s="131" t="str">
        <f t="shared" si="0"/>
        <v>c</v>
      </c>
      <c r="E8" s="129" t="s">
        <v>331</v>
      </c>
      <c r="F8" s="132">
        <v>0.41666666666666669</v>
      </c>
      <c r="G8" s="129" t="s">
        <v>332</v>
      </c>
      <c r="H8" s="132">
        <v>0.79166666666666663</v>
      </c>
      <c r="I8" s="133" t="s">
        <v>333</v>
      </c>
      <c r="J8" s="132">
        <v>4.1666666666666664E-2</v>
      </c>
      <c r="K8" s="134" t="s">
        <v>195</v>
      </c>
      <c r="L8" s="135">
        <f>IF(OR(F8="",H8=""),"",(H8+IF(F8&gt;H8,1,0)-F8-J8)*24)</f>
        <v>7.9999999999999982</v>
      </c>
      <c r="N8" s="136"/>
    </row>
    <row r="9" spans="2:14">
      <c r="B9" s="129">
        <v>4</v>
      </c>
      <c r="C9" s="130" t="s">
        <v>255</v>
      </c>
      <c r="D9" s="131" t="str">
        <f t="shared" si="0"/>
        <v>d</v>
      </c>
      <c r="E9" s="129" t="s">
        <v>331</v>
      </c>
      <c r="F9" s="132">
        <v>0.5</v>
      </c>
      <c r="G9" s="129" t="s">
        <v>332</v>
      </c>
      <c r="H9" s="132">
        <v>0.875</v>
      </c>
      <c r="I9" s="133" t="s">
        <v>333</v>
      </c>
      <c r="J9" s="132">
        <v>4.1666666666666664E-2</v>
      </c>
      <c r="K9" s="134" t="s">
        <v>195</v>
      </c>
      <c r="L9" s="135">
        <f>IF(OR(F9="",H9=""),"",(H9+IF(F9&gt;H9,1,0)-F9-J9)*24)</f>
        <v>8</v>
      </c>
      <c r="N9" s="136"/>
    </row>
    <row r="10" spans="2:14">
      <c r="B10" s="129">
        <v>5</v>
      </c>
      <c r="C10" s="130" t="s">
        <v>256</v>
      </c>
      <c r="D10" s="131" t="str">
        <f t="shared" si="0"/>
        <v>e</v>
      </c>
      <c r="E10" s="129" t="s">
        <v>331</v>
      </c>
      <c r="F10" s="132">
        <v>0.375</v>
      </c>
      <c r="G10" s="129" t="s">
        <v>332</v>
      </c>
      <c r="H10" s="132">
        <v>0.54166666666666663</v>
      </c>
      <c r="I10" s="133" t="s">
        <v>333</v>
      </c>
      <c r="J10" s="132">
        <v>0</v>
      </c>
      <c r="K10" s="134" t="s">
        <v>195</v>
      </c>
      <c r="L10" s="135">
        <f t="shared" ref="L10:L22" si="1">IF(OR(F10="",H10=""),"",(H10+IF(F10&gt;H10,1,0)-F10-J10)*24)</f>
        <v>3.9999999999999991</v>
      </c>
      <c r="N10" s="136"/>
    </row>
    <row r="11" spans="2:14">
      <c r="B11" s="129">
        <v>6</v>
      </c>
      <c r="C11" s="130" t="s">
        <v>246</v>
      </c>
      <c r="D11" s="131" t="str">
        <f t="shared" si="0"/>
        <v>f</v>
      </c>
      <c r="E11" s="129" t="s">
        <v>331</v>
      </c>
      <c r="F11" s="132">
        <v>0.54166666666666663</v>
      </c>
      <c r="G11" s="129" t="s">
        <v>332</v>
      </c>
      <c r="H11" s="132">
        <v>0.75</v>
      </c>
      <c r="I11" s="133" t="s">
        <v>333</v>
      </c>
      <c r="J11" s="132">
        <v>4.1666666666666664E-2</v>
      </c>
      <c r="K11" s="134" t="s">
        <v>195</v>
      </c>
      <c r="L11" s="135">
        <f>IF(OR(F11="",H11=""),"",(H11+IF(F11&gt;H11,1,0)-F11-J11)*24)</f>
        <v>4.0000000000000009</v>
      </c>
      <c r="N11" s="136"/>
    </row>
    <row r="12" spans="2:14">
      <c r="B12" s="129">
        <v>7</v>
      </c>
      <c r="C12" s="130" t="s">
        <v>335</v>
      </c>
      <c r="D12" s="131" t="str">
        <f t="shared" si="0"/>
        <v>g</v>
      </c>
      <c r="E12" s="129" t="s">
        <v>331</v>
      </c>
      <c r="F12" s="132">
        <v>0.58333333333333337</v>
      </c>
      <c r="G12" s="129" t="s">
        <v>332</v>
      </c>
      <c r="H12" s="132">
        <v>0.83333333333333337</v>
      </c>
      <c r="I12" s="133" t="s">
        <v>333</v>
      </c>
      <c r="J12" s="132">
        <v>0</v>
      </c>
      <c r="K12" s="134" t="s">
        <v>195</v>
      </c>
      <c r="L12" s="135">
        <f t="shared" si="1"/>
        <v>6</v>
      </c>
      <c r="N12" s="136"/>
    </row>
    <row r="13" spans="2:14">
      <c r="B13" s="129">
        <v>8</v>
      </c>
      <c r="C13" s="130" t="s">
        <v>252</v>
      </c>
      <c r="D13" s="131" t="str">
        <f t="shared" si="0"/>
        <v>h</v>
      </c>
      <c r="E13" s="129" t="s">
        <v>331</v>
      </c>
      <c r="F13" s="132">
        <v>0.66666666666666663</v>
      </c>
      <c r="G13" s="129" t="s">
        <v>332</v>
      </c>
      <c r="H13" s="132">
        <v>1</v>
      </c>
      <c r="I13" s="133" t="s">
        <v>333</v>
      </c>
      <c r="J13" s="132">
        <v>0</v>
      </c>
      <c r="K13" s="134" t="s">
        <v>195</v>
      </c>
      <c r="L13" s="135">
        <f t="shared" si="1"/>
        <v>8</v>
      </c>
      <c r="N13" s="136" t="s">
        <v>336</v>
      </c>
    </row>
    <row r="14" spans="2:14">
      <c r="B14" s="129">
        <v>9</v>
      </c>
      <c r="C14" s="130" t="s">
        <v>253</v>
      </c>
      <c r="D14" s="131" t="str">
        <f t="shared" si="0"/>
        <v>i</v>
      </c>
      <c r="E14" s="129" t="s">
        <v>331</v>
      </c>
      <c r="F14" s="132">
        <v>0</v>
      </c>
      <c r="G14" s="129" t="s">
        <v>332</v>
      </c>
      <c r="H14" s="132">
        <v>0.375</v>
      </c>
      <c r="I14" s="133" t="s">
        <v>333</v>
      </c>
      <c r="J14" s="132">
        <v>4.1666666666666664E-2</v>
      </c>
      <c r="K14" s="134" t="s">
        <v>195</v>
      </c>
      <c r="L14" s="135">
        <f t="shared" si="1"/>
        <v>8</v>
      </c>
      <c r="N14" s="136" t="s">
        <v>337</v>
      </c>
    </row>
    <row r="15" spans="2:14">
      <c r="B15" s="129">
        <v>10</v>
      </c>
      <c r="C15" s="130" t="s">
        <v>338</v>
      </c>
      <c r="D15" s="131" t="str">
        <f t="shared" si="0"/>
        <v>j</v>
      </c>
      <c r="E15" s="129" t="s">
        <v>331</v>
      </c>
      <c r="F15" s="132"/>
      <c r="G15" s="129" t="s">
        <v>332</v>
      </c>
      <c r="H15" s="132"/>
      <c r="I15" s="133" t="s">
        <v>333</v>
      </c>
      <c r="J15" s="132">
        <v>0</v>
      </c>
      <c r="K15" s="134" t="s">
        <v>195</v>
      </c>
      <c r="L15" s="135" t="str">
        <f t="shared" si="1"/>
        <v/>
      </c>
      <c r="N15" s="136"/>
    </row>
    <row r="16" spans="2:14">
      <c r="B16" s="129">
        <v>11</v>
      </c>
      <c r="C16" s="130" t="s">
        <v>339</v>
      </c>
      <c r="D16" s="131" t="str">
        <f t="shared" si="0"/>
        <v>k</v>
      </c>
      <c r="E16" s="129" t="s">
        <v>331</v>
      </c>
      <c r="F16" s="132"/>
      <c r="G16" s="129" t="s">
        <v>332</v>
      </c>
      <c r="H16" s="132"/>
      <c r="I16" s="133" t="s">
        <v>333</v>
      </c>
      <c r="J16" s="132">
        <v>0</v>
      </c>
      <c r="K16" s="134" t="s">
        <v>195</v>
      </c>
      <c r="L16" s="135" t="str">
        <f t="shared" si="1"/>
        <v/>
      </c>
      <c r="N16" s="136"/>
    </row>
    <row r="17" spans="2:14">
      <c r="B17" s="129">
        <v>12</v>
      </c>
      <c r="C17" s="130" t="s">
        <v>340</v>
      </c>
      <c r="D17" s="131" t="str">
        <f t="shared" si="0"/>
        <v>l</v>
      </c>
      <c r="E17" s="129" t="s">
        <v>331</v>
      </c>
      <c r="F17" s="132"/>
      <c r="G17" s="129" t="s">
        <v>332</v>
      </c>
      <c r="H17" s="132"/>
      <c r="I17" s="133" t="s">
        <v>333</v>
      </c>
      <c r="J17" s="132">
        <v>0</v>
      </c>
      <c r="K17" s="134" t="s">
        <v>195</v>
      </c>
      <c r="L17" s="135" t="str">
        <f t="shared" si="1"/>
        <v/>
      </c>
      <c r="N17" s="136"/>
    </row>
    <row r="18" spans="2:14">
      <c r="B18" s="129">
        <v>13</v>
      </c>
      <c r="C18" s="130" t="s">
        <v>341</v>
      </c>
      <c r="D18" s="131" t="str">
        <f t="shared" si="0"/>
        <v>m</v>
      </c>
      <c r="E18" s="129" t="s">
        <v>331</v>
      </c>
      <c r="F18" s="132"/>
      <c r="G18" s="129" t="s">
        <v>332</v>
      </c>
      <c r="H18" s="132"/>
      <c r="I18" s="133" t="s">
        <v>333</v>
      </c>
      <c r="J18" s="132">
        <v>0</v>
      </c>
      <c r="K18" s="134" t="s">
        <v>195</v>
      </c>
      <c r="L18" s="135" t="str">
        <f t="shared" si="1"/>
        <v/>
      </c>
      <c r="N18" s="136"/>
    </row>
    <row r="19" spans="2:14">
      <c r="B19" s="129">
        <v>14</v>
      </c>
      <c r="C19" s="130" t="s">
        <v>342</v>
      </c>
      <c r="D19" s="131" t="str">
        <f t="shared" si="0"/>
        <v>n</v>
      </c>
      <c r="E19" s="129" t="s">
        <v>331</v>
      </c>
      <c r="F19" s="132"/>
      <c r="G19" s="129" t="s">
        <v>332</v>
      </c>
      <c r="H19" s="132"/>
      <c r="I19" s="133" t="s">
        <v>333</v>
      </c>
      <c r="J19" s="132">
        <v>0</v>
      </c>
      <c r="K19" s="134" t="s">
        <v>195</v>
      </c>
      <c r="L19" s="135" t="str">
        <f t="shared" si="1"/>
        <v/>
      </c>
      <c r="N19" s="136"/>
    </row>
    <row r="20" spans="2:14">
      <c r="B20" s="129">
        <v>15</v>
      </c>
      <c r="C20" s="130" t="s">
        <v>343</v>
      </c>
      <c r="D20" s="131" t="str">
        <f t="shared" si="0"/>
        <v>o</v>
      </c>
      <c r="E20" s="129" t="s">
        <v>331</v>
      </c>
      <c r="F20" s="132"/>
      <c r="G20" s="129" t="s">
        <v>332</v>
      </c>
      <c r="H20" s="132"/>
      <c r="I20" s="133" t="s">
        <v>333</v>
      </c>
      <c r="J20" s="132">
        <v>0</v>
      </c>
      <c r="K20" s="134" t="s">
        <v>195</v>
      </c>
      <c r="L20" s="135" t="str">
        <f t="shared" si="1"/>
        <v/>
      </c>
      <c r="N20" s="136"/>
    </row>
    <row r="21" spans="2:14">
      <c r="B21" s="129">
        <v>16</v>
      </c>
      <c r="C21" s="130" t="s">
        <v>344</v>
      </c>
      <c r="D21" s="131" t="str">
        <f t="shared" si="0"/>
        <v>p</v>
      </c>
      <c r="E21" s="129" t="s">
        <v>331</v>
      </c>
      <c r="F21" s="132"/>
      <c r="G21" s="129" t="s">
        <v>332</v>
      </c>
      <c r="H21" s="132"/>
      <c r="I21" s="133" t="s">
        <v>333</v>
      </c>
      <c r="J21" s="132">
        <v>0</v>
      </c>
      <c r="K21" s="134" t="s">
        <v>195</v>
      </c>
      <c r="L21" s="135" t="str">
        <f t="shared" si="1"/>
        <v/>
      </c>
      <c r="N21" s="136"/>
    </row>
    <row r="22" spans="2:14">
      <c r="B22" s="129">
        <v>17</v>
      </c>
      <c r="C22" s="130" t="s">
        <v>345</v>
      </c>
      <c r="D22" s="131" t="str">
        <f t="shared" si="0"/>
        <v>q</v>
      </c>
      <c r="E22" s="129" t="s">
        <v>331</v>
      </c>
      <c r="F22" s="132"/>
      <c r="G22" s="129" t="s">
        <v>332</v>
      </c>
      <c r="H22" s="132"/>
      <c r="I22" s="133" t="s">
        <v>333</v>
      </c>
      <c r="J22" s="132">
        <v>0</v>
      </c>
      <c r="K22" s="134" t="s">
        <v>195</v>
      </c>
      <c r="L22" s="135" t="str">
        <f t="shared" si="1"/>
        <v/>
      </c>
      <c r="N22" s="136"/>
    </row>
    <row r="23" spans="2:14">
      <c r="B23" s="129">
        <v>18</v>
      </c>
      <c r="C23" s="130" t="s">
        <v>346</v>
      </c>
      <c r="D23" s="131" t="str">
        <f t="shared" si="0"/>
        <v>r</v>
      </c>
      <c r="E23" s="129" t="s">
        <v>331</v>
      </c>
      <c r="F23" s="137"/>
      <c r="G23" s="129" t="s">
        <v>332</v>
      </c>
      <c r="H23" s="137"/>
      <c r="I23" s="133" t="s">
        <v>333</v>
      </c>
      <c r="J23" s="137"/>
      <c r="K23" s="134" t="s">
        <v>195</v>
      </c>
      <c r="L23" s="130">
        <v>1</v>
      </c>
      <c r="N23" s="136"/>
    </row>
    <row r="24" spans="2:14">
      <c r="B24" s="129">
        <v>19</v>
      </c>
      <c r="C24" s="130" t="s">
        <v>347</v>
      </c>
      <c r="D24" s="131" t="str">
        <f t="shared" si="0"/>
        <v>s</v>
      </c>
      <c r="E24" s="129" t="s">
        <v>331</v>
      </c>
      <c r="F24" s="137"/>
      <c r="G24" s="129" t="s">
        <v>332</v>
      </c>
      <c r="H24" s="137"/>
      <c r="I24" s="133" t="s">
        <v>333</v>
      </c>
      <c r="J24" s="137"/>
      <c r="K24" s="134" t="s">
        <v>195</v>
      </c>
      <c r="L24" s="130">
        <v>2</v>
      </c>
      <c r="N24" s="136"/>
    </row>
    <row r="25" spans="2:14">
      <c r="B25" s="129">
        <v>20</v>
      </c>
      <c r="C25" s="130" t="s">
        <v>348</v>
      </c>
      <c r="D25" s="131" t="str">
        <f t="shared" si="0"/>
        <v>t</v>
      </c>
      <c r="E25" s="129" t="s">
        <v>331</v>
      </c>
      <c r="F25" s="137"/>
      <c r="G25" s="129" t="s">
        <v>332</v>
      </c>
      <c r="H25" s="137"/>
      <c r="I25" s="133" t="s">
        <v>333</v>
      </c>
      <c r="J25" s="137"/>
      <c r="K25" s="134" t="s">
        <v>195</v>
      </c>
      <c r="L25" s="130">
        <v>3</v>
      </c>
      <c r="N25" s="136"/>
    </row>
    <row r="26" spans="2:14">
      <c r="B26" s="129">
        <v>21</v>
      </c>
      <c r="C26" s="130" t="s">
        <v>349</v>
      </c>
      <c r="D26" s="131" t="str">
        <f t="shared" si="0"/>
        <v>u</v>
      </c>
      <c r="E26" s="129" t="s">
        <v>331</v>
      </c>
      <c r="F26" s="137"/>
      <c r="G26" s="129" t="s">
        <v>332</v>
      </c>
      <c r="H26" s="137"/>
      <c r="I26" s="133" t="s">
        <v>333</v>
      </c>
      <c r="J26" s="137"/>
      <c r="K26" s="134" t="s">
        <v>195</v>
      </c>
      <c r="L26" s="130">
        <v>4</v>
      </c>
      <c r="N26" s="136"/>
    </row>
    <row r="27" spans="2:14">
      <c r="B27" s="129">
        <v>22</v>
      </c>
      <c r="C27" s="130" t="s">
        <v>350</v>
      </c>
      <c r="D27" s="131" t="str">
        <f t="shared" si="0"/>
        <v>v</v>
      </c>
      <c r="E27" s="129" t="s">
        <v>331</v>
      </c>
      <c r="F27" s="137"/>
      <c r="G27" s="129" t="s">
        <v>332</v>
      </c>
      <c r="H27" s="137"/>
      <c r="I27" s="133" t="s">
        <v>333</v>
      </c>
      <c r="J27" s="137"/>
      <c r="K27" s="134" t="s">
        <v>195</v>
      </c>
      <c r="L27" s="130">
        <v>5</v>
      </c>
      <c r="N27" s="136"/>
    </row>
    <row r="28" spans="2:14">
      <c r="B28" s="129">
        <v>23</v>
      </c>
      <c r="C28" s="130" t="s">
        <v>351</v>
      </c>
      <c r="D28" s="131" t="str">
        <f t="shared" si="0"/>
        <v>w</v>
      </c>
      <c r="E28" s="129" t="s">
        <v>331</v>
      </c>
      <c r="F28" s="137"/>
      <c r="G28" s="129" t="s">
        <v>332</v>
      </c>
      <c r="H28" s="137"/>
      <c r="I28" s="133" t="s">
        <v>333</v>
      </c>
      <c r="J28" s="137"/>
      <c r="K28" s="134" t="s">
        <v>195</v>
      </c>
      <c r="L28" s="130">
        <v>6</v>
      </c>
      <c r="N28" s="136"/>
    </row>
    <row r="29" spans="2:14">
      <c r="B29" s="129">
        <v>24</v>
      </c>
      <c r="C29" s="130" t="s">
        <v>352</v>
      </c>
      <c r="D29" s="131" t="str">
        <f t="shared" si="0"/>
        <v>x</v>
      </c>
      <c r="E29" s="129" t="s">
        <v>331</v>
      </c>
      <c r="F29" s="137"/>
      <c r="G29" s="129" t="s">
        <v>332</v>
      </c>
      <c r="H29" s="137"/>
      <c r="I29" s="133" t="s">
        <v>333</v>
      </c>
      <c r="J29" s="137"/>
      <c r="K29" s="134" t="s">
        <v>195</v>
      </c>
      <c r="L29" s="130">
        <v>7</v>
      </c>
      <c r="N29" s="136"/>
    </row>
    <row r="30" spans="2:14">
      <c r="B30" s="129">
        <v>25</v>
      </c>
      <c r="C30" s="130" t="s">
        <v>353</v>
      </c>
      <c r="D30" s="131" t="str">
        <f t="shared" si="0"/>
        <v>y</v>
      </c>
      <c r="E30" s="129" t="s">
        <v>331</v>
      </c>
      <c r="F30" s="137"/>
      <c r="G30" s="129" t="s">
        <v>332</v>
      </c>
      <c r="H30" s="137"/>
      <c r="I30" s="133" t="s">
        <v>333</v>
      </c>
      <c r="J30" s="137"/>
      <c r="K30" s="134" t="s">
        <v>195</v>
      </c>
      <c r="L30" s="130">
        <v>8</v>
      </c>
      <c r="N30" s="136"/>
    </row>
    <row r="31" spans="2:14">
      <c r="B31" s="129">
        <v>26</v>
      </c>
      <c r="C31" s="130" t="s">
        <v>354</v>
      </c>
      <c r="D31" s="131" t="str">
        <f t="shared" si="0"/>
        <v>z</v>
      </c>
      <c r="E31" s="129" t="s">
        <v>331</v>
      </c>
      <c r="F31" s="137"/>
      <c r="G31" s="129" t="s">
        <v>332</v>
      </c>
      <c r="H31" s="137"/>
      <c r="I31" s="133" t="s">
        <v>333</v>
      </c>
      <c r="J31" s="137"/>
      <c r="K31" s="134" t="s">
        <v>195</v>
      </c>
      <c r="L31" s="130">
        <v>1</v>
      </c>
      <c r="N31" s="136"/>
    </row>
    <row r="32" spans="2:14">
      <c r="B32" s="129">
        <v>27</v>
      </c>
      <c r="C32" s="130" t="s">
        <v>352</v>
      </c>
      <c r="D32" s="131" t="str">
        <f t="shared" si="0"/>
        <v>x</v>
      </c>
      <c r="E32" s="129" t="s">
        <v>331</v>
      </c>
      <c r="F32" s="137"/>
      <c r="G32" s="129" t="s">
        <v>332</v>
      </c>
      <c r="H32" s="137"/>
      <c r="I32" s="133" t="s">
        <v>333</v>
      </c>
      <c r="J32" s="137"/>
      <c r="K32" s="134" t="s">
        <v>195</v>
      </c>
      <c r="L32" s="130">
        <v>2</v>
      </c>
      <c r="N32" s="136"/>
    </row>
    <row r="33" spans="2:14">
      <c r="B33" s="129">
        <v>28</v>
      </c>
      <c r="C33" s="130" t="s">
        <v>355</v>
      </c>
      <c r="D33" s="131" t="str">
        <f t="shared" si="0"/>
        <v>aa</v>
      </c>
      <c r="E33" s="129" t="s">
        <v>331</v>
      </c>
      <c r="F33" s="137"/>
      <c r="G33" s="129" t="s">
        <v>332</v>
      </c>
      <c r="H33" s="137"/>
      <c r="I33" s="133" t="s">
        <v>333</v>
      </c>
      <c r="J33" s="137"/>
      <c r="K33" s="134" t="s">
        <v>195</v>
      </c>
      <c r="L33" s="130">
        <v>3</v>
      </c>
      <c r="N33" s="136"/>
    </row>
    <row r="34" spans="2:14">
      <c r="B34" s="129">
        <v>29</v>
      </c>
      <c r="C34" s="130" t="s">
        <v>356</v>
      </c>
      <c r="D34" s="131" t="str">
        <f t="shared" si="0"/>
        <v>ab</v>
      </c>
      <c r="E34" s="129" t="s">
        <v>331</v>
      </c>
      <c r="F34" s="137"/>
      <c r="G34" s="129" t="s">
        <v>332</v>
      </c>
      <c r="H34" s="137"/>
      <c r="I34" s="133" t="s">
        <v>333</v>
      </c>
      <c r="J34" s="137"/>
      <c r="K34" s="134" t="s">
        <v>195</v>
      </c>
      <c r="L34" s="130">
        <v>4</v>
      </c>
      <c r="N34" s="136"/>
    </row>
    <row r="35" spans="2:14">
      <c r="B35" s="129">
        <v>30</v>
      </c>
      <c r="C35" s="130" t="s">
        <v>357</v>
      </c>
      <c r="D35" s="131" t="str">
        <f t="shared" si="0"/>
        <v>ac</v>
      </c>
      <c r="E35" s="129" t="s">
        <v>331</v>
      </c>
      <c r="F35" s="137"/>
      <c r="G35" s="129" t="s">
        <v>332</v>
      </c>
      <c r="H35" s="137"/>
      <c r="I35" s="133" t="s">
        <v>333</v>
      </c>
      <c r="J35" s="137"/>
      <c r="K35" s="134" t="s">
        <v>195</v>
      </c>
      <c r="L35" s="130">
        <v>5</v>
      </c>
      <c r="N35" s="136"/>
    </row>
    <row r="36" spans="2:14">
      <c r="B36" s="129">
        <v>31</v>
      </c>
      <c r="C36" s="130" t="s">
        <v>358</v>
      </c>
      <c r="D36" s="131" t="str">
        <f t="shared" si="0"/>
        <v>ad</v>
      </c>
      <c r="E36" s="129" t="s">
        <v>331</v>
      </c>
      <c r="F36" s="137"/>
      <c r="G36" s="129" t="s">
        <v>332</v>
      </c>
      <c r="H36" s="137"/>
      <c r="I36" s="133" t="s">
        <v>333</v>
      </c>
      <c r="J36" s="137"/>
      <c r="K36" s="134" t="s">
        <v>195</v>
      </c>
      <c r="L36" s="130">
        <v>6</v>
      </c>
      <c r="N36" s="136"/>
    </row>
    <row r="37" spans="2:14">
      <c r="B37" s="129">
        <v>32</v>
      </c>
      <c r="C37" s="130" t="s">
        <v>359</v>
      </c>
      <c r="D37" s="131" t="str">
        <f t="shared" si="0"/>
        <v>ae</v>
      </c>
      <c r="E37" s="129" t="s">
        <v>331</v>
      </c>
      <c r="F37" s="137"/>
      <c r="G37" s="129" t="s">
        <v>332</v>
      </c>
      <c r="H37" s="137"/>
      <c r="I37" s="133" t="s">
        <v>333</v>
      </c>
      <c r="J37" s="137"/>
      <c r="K37" s="134" t="s">
        <v>195</v>
      </c>
      <c r="L37" s="130">
        <v>7</v>
      </c>
      <c r="N37" s="136"/>
    </row>
    <row r="38" spans="2:14">
      <c r="B38" s="129">
        <v>33</v>
      </c>
      <c r="C38" s="130" t="s">
        <v>360</v>
      </c>
      <c r="D38" s="131" t="str">
        <f t="shared" si="0"/>
        <v>af</v>
      </c>
      <c r="E38" s="129" t="s">
        <v>331</v>
      </c>
      <c r="F38" s="137"/>
      <c r="G38" s="129" t="s">
        <v>332</v>
      </c>
      <c r="H38" s="137"/>
      <c r="I38" s="133" t="s">
        <v>333</v>
      </c>
      <c r="J38" s="137"/>
      <c r="K38" s="134" t="s">
        <v>195</v>
      </c>
      <c r="L38" s="130">
        <v>8</v>
      </c>
      <c r="N38" s="136"/>
    </row>
    <row r="39" spans="2:14">
      <c r="B39" s="129">
        <v>34</v>
      </c>
      <c r="C39" s="138" t="s">
        <v>361</v>
      </c>
      <c r="D39" s="131"/>
      <c r="E39" s="129" t="s">
        <v>331</v>
      </c>
      <c r="F39" s="132">
        <v>0.29166666666666669</v>
      </c>
      <c r="G39" s="129" t="s">
        <v>332</v>
      </c>
      <c r="H39" s="132">
        <v>0.39583333333333331</v>
      </c>
      <c r="I39" s="133" t="s">
        <v>333</v>
      </c>
      <c r="J39" s="132">
        <v>0</v>
      </c>
      <c r="K39" s="134" t="s">
        <v>195</v>
      </c>
      <c r="L39" s="135">
        <f t="shared" ref="L39:L40" si="2">IF(OR(F39="",H39=""),"",(H39+IF(F39&gt;H39,1,0)-F39-J39)*24)</f>
        <v>2.4999999999999991</v>
      </c>
      <c r="N39" s="136"/>
    </row>
    <row r="40" spans="2:14">
      <c r="B40" s="129"/>
      <c r="C40" s="139" t="s">
        <v>301</v>
      </c>
      <c r="D40" s="131"/>
      <c r="E40" s="129" t="s">
        <v>331</v>
      </c>
      <c r="F40" s="132">
        <v>0.6875</v>
      </c>
      <c r="G40" s="129" t="s">
        <v>332</v>
      </c>
      <c r="H40" s="132">
        <v>0.83333333333333337</v>
      </c>
      <c r="I40" s="133" t="s">
        <v>333</v>
      </c>
      <c r="J40" s="132">
        <v>0</v>
      </c>
      <c r="K40" s="134" t="s">
        <v>195</v>
      </c>
      <c r="L40" s="135">
        <f t="shared" si="2"/>
        <v>3.5000000000000009</v>
      </c>
      <c r="N40" s="136"/>
    </row>
    <row r="41" spans="2:14">
      <c r="B41" s="129"/>
      <c r="C41" s="140" t="s">
        <v>301</v>
      </c>
      <c r="D41" s="131" t="str">
        <f>C39</f>
        <v>ag</v>
      </c>
      <c r="E41" s="129" t="s">
        <v>331</v>
      </c>
      <c r="F41" s="132" t="s">
        <v>301</v>
      </c>
      <c r="G41" s="129" t="s">
        <v>332</v>
      </c>
      <c r="H41" s="132" t="s">
        <v>301</v>
      </c>
      <c r="I41" s="133" t="s">
        <v>333</v>
      </c>
      <c r="J41" s="132" t="s">
        <v>301</v>
      </c>
      <c r="K41" s="134" t="s">
        <v>195</v>
      </c>
      <c r="L41" s="135">
        <f>IF(OR(L39="",L40=""),"",L39+L40)</f>
        <v>6</v>
      </c>
      <c r="N41" s="136" t="s">
        <v>362</v>
      </c>
    </row>
    <row r="42" spans="2:14">
      <c r="B42" s="129"/>
      <c r="C42" s="138" t="s">
        <v>363</v>
      </c>
      <c r="D42" s="131"/>
      <c r="E42" s="129" t="s">
        <v>331</v>
      </c>
      <c r="F42" s="132"/>
      <c r="G42" s="129" t="s">
        <v>332</v>
      </c>
      <c r="H42" s="132"/>
      <c r="I42" s="133" t="s">
        <v>333</v>
      </c>
      <c r="J42" s="132">
        <v>0</v>
      </c>
      <c r="K42" s="134" t="s">
        <v>195</v>
      </c>
      <c r="L42" s="135" t="str">
        <f t="shared" ref="L42:L43" si="3">IF(OR(F42="",H42=""),"",(H42+IF(F42&gt;H42,1,0)-F42-J42)*24)</f>
        <v/>
      </c>
      <c r="N42" s="136"/>
    </row>
    <row r="43" spans="2:14">
      <c r="B43" s="129">
        <v>35</v>
      </c>
      <c r="C43" s="139" t="s">
        <v>301</v>
      </c>
      <c r="D43" s="131"/>
      <c r="E43" s="129" t="s">
        <v>331</v>
      </c>
      <c r="F43" s="132"/>
      <c r="G43" s="129" t="s">
        <v>332</v>
      </c>
      <c r="H43" s="132"/>
      <c r="I43" s="133" t="s">
        <v>333</v>
      </c>
      <c r="J43" s="132">
        <v>0</v>
      </c>
      <c r="K43" s="134" t="s">
        <v>195</v>
      </c>
      <c r="L43" s="135" t="str">
        <f t="shared" si="3"/>
        <v/>
      </c>
      <c r="N43" s="136"/>
    </row>
    <row r="44" spans="2:14">
      <c r="B44" s="129"/>
      <c r="C44" s="140" t="s">
        <v>301</v>
      </c>
      <c r="D44" s="131" t="str">
        <f>C42</f>
        <v>ah</v>
      </c>
      <c r="E44" s="129" t="s">
        <v>331</v>
      </c>
      <c r="F44" s="132" t="s">
        <v>301</v>
      </c>
      <c r="G44" s="129" t="s">
        <v>332</v>
      </c>
      <c r="H44" s="132" t="s">
        <v>301</v>
      </c>
      <c r="I44" s="133" t="s">
        <v>333</v>
      </c>
      <c r="J44" s="132" t="s">
        <v>301</v>
      </c>
      <c r="K44" s="134" t="s">
        <v>195</v>
      </c>
      <c r="L44" s="135" t="str">
        <f>IF(OR(L42="",L43=""),"",L42+L43)</f>
        <v/>
      </c>
      <c r="N44" s="136" t="s">
        <v>364</v>
      </c>
    </row>
    <row r="45" spans="2:14">
      <c r="B45" s="129"/>
      <c r="C45" s="138" t="s">
        <v>365</v>
      </c>
      <c r="D45" s="131"/>
      <c r="E45" s="129" t="s">
        <v>331</v>
      </c>
      <c r="F45" s="132"/>
      <c r="G45" s="129" t="s">
        <v>332</v>
      </c>
      <c r="H45" s="132"/>
      <c r="I45" s="133" t="s">
        <v>333</v>
      </c>
      <c r="J45" s="132">
        <v>0</v>
      </c>
      <c r="K45" s="134" t="s">
        <v>195</v>
      </c>
      <c r="L45" s="135" t="str">
        <f t="shared" ref="L45:L46" si="4">IF(OR(F45="",H45=""),"",(H45+IF(F45&gt;H45,1,0)-F45-J45)*24)</f>
        <v/>
      </c>
      <c r="N45" s="136"/>
    </row>
    <row r="46" spans="2:14">
      <c r="B46" s="129">
        <v>36</v>
      </c>
      <c r="C46" s="139" t="s">
        <v>301</v>
      </c>
      <c r="D46" s="131"/>
      <c r="E46" s="129" t="s">
        <v>331</v>
      </c>
      <c r="F46" s="132"/>
      <c r="G46" s="129" t="s">
        <v>332</v>
      </c>
      <c r="H46" s="132"/>
      <c r="I46" s="133" t="s">
        <v>333</v>
      </c>
      <c r="J46" s="132">
        <v>0</v>
      </c>
      <c r="K46" s="134" t="s">
        <v>195</v>
      </c>
      <c r="L46" s="135" t="str">
        <f t="shared" si="4"/>
        <v/>
      </c>
      <c r="N46" s="136"/>
    </row>
    <row r="47" spans="2:14">
      <c r="B47" s="129"/>
      <c r="C47" s="140" t="s">
        <v>301</v>
      </c>
      <c r="D47" s="131" t="str">
        <f>C45</f>
        <v>ai</v>
      </c>
      <c r="E47" s="129" t="s">
        <v>331</v>
      </c>
      <c r="F47" s="132" t="s">
        <v>301</v>
      </c>
      <c r="G47" s="129" t="s">
        <v>332</v>
      </c>
      <c r="H47" s="132" t="s">
        <v>301</v>
      </c>
      <c r="I47" s="133" t="s">
        <v>333</v>
      </c>
      <c r="J47" s="132" t="s">
        <v>301</v>
      </c>
      <c r="K47" s="134" t="s">
        <v>195</v>
      </c>
      <c r="L47" s="135" t="str">
        <f>IF(OR(L45="",L46=""),"",L45+L46)</f>
        <v/>
      </c>
      <c r="N47" s="136" t="s">
        <v>364</v>
      </c>
    </row>
    <row r="49" spans="3:4">
      <c r="C49" s="125" t="s">
        <v>366</v>
      </c>
      <c r="D49" s="125"/>
    </row>
    <row r="50" spans="3:4">
      <c r="C50" s="125" t="s">
        <v>367</v>
      </c>
      <c r="D50" s="125"/>
    </row>
    <row r="51" spans="3:4">
      <c r="C51" s="125" t="s">
        <v>368</v>
      </c>
      <c r="D51" s="125"/>
    </row>
    <row r="52" spans="3:4">
      <c r="C52" s="125" t="s">
        <v>369</v>
      </c>
      <c r="D52" s="125"/>
    </row>
  </sheetData>
  <sheetProtection insertRows="0" deleteRows="0"/>
  <mergeCells count="2">
    <mergeCell ref="F4:L4"/>
    <mergeCell ref="N4:N5"/>
  </mergeCells>
  <phoneticPr fontId="6"/>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55" zoomScaleNormal="55" zoomScaleSheetLayoutView="55" workbookViewId="0">
      <selection activeCell="AM2" sqref="AM2"/>
    </sheetView>
  </sheetViews>
  <sheetFormatPr defaultColWidth="5" defaultRowHeight="14.4"/>
  <cols>
    <col min="1" max="1" width="5.5546875" style="732" customWidth="1"/>
    <col min="2" max="2" width="6.33203125" style="732" customWidth="1"/>
    <col min="3" max="4" width="9" style="732" customWidth="1"/>
    <col min="5" max="8" width="3.5546875" style="732" hidden="1" customWidth="1"/>
    <col min="9" max="10" width="3.5546875" style="732" customWidth="1"/>
    <col min="11" max="62" width="6.33203125" style="732" customWidth="1"/>
    <col min="63" max="63" width="1.21875" style="119" customWidth="1"/>
    <col min="64" max="16384" width="5" style="119"/>
  </cols>
  <sheetData>
    <row r="1" spans="1:67" s="116" customFormat="1" ht="20.25" customHeight="1">
      <c r="A1" s="689"/>
      <c r="B1" s="689"/>
      <c r="C1" s="690" t="s">
        <v>618</v>
      </c>
      <c r="D1" s="690"/>
      <c r="E1" s="690"/>
      <c r="F1" s="690"/>
      <c r="G1" s="690"/>
      <c r="H1" s="690"/>
      <c r="I1" s="690"/>
      <c r="J1" s="690"/>
      <c r="K1" s="689"/>
      <c r="L1" s="689"/>
      <c r="M1" s="691" t="s">
        <v>192</v>
      </c>
      <c r="N1" s="689"/>
      <c r="O1" s="689"/>
      <c r="P1" s="690"/>
      <c r="Q1" s="690"/>
      <c r="R1" s="690"/>
      <c r="S1" s="690"/>
      <c r="T1" s="690"/>
      <c r="U1" s="690"/>
      <c r="V1" s="690"/>
      <c r="W1" s="690"/>
      <c r="X1" s="689"/>
      <c r="Y1" s="689"/>
      <c r="Z1" s="689"/>
      <c r="AA1" s="689"/>
      <c r="AB1" s="689"/>
      <c r="AC1" s="689"/>
      <c r="AD1" s="689"/>
      <c r="AE1" s="689"/>
      <c r="AF1" s="689"/>
      <c r="AG1" s="689"/>
      <c r="AH1" s="689"/>
      <c r="AI1" s="689"/>
      <c r="AJ1" s="689"/>
      <c r="AK1" s="689"/>
      <c r="AL1" s="689"/>
      <c r="AM1" s="689"/>
      <c r="AN1" s="689"/>
      <c r="AO1" s="689"/>
      <c r="AP1" s="689"/>
      <c r="AQ1" s="689"/>
      <c r="AR1" s="689"/>
      <c r="AS1" s="692" t="s">
        <v>193</v>
      </c>
      <c r="AT1" s="693" t="s">
        <v>194</v>
      </c>
      <c r="AU1" s="694"/>
      <c r="AV1" s="694"/>
      <c r="AW1" s="694"/>
      <c r="AX1" s="694"/>
      <c r="AY1" s="694"/>
      <c r="AZ1" s="694"/>
      <c r="BA1" s="694"/>
      <c r="BB1" s="694"/>
      <c r="BC1" s="694"/>
      <c r="BD1" s="694"/>
      <c r="BE1" s="694"/>
      <c r="BF1" s="694"/>
      <c r="BG1" s="694"/>
      <c r="BH1" s="694"/>
      <c r="BI1" s="694"/>
      <c r="BJ1" s="692" t="s">
        <v>195</v>
      </c>
    </row>
    <row r="2" spans="1:67" s="118" customFormat="1" ht="20.25" customHeight="1">
      <c r="A2" s="695"/>
      <c r="B2" s="695"/>
      <c r="C2" s="695"/>
      <c r="D2" s="695"/>
      <c r="E2" s="695"/>
      <c r="F2" s="695"/>
      <c r="G2" s="695"/>
      <c r="H2" s="695"/>
      <c r="I2" s="695"/>
      <c r="J2" s="691"/>
      <c r="K2" s="695"/>
      <c r="L2" s="695"/>
      <c r="M2" s="691"/>
      <c r="N2" s="691"/>
      <c r="O2" s="695"/>
      <c r="P2" s="692"/>
      <c r="Q2" s="692"/>
      <c r="R2" s="692"/>
      <c r="S2" s="692"/>
      <c r="T2" s="692"/>
      <c r="U2" s="692"/>
      <c r="V2" s="692"/>
      <c r="W2" s="692"/>
      <c r="X2" s="695"/>
      <c r="Y2" s="695"/>
      <c r="Z2" s="695"/>
      <c r="AA2" s="695"/>
      <c r="AB2" s="696" t="s">
        <v>196</v>
      </c>
      <c r="AC2" s="697"/>
      <c r="AD2" s="697"/>
      <c r="AE2" s="696" t="s">
        <v>197</v>
      </c>
      <c r="AF2" s="698" t="str">
        <f>IF(AC2=0,"",YEAR(DATE(2018+AC2,1,1)))</f>
        <v/>
      </c>
      <c r="AG2" s="698"/>
      <c r="AH2" s="699" t="s">
        <v>198</v>
      </c>
      <c r="AI2" s="699" t="s">
        <v>199</v>
      </c>
      <c r="AJ2" s="697"/>
      <c r="AK2" s="697"/>
      <c r="AL2" s="699" t="s">
        <v>200</v>
      </c>
      <c r="AM2" s="695"/>
      <c r="AN2" s="695"/>
      <c r="AO2" s="695"/>
      <c r="AP2" s="695"/>
      <c r="AQ2" s="695"/>
      <c r="AR2" s="695"/>
      <c r="AS2" s="692" t="s">
        <v>201</v>
      </c>
      <c r="AT2" s="697" t="s">
        <v>202</v>
      </c>
      <c r="AU2" s="697"/>
      <c r="AV2" s="697"/>
      <c r="AW2" s="697"/>
      <c r="AX2" s="697"/>
      <c r="AY2" s="697"/>
      <c r="AZ2" s="697"/>
      <c r="BA2" s="697"/>
      <c r="BB2" s="697"/>
      <c r="BC2" s="697"/>
      <c r="BD2" s="697"/>
      <c r="BE2" s="697"/>
      <c r="BF2" s="697"/>
      <c r="BG2" s="697"/>
      <c r="BH2" s="697"/>
      <c r="BI2" s="697"/>
      <c r="BJ2" s="692" t="s">
        <v>195</v>
      </c>
      <c r="BK2" s="117"/>
      <c r="BL2" s="117"/>
      <c r="BM2" s="117"/>
    </row>
    <row r="3" spans="1:67" s="118" customFormat="1" ht="20.25" customHeight="1">
      <c r="A3" s="695"/>
      <c r="B3" s="695"/>
      <c r="C3" s="695"/>
      <c r="D3" s="695"/>
      <c r="E3" s="695"/>
      <c r="F3" s="695"/>
      <c r="G3" s="695"/>
      <c r="H3" s="695"/>
      <c r="I3" s="695"/>
      <c r="J3" s="691"/>
      <c r="K3" s="695"/>
      <c r="L3" s="695"/>
      <c r="M3" s="691"/>
      <c r="N3" s="695"/>
      <c r="O3" s="692"/>
      <c r="P3" s="692"/>
      <c r="Q3" s="692"/>
      <c r="R3" s="692"/>
      <c r="S3" s="692"/>
      <c r="T3" s="692"/>
      <c r="U3" s="692"/>
      <c r="V3" s="695"/>
      <c r="W3" s="695"/>
      <c r="X3" s="695"/>
      <c r="Y3" s="695"/>
      <c r="Z3" s="695"/>
      <c r="AA3" s="695"/>
      <c r="AB3" s="695"/>
      <c r="AC3" s="700"/>
      <c r="AD3" s="700"/>
      <c r="AE3" s="700"/>
      <c r="AF3" s="701"/>
      <c r="AG3" s="700"/>
      <c r="AH3" s="695"/>
      <c r="AI3" s="695"/>
      <c r="AJ3" s="695"/>
      <c r="AK3" s="695"/>
      <c r="AL3" s="695"/>
      <c r="AM3" s="695"/>
      <c r="AN3" s="695"/>
      <c r="AO3" s="695"/>
      <c r="AP3" s="695"/>
      <c r="AQ3" s="695"/>
      <c r="AR3" s="695"/>
      <c r="AS3" s="695"/>
      <c r="AT3" s="695"/>
      <c r="AU3" s="695"/>
      <c r="AV3" s="695"/>
      <c r="AW3" s="695"/>
      <c r="AX3" s="695"/>
      <c r="AY3" s="695"/>
      <c r="AZ3" s="695"/>
      <c r="BA3" s="695"/>
      <c r="BB3" s="695"/>
      <c r="BC3" s="695"/>
      <c r="BD3" s="702" t="s">
        <v>203</v>
      </c>
      <c r="BE3" s="703" t="s">
        <v>204</v>
      </c>
      <c r="BF3" s="704"/>
      <c r="BG3" s="704"/>
      <c r="BH3" s="705"/>
      <c r="BI3" s="692"/>
      <c r="BJ3" s="695"/>
    </row>
    <row r="4" spans="1:67" s="118" customFormat="1" ht="20.25" customHeight="1">
      <c r="A4" s="695"/>
      <c r="B4" s="706"/>
      <c r="C4" s="706"/>
      <c r="D4" s="706"/>
      <c r="E4" s="706"/>
      <c r="F4" s="706"/>
      <c r="G4" s="706"/>
      <c r="H4" s="706"/>
      <c r="I4" s="706"/>
      <c r="J4" s="707"/>
      <c r="K4" s="706"/>
      <c r="L4" s="706"/>
      <c r="M4" s="707"/>
      <c r="N4" s="706"/>
      <c r="O4" s="708"/>
      <c r="P4" s="708"/>
      <c r="Q4" s="708"/>
      <c r="R4" s="708"/>
      <c r="S4" s="708"/>
      <c r="T4" s="708"/>
      <c r="U4" s="708"/>
      <c r="V4" s="706"/>
      <c r="W4" s="706"/>
      <c r="X4" s="706"/>
      <c r="Y4" s="706"/>
      <c r="Z4" s="706"/>
      <c r="AA4" s="706"/>
      <c r="AB4" s="706"/>
      <c r="AC4" s="709"/>
      <c r="AD4" s="709"/>
      <c r="AE4" s="709"/>
      <c r="AF4" s="710"/>
      <c r="AG4" s="709"/>
      <c r="AH4" s="706"/>
      <c r="AI4" s="706"/>
      <c r="AJ4" s="706"/>
      <c r="AK4" s="706"/>
      <c r="AL4" s="706"/>
      <c r="AM4" s="706"/>
      <c r="AN4" s="706"/>
      <c r="AO4" s="706"/>
      <c r="AP4" s="706"/>
      <c r="AQ4" s="706"/>
      <c r="AR4" s="706"/>
      <c r="AS4" s="695"/>
      <c r="AT4" s="695"/>
      <c r="AU4" s="695"/>
      <c r="AV4" s="695"/>
      <c r="AW4" s="695"/>
      <c r="AX4" s="695"/>
      <c r="AY4" s="695"/>
      <c r="AZ4" s="695"/>
      <c r="BA4" s="695"/>
      <c r="BB4" s="695"/>
      <c r="BC4" s="695"/>
      <c r="BD4" s="702" t="s">
        <v>205</v>
      </c>
      <c r="BE4" s="703" t="s">
        <v>206</v>
      </c>
      <c r="BF4" s="704"/>
      <c r="BG4" s="704"/>
      <c r="BH4" s="705"/>
      <c r="BI4" s="692"/>
      <c r="BJ4" s="695"/>
    </row>
    <row r="5" spans="1:67" s="118" customFormat="1" ht="9" customHeight="1">
      <c r="A5" s="695"/>
      <c r="B5" s="706"/>
      <c r="C5" s="706"/>
      <c r="D5" s="706"/>
      <c r="E5" s="706"/>
      <c r="F5" s="706"/>
      <c r="G5" s="706"/>
      <c r="H5" s="706"/>
      <c r="I5" s="706"/>
      <c r="J5" s="707"/>
      <c r="K5" s="706"/>
      <c r="L5" s="706"/>
      <c r="M5" s="707"/>
      <c r="N5" s="706"/>
      <c r="O5" s="708"/>
      <c r="P5" s="708"/>
      <c r="Q5" s="708"/>
      <c r="R5" s="708"/>
      <c r="S5" s="708"/>
      <c r="T5" s="708"/>
      <c r="U5" s="708"/>
      <c r="V5" s="706"/>
      <c r="W5" s="706"/>
      <c r="X5" s="706"/>
      <c r="Y5" s="706"/>
      <c r="Z5" s="706"/>
      <c r="AA5" s="706"/>
      <c r="AB5" s="706"/>
      <c r="AC5" s="711"/>
      <c r="AD5" s="711"/>
      <c r="AE5" s="706"/>
      <c r="AF5" s="706"/>
      <c r="AG5" s="706"/>
      <c r="AH5" s="706"/>
      <c r="AI5" s="706"/>
      <c r="AJ5" s="712"/>
      <c r="AK5" s="712"/>
      <c r="AL5" s="712"/>
      <c r="AM5" s="712"/>
      <c r="AN5" s="712"/>
      <c r="AO5" s="712"/>
      <c r="AP5" s="712"/>
      <c r="AQ5" s="712"/>
      <c r="AR5" s="712"/>
      <c r="AS5" s="689"/>
      <c r="AT5" s="689"/>
      <c r="AU5" s="689"/>
      <c r="AV5" s="689"/>
      <c r="AW5" s="689"/>
      <c r="AX5" s="689"/>
      <c r="AY5" s="689"/>
      <c r="AZ5" s="689"/>
      <c r="BA5" s="689"/>
      <c r="BB5" s="689"/>
      <c r="BC5" s="689"/>
      <c r="BD5" s="689"/>
      <c r="BE5" s="689"/>
      <c r="BF5" s="689"/>
      <c r="BG5" s="689"/>
      <c r="BH5" s="713"/>
      <c r="BI5" s="713"/>
      <c r="BJ5" s="695"/>
    </row>
    <row r="6" spans="1:67" s="118" customFormat="1" ht="21" customHeight="1">
      <c r="A6" s="695"/>
      <c r="B6" s="714"/>
      <c r="C6" s="715"/>
      <c r="D6" s="715"/>
      <c r="E6" s="715"/>
      <c r="F6" s="715"/>
      <c r="G6" s="715"/>
      <c r="H6" s="715"/>
      <c r="I6" s="715"/>
      <c r="J6" s="715"/>
      <c r="K6" s="716"/>
      <c r="L6" s="716"/>
      <c r="M6" s="716"/>
      <c r="N6" s="717"/>
      <c r="O6" s="716"/>
      <c r="P6" s="716"/>
      <c r="Q6" s="716"/>
      <c r="R6" s="706"/>
      <c r="S6" s="706"/>
      <c r="T6" s="706"/>
      <c r="U6" s="706"/>
      <c r="V6" s="706"/>
      <c r="W6" s="706"/>
      <c r="X6" s="706"/>
      <c r="Y6" s="706"/>
      <c r="Z6" s="706"/>
      <c r="AA6" s="706"/>
      <c r="AB6" s="706"/>
      <c r="AC6" s="706"/>
      <c r="AD6" s="706"/>
      <c r="AE6" s="706"/>
      <c r="AF6" s="706"/>
      <c r="AG6" s="706"/>
      <c r="AH6" s="706"/>
      <c r="AI6" s="706"/>
      <c r="AJ6" s="712"/>
      <c r="AK6" s="712"/>
      <c r="AL6" s="712"/>
      <c r="AM6" s="712"/>
      <c r="AN6" s="712"/>
      <c r="AO6" s="712" t="s">
        <v>207</v>
      </c>
      <c r="AP6" s="712"/>
      <c r="AQ6" s="712"/>
      <c r="AR6" s="712"/>
      <c r="AS6" s="689"/>
      <c r="AT6" s="689"/>
      <c r="AU6" s="689"/>
      <c r="AV6" s="695"/>
      <c r="AW6" s="718"/>
      <c r="AX6" s="718"/>
      <c r="AY6" s="719"/>
      <c r="AZ6" s="689"/>
      <c r="BA6" s="720">
        <v>40</v>
      </c>
      <c r="BB6" s="721"/>
      <c r="BC6" s="719" t="s">
        <v>208</v>
      </c>
      <c r="BD6" s="689"/>
      <c r="BE6" s="720">
        <v>160</v>
      </c>
      <c r="BF6" s="721"/>
      <c r="BG6" s="719" t="s">
        <v>209</v>
      </c>
      <c r="BH6" s="689"/>
      <c r="BI6" s="713"/>
      <c r="BJ6" s="695"/>
    </row>
    <row r="7" spans="1:67" s="118" customFormat="1" ht="5.25" customHeight="1">
      <c r="A7" s="695"/>
      <c r="B7" s="714"/>
      <c r="C7" s="722"/>
      <c r="D7" s="722"/>
      <c r="E7" s="722"/>
      <c r="F7" s="722"/>
      <c r="G7" s="722"/>
      <c r="H7" s="722"/>
      <c r="I7" s="722"/>
      <c r="J7" s="716"/>
      <c r="K7" s="716"/>
      <c r="L7" s="716"/>
      <c r="M7" s="717"/>
      <c r="N7" s="716"/>
      <c r="O7" s="716"/>
      <c r="P7" s="716"/>
      <c r="Q7" s="716"/>
      <c r="R7" s="706"/>
      <c r="S7" s="706"/>
      <c r="T7" s="706"/>
      <c r="U7" s="706"/>
      <c r="V7" s="706"/>
      <c r="W7" s="706"/>
      <c r="X7" s="706"/>
      <c r="Y7" s="706"/>
      <c r="Z7" s="706"/>
      <c r="AA7" s="706"/>
      <c r="AB7" s="706"/>
      <c r="AC7" s="706"/>
      <c r="AD7" s="706"/>
      <c r="AE7" s="706"/>
      <c r="AF7" s="706"/>
      <c r="AG7" s="706"/>
      <c r="AH7" s="706"/>
      <c r="AI7" s="706"/>
      <c r="AJ7" s="712"/>
      <c r="AK7" s="712"/>
      <c r="AL7" s="712"/>
      <c r="AM7" s="712"/>
      <c r="AN7" s="712"/>
      <c r="AO7" s="712"/>
      <c r="AP7" s="712"/>
      <c r="AQ7" s="712"/>
      <c r="AR7" s="712"/>
      <c r="AS7" s="712"/>
      <c r="AT7" s="712"/>
      <c r="AU7" s="712"/>
      <c r="AV7" s="712"/>
      <c r="AW7" s="712"/>
      <c r="AX7" s="712"/>
      <c r="AY7" s="712"/>
      <c r="AZ7" s="712"/>
      <c r="BA7" s="712"/>
      <c r="BB7" s="712"/>
      <c r="BC7" s="712"/>
      <c r="BD7" s="712"/>
      <c r="BE7" s="712"/>
      <c r="BF7" s="712"/>
      <c r="BG7" s="712"/>
      <c r="BH7" s="723"/>
      <c r="BI7" s="723"/>
      <c r="BJ7" s="706"/>
    </row>
    <row r="8" spans="1:67" s="118" customFormat="1" ht="21" customHeight="1">
      <c r="A8" s="695"/>
      <c r="B8" s="724"/>
      <c r="C8" s="717"/>
      <c r="D8" s="717"/>
      <c r="E8" s="717"/>
      <c r="F8" s="717"/>
      <c r="G8" s="717"/>
      <c r="H8" s="717"/>
      <c r="I8" s="717"/>
      <c r="J8" s="716"/>
      <c r="K8" s="716"/>
      <c r="L8" s="716"/>
      <c r="M8" s="717"/>
      <c r="N8" s="716"/>
      <c r="O8" s="716"/>
      <c r="P8" s="716"/>
      <c r="Q8" s="716"/>
      <c r="R8" s="706"/>
      <c r="S8" s="706"/>
      <c r="T8" s="706"/>
      <c r="U8" s="706"/>
      <c r="V8" s="706"/>
      <c r="W8" s="706"/>
      <c r="X8" s="706"/>
      <c r="Y8" s="706"/>
      <c r="Z8" s="706"/>
      <c r="AA8" s="706"/>
      <c r="AB8" s="706"/>
      <c r="AC8" s="706"/>
      <c r="AD8" s="706"/>
      <c r="AE8" s="706"/>
      <c r="AF8" s="706"/>
      <c r="AG8" s="706"/>
      <c r="AH8" s="706"/>
      <c r="AI8" s="706"/>
      <c r="AJ8" s="725"/>
      <c r="AK8" s="725"/>
      <c r="AL8" s="725"/>
      <c r="AM8" s="715"/>
      <c r="AN8" s="726"/>
      <c r="AO8" s="727"/>
      <c r="AP8" s="727"/>
      <c r="AQ8" s="714"/>
      <c r="AR8" s="718"/>
      <c r="AS8" s="718"/>
      <c r="AT8" s="718"/>
      <c r="AU8" s="728"/>
      <c r="AV8" s="728"/>
      <c r="AW8" s="712"/>
      <c r="AX8" s="718"/>
      <c r="AY8" s="718"/>
      <c r="AZ8" s="717"/>
      <c r="BA8" s="712"/>
      <c r="BB8" s="712" t="s">
        <v>210</v>
      </c>
      <c r="BC8" s="712"/>
      <c r="BD8" s="712"/>
      <c r="BE8" s="729" t="e">
        <f>DAY(EOMONTH(DATE(AF2,AJ2,1),0))</f>
        <v>#VALUE!</v>
      </c>
      <c r="BF8" s="730"/>
      <c r="BG8" s="712" t="s">
        <v>211</v>
      </c>
      <c r="BH8" s="712"/>
      <c r="BI8" s="712"/>
      <c r="BJ8" s="706"/>
      <c r="BM8" s="117"/>
      <c r="BN8" s="117"/>
      <c r="BO8" s="117"/>
    </row>
    <row r="9" spans="1:67" s="118" customFormat="1" ht="5.25" customHeight="1">
      <c r="A9" s="695"/>
      <c r="B9" s="724"/>
      <c r="C9" s="717"/>
      <c r="D9" s="717"/>
      <c r="E9" s="717"/>
      <c r="F9" s="717"/>
      <c r="G9" s="717"/>
      <c r="H9" s="717"/>
      <c r="I9" s="717"/>
      <c r="J9" s="716"/>
      <c r="K9" s="716"/>
      <c r="L9" s="716"/>
      <c r="M9" s="717"/>
      <c r="N9" s="716"/>
      <c r="O9" s="716"/>
      <c r="P9" s="716"/>
      <c r="Q9" s="716"/>
      <c r="R9" s="706"/>
      <c r="S9" s="706"/>
      <c r="T9" s="706"/>
      <c r="U9" s="706"/>
      <c r="V9" s="706"/>
      <c r="W9" s="706"/>
      <c r="X9" s="706"/>
      <c r="Y9" s="706"/>
      <c r="Z9" s="706"/>
      <c r="AA9" s="706"/>
      <c r="AB9" s="706"/>
      <c r="AC9" s="706"/>
      <c r="AD9" s="706"/>
      <c r="AE9" s="706"/>
      <c r="AF9" s="706"/>
      <c r="AG9" s="706"/>
      <c r="AH9" s="706"/>
      <c r="AI9" s="706"/>
      <c r="AJ9" s="725"/>
      <c r="AK9" s="725"/>
      <c r="AL9" s="725"/>
      <c r="AM9" s="715"/>
      <c r="AN9" s="726"/>
      <c r="AO9" s="727"/>
      <c r="AP9" s="727"/>
      <c r="AQ9" s="714"/>
      <c r="AR9" s="718"/>
      <c r="AS9" s="718"/>
      <c r="AT9" s="718"/>
      <c r="AU9" s="728"/>
      <c r="AV9" s="728"/>
      <c r="AW9" s="712"/>
      <c r="AX9" s="718"/>
      <c r="AY9" s="718"/>
      <c r="AZ9" s="717"/>
      <c r="BA9" s="712"/>
      <c r="BB9" s="712"/>
      <c r="BC9" s="712"/>
      <c r="BD9" s="712"/>
      <c r="BE9" s="717"/>
      <c r="BF9" s="717"/>
      <c r="BG9" s="712"/>
      <c r="BH9" s="712"/>
      <c r="BI9" s="712"/>
      <c r="BJ9" s="706"/>
      <c r="BM9" s="117"/>
      <c r="BN9" s="117"/>
      <c r="BO9" s="117"/>
    </row>
    <row r="10" spans="1:67" s="118" customFormat="1" ht="21" customHeight="1">
      <c r="A10" s="695"/>
      <c r="B10" s="724"/>
      <c r="C10" s="717"/>
      <c r="D10" s="717"/>
      <c r="E10" s="717"/>
      <c r="F10" s="717"/>
      <c r="G10" s="717"/>
      <c r="H10" s="717"/>
      <c r="I10" s="717"/>
      <c r="J10" s="716"/>
      <c r="K10" s="716"/>
      <c r="L10" s="716"/>
      <c r="M10" s="717"/>
      <c r="N10" s="716"/>
      <c r="O10" s="716"/>
      <c r="P10" s="716"/>
      <c r="Q10" s="716"/>
      <c r="R10" s="706"/>
      <c r="S10" s="706"/>
      <c r="T10" s="706"/>
      <c r="U10" s="706"/>
      <c r="V10" s="706"/>
      <c r="W10" s="706"/>
      <c r="X10" s="706"/>
      <c r="Y10" s="706"/>
      <c r="Z10" s="706"/>
      <c r="AA10" s="706"/>
      <c r="AB10" s="706"/>
      <c r="AC10" s="706"/>
      <c r="AD10" s="706"/>
      <c r="AE10" s="706"/>
      <c r="AF10" s="706"/>
      <c r="AG10" s="706"/>
      <c r="AH10" s="706"/>
      <c r="AI10" s="706"/>
      <c r="AJ10" s="725"/>
      <c r="AK10" s="725"/>
      <c r="AL10" s="725"/>
      <c r="AM10" s="715"/>
      <c r="AN10" s="726"/>
      <c r="AO10" s="727"/>
      <c r="AP10" s="727"/>
      <c r="AQ10" s="714"/>
      <c r="AR10" s="718"/>
      <c r="AS10" s="712" t="s">
        <v>212</v>
      </c>
      <c r="AT10" s="715"/>
      <c r="AU10" s="715"/>
      <c r="AV10" s="715"/>
      <c r="AW10" s="712"/>
      <c r="AX10" s="731"/>
      <c r="AY10" s="731"/>
      <c r="AZ10" s="731"/>
      <c r="BA10" s="712"/>
      <c r="BB10" s="712"/>
      <c r="BC10" s="723" t="s">
        <v>213</v>
      </c>
      <c r="BD10" s="712"/>
      <c r="BE10" s="720"/>
      <c r="BF10" s="721"/>
      <c r="BG10" s="719" t="s">
        <v>214</v>
      </c>
      <c r="BH10" s="712"/>
      <c r="BI10" s="712"/>
      <c r="BJ10" s="706"/>
      <c r="BM10" s="117"/>
      <c r="BN10" s="117"/>
      <c r="BO10" s="117"/>
    </row>
    <row r="11" spans="1:67" ht="5.25" customHeight="1" thickBot="1">
      <c r="B11" s="733"/>
      <c r="C11" s="734"/>
      <c r="D11" s="734"/>
      <c r="E11" s="734"/>
      <c r="F11" s="734"/>
      <c r="G11" s="734"/>
      <c r="H11" s="734"/>
      <c r="I11" s="734"/>
      <c r="J11" s="734"/>
      <c r="K11" s="733"/>
      <c r="L11" s="733"/>
      <c r="M11" s="733"/>
      <c r="N11" s="733"/>
      <c r="O11" s="733"/>
      <c r="P11" s="733"/>
      <c r="Q11" s="733"/>
      <c r="R11" s="733"/>
      <c r="S11" s="733"/>
      <c r="T11" s="733"/>
      <c r="U11" s="733"/>
      <c r="V11" s="733"/>
      <c r="W11" s="733"/>
      <c r="X11" s="733"/>
      <c r="Y11" s="733"/>
      <c r="Z11" s="733"/>
      <c r="AA11" s="733"/>
      <c r="AB11" s="733"/>
      <c r="AC11" s="734"/>
      <c r="AD11" s="733"/>
      <c r="AE11" s="733"/>
      <c r="AF11" s="733"/>
      <c r="AG11" s="733"/>
      <c r="AH11" s="733"/>
      <c r="AI11" s="733"/>
      <c r="AJ11" s="733"/>
      <c r="AK11" s="733"/>
      <c r="AL11" s="733"/>
      <c r="AM11" s="733"/>
      <c r="AN11" s="733"/>
      <c r="AO11" s="733"/>
      <c r="AP11" s="733"/>
      <c r="AQ11" s="733"/>
      <c r="AR11" s="733"/>
      <c r="AT11" s="735"/>
      <c r="BK11" s="120"/>
      <c r="BL11" s="120"/>
      <c r="BM11" s="120"/>
    </row>
    <row r="12" spans="1:67" ht="21.6" customHeight="1">
      <c r="B12" s="736" t="s">
        <v>215</v>
      </c>
      <c r="C12" s="737" t="s">
        <v>370</v>
      </c>
      <c r="D12" s="738"/>
      <c r="E12" s="739"/>
      <c r="F12" s="740"/>
      <c r="G12" s="739"/>
      <c r="H12" s="740"/>
      <c r="I12" s="741" t="s">
        <v>371</v>
      </c>
      <c r="J12" s="742"/>
      <c r="K12" s="743" t="s">
        <v>372</v>
      </c>
      <c r="L12" s="744"/>
      <c r="M12" s="744"/>
      <c r="N12" s="738"/>
      <c r="O12" s="743" t="s">
        <v>373</v>
      </c>
      <c r="P12" s="744"/>
      <c r="Q12" s="744"/>
      <c r="R12" s="744"/>
      <c r="S12" s="738"/>
      <c r="T12" s="745"/>
      <c r="U12" s="745"/>
      <c r="V12" s="746"/>
      <c r="W12" s="747" t="s">
        <v>374</v>
      </c>
      <c r="X12" s="748"/>
      <c r="Y12" s="748"/>
      <c r="Z12" s="748"/>
      <c r="AA12" s="748"/>
      <c r="AB12" s="748"/>
      <c r="AC12" s="748"/>
      <c r="AD12" s="748"/>
      <c r="AE12" s="748"/>
      <c r="AF12" s="748"/>
      <c r="AG12" s="748"/>
      <c r="AH12" s="748"/>
      <c r="AI12" s="748"/>
      <c r="AJ12" s="748"/>
      <c r="AK12" s="748"/>
      <c r="AL12" s="748"/>
      <c r="AM12" s="748"/>
      <c r="AN12" s="748"/>
      <c r="AO12" s="748"/>
      <c r="AP12" s="748"/>
      <c r="AQ12" s="748"/>
      <c r="AR12" s="748"/>
      <c r="AS12" s="748"/>
      <c r="AT12" s="748"/>
      <c r="AU12" s="748"/>
      <c r="AV12" s="748"/>
      <c r="AW12" s="748"/>
      <c r="AX12" s="748"/>
      <c r="AY12" s="748"/>
      <c r="AZ12" s="748"/>
      <c r="BA12" s="748"/>
      <c r="BB12" s="749" t="str">
        <f>IF(BE3="４週","(10)1～4週目の勤務時間数合計","(10)1か月の勤務時間数　合計")</f>
        <v>(10)1～4週目の勤務時間数合計</v>
      </c>
      <c r="BC12" s="750"/>
      <c r="BD12" s="751" t="s">
        <v>375</v>
      </c>
      <c r="BE12" s="752"/>
      <c r="BF12" s="737" t="s">
        <v>376</v>
      </c>
      <c r="BG12" s="744"/>
      <c r="BH12" s="744"/>
      <c r="BI12" s="744"/>
      <c r="BJ12" s="753"/>
    </row>
    <row r="13" spans="1:67" ht="20.25" customHeight="1">
      <c r="B13" s="754"/>
      <c r="C13" s="755"/>
      <c r="D13" s="756"/>
      <c r="E13" s="757"/>
      <c r="F13" s="758"/>
      <c r="G13" s="757"/>
      <c r="H13" s="758"/>
      <c r="I13" s="759"/>
      <c r="J13" s="760"/>
      <c r="K13" s="761"/>
      <c r="L13" s="762"/>
      <c r="M13" s="762"/>
      <c r="N13" s="756"/>
      <c r="O13" s="761"/>
      <c r="P13" s="762"/>
      <c r="Q13" s="762"/>
      <c r="R13" s="762"/>
      <c r="S13" s="756"/>
      <c r="T13" s="763"/>
      <c r="U13" s="763"/>
      <c r="V13" s="764"/>
      <c r="W13" s="765" t="s">
        <v>223</v>
      </c>
      <c r="X13" s="765"/>
      <c r="Y13" s="765"/>
      <c r="Z13" s="765"/>
      <c r="AA13" s="765"/>
      <c r="AB13" s="765"/>
      <c r="AC13" s="766"/>
      <c r="AD13" s="767" t="s">
        <v>224</v>
      </c>
      <c r="AE13" s="765"/>
      <c r="AF13" s="765"/>
      <c r="AG13" s="765"/>
      <c r="AH13" s="765"/>
      <c r="AI13" s="765"/>
      <c r="AJ13" s="766"/>
      <c r="AK13" s="767" t="s">
        <v>225</v>
      </c>
      <c r="AL13" s="765"/>
      <c r="AM13" s="765"/>
      <c r="AN13" s="765"/>
      <c r="AO13" s="765"/>
      <c r="AP13" s="765"/>
      <c r="AQ13" s="766"/>
      <c r="AR13" s="767" t="s">
        <v>226</v>
      </c>
      <c r="AS13" s="765"/>
      <c r="AT13" s="765"/>
      <c r="AU13" s="765"/>
      <c r="AV13" s="765"/>
      <c r="AW13" s="765"/>
      <c r="AX13" s="766"/>
      <c r="AY13" s="767" t="s">
        <v>227</v>
      </c>
      <c r="AZ13" s="765"/>
      <c r="BA13" s="765"/>
      <c r="BB13" s="768"/>
      <c r="BC13" s="769"/>
      <c r="BD13" s="770"/>
      <c r="BE13" s="771"/>
      <c r="BF13" s="755"/>
      <c r="BG13" s="762"/>
      <c r="BH13" s="762"/>
      <c r="BI13" s="762"/>
      <c r="BJ13" s="772"/>
    </row>
    <row r="14" spans="1:67" ht="20.25" customHeight="1">
      <c r="B14" s="754"/>
      <c r="C14" s="755"/>
      <c r="D14" s="756"/>
      <c r="E14" s="757"/>
      <c r="F14" s="758"/>
      <c r="G14" s="757"/>
      <c r="H14" s="758"/>
      <c r="I14" s="759"/>
      <c r="J14" s="760"/>
      <c r="K14" s="761"/>
      <c r="L14" s="762"/>
      <c r="M14" s="762"/>
      <c r="N14" s="756"/>
      <c r="O14" s="761"/>
      <c r="P14" s="762"/>
      <c r="Q14" s="762"/>
      <c r="R14" s="762"/>
      <c r="S14" s="756"/>
      <c r="T14" s="763"/>
      <c r="U14" s="763"/>
      <c r="V14" s="764"/>
      <c r="W14" s="773">
        <v>1</v>
      </c>
      <c r="X14" s="774">
        <v>2</v>
      </c>
      <c r="Y14" s="774">
        <v>3</v>
      </c>
      <c r="Z14" s="774">
        <v>4</v>
      </c>
      <c r="AA14" s="774">
        <v>5</v>
      </c>
      <c r="AB14" s="774">
        <v>6</v>
      </c>
      <c r="AC14" s="775">
        <v>7</v>
      </c>
      <c r="AD14" s="776">
        <v>8</v>
      </c>
      <c r="AE14" s="774">
        <v>9</v>
      </c>
      <c r="AF14" s="774">
        <v>10</v>
      </c>
      <c r="AG14" s="774">
        <v>11</v>
      </c>
      <c r="AH14" s="774">
        <v>12</v>
      </c>
      <c r="AI14" s="774">
        <v>13</v>
      </c>
      <c r="AJ14" s="775">
        <v>14</v>
      </c>
      <c r="AK14" s="773">
        <v>15</v>
      </c>
      <c r="AL14" s="774">
        <v>16</v>
      </c>
      <c r="AM14" s="774">
        <v>17</v>
      </c>
      <c r="AN14" s="774">
        <v>18</v>
      </c>
      <c r="AO14" s="774">
        <v>19</v>
      </c>
      <c r="AP14" s="774">
        <v>20</v>
      </c>
      <c r="AQ14" s="775">
        <v>21</v>
      </c>
      <c r="AR14" s="776">
        <v>22</v>
      </c>
      <c r="AS14" s="774">
        <v>23</v>
      </c>
      <c r="AT14" s="774">
        <v>24</v>
      </c>
      <c r="AU14" s="774">
        <v>25</v>
      </c>
      <c r="AV14" s="774">
        <v>26</v>
      </c>
      <c r="AW14" s="774">
        <v>27</v>
      </c>
      <c r="AX14" s="775">
        <v>28</v>
      </c>
      <c r="AY14" s="777" t="str">
        <f>IF($BE$3="実績",IF(DAY(DATE($AF$2,$AJ$2,29))=29,29,""),"")</f>
        <v/>
      </c>
      <c r="AZ14" s="778" t="str">
        <f>IF($BE$3="実績",IF(DAY(DATE($AF$2,$AJ$2,30))=30,30,""),"")</f>
        <v/>
      </c>
      <c r="BA14" s="779" t="str">
        <f>IF($BE$3="実績",IF(DAY(DATE($AF$2,$AJ$2,31))=31,31,""),"")</f>
        <v/>
      </c>
      <c r="BB14" s="768"/>
      <c r="BC14" s="769"/>
      <c r="BD14" s="770"/>
      <c r="BE14" s="771"/>
      <c r="BF14" s="755"/>
      <c r="BG14" s="762"/>
      <c r="BH14" s="762"/>
      <c r="BI14" s="762"/>
      <c r="BJ14" s="772"/>
    </row>
    <row r="15" spans="1:67" ht="20.25" hidden="1" customHeight="1">
      <c r="B15" s="754"/>
      <c r="C15" s="755"/>
      <c r="D15" s="756"/>
      <c r="E15" s="757"/>
      <c r="F15" s="758"/>
      <c r="G15" s="757"/>
      <c r="H15" s="758"/>
      <c r="I15" s="759"/>
      <c r="J15" s="760"/>
      <c r="K15" s="761"/>
      <c r="L15" s="762"/>
      <c r="M15" s="762"/>
      <c r="N15" s="756"/>
      <c r="O15" s="761"/>
      <c r="P15" s="762"/>
      <c r="Q15" s="762"/>
      <c r="R15" s="762"/>
      <c r="S15" s="756"/>
      <c r="T15" s="763"/>
      <c r="U15" s="763"/>
      <c r="V15" s="764"/>
      <c r="W15" s="773" t="e">
        <f>WEEKDAY(DATE($AF$2,$AJ$2,1))</f>
        <v>#VALUE!</v>
      </c>
      <c r="X15" s="774" t="e">
        <f>WEEKDAY(DATE($AF$2,$AJ$2,2))</f>
        <v>#VALUE!</v>
      </c>
      <c r="Y15" s="774" t="e">
        <f>WEEKDAY(DATE($AF$2,$AJ$2,3))</f>
        <v>#VALUE!</v>
      </c>
      <c r="Z15" s="774" t="e">
        <f>WEEKDAY(DATE($AF$2,$AJ$2,4))</f>
        <v>#VALUE!</v>
      </c>
      <c r="AA15" s="774" t="e">
        <f>WEEKDAY(DATE($AF$2,$AJ$2,5))</f>
        <v>#VALUE!</v>
      </c>
      <c r="AB15" s="774" t="e">
        <f>WEEKDAY(DATE($AF$2,$AJ$2,6))</f>
        <v>#VALUE!</v>
      </c>
      <c r="AC15" s="775" t="e">
        <f>WEEKDAY(DATE($AF$2,$AJ$2,7))</f>
        <v>#VALUE!</v>
      </c>
      <c r="AD15" s="776" t="e">
        <f>WEEKDAY(DATE($AF$2,$AJ$2,8))</f>
        <v>#VALUE!</v>
      </c>
      <c r="AE15" s="774" t="e">
        <f>WEEKDAY(DATE($AF$2,$AJ$2,9))</f>
        <v>#VALUE!</v>
      </c>
      <c r="AF15" s="774" t="e">
        <f>WEEKDAY(DATE($AF$2,$AJ$2,10))</f>
        <v>#VALUE!</v>
      </c>
      <c r="AG15" s="774" t="e">
        <f>WEEKDAY(DATE($AF$2,$AJ$2,11))</f>
        <v>#VALUE!</v>
      </c>
      <c r="AH15" s="774" t="e">
        <f>WEEKDAY(DATE($AF$2,$AJ$2,12))</f>
        <v>#VALUE!</v>
      </c>
      <c r="AI15" s="774" t="e">
        <f>WEEKDAY(DATE($AF$2,$AJ$2,13))</f>
        <v>#VALUE!</v>
      </c>
      <c r="AJ15" s="775" t="e">
        <f>WEEKDAY(DATE($AF$2,$AJ$2,14))</f>
        <v>#VALUE!</v>
      </c>
      <c r="AK15" s="776" t="e">
        <f>WEEKDAY(DATE($AF$2,$AJ$2,15))</f>
        <v>#VALUE!</v>
      </c>
      <c r="AL15" s="774" t="e">
        <f>WEEKDAY(DATE($AF$2,$AJ$2,16))</f>
        <v>#VALUE!</v>
      </c>
      <c r="AM15" s="774" t="e">
        <f>WEEKDAY(DATE($AF$2,$AJ$2,17))</f>
        <v>#VALUE!</v>
      </c>
      <c r="AN15" s="774" t="e">
        <f>WEEKDAY(DATE($AF$2,$AJ$2,18))</f>
        <v>#VALUE!</v>
      </c>
      <c r="AO15" s="774" t="e">
        <f>WEEKDAY(DATE($AF$2,$AJ$2,19))</f>
        <v>#VALUE!</v>
      </c>
      <c r="AP15" s="774" t="e">
        <f>WEEKDAY(DATE($AF$2,$AJ$2,20))</f>
        <v>#VALUE!</v>
      </c>
      <c r="AQ15" s="775" t="e">
        <f>WEEKDAY(DATE($AF$2,$AJ$2,21))</f>
        <v>#VALUE!</v>
      </c>
      <c r="AR15" s="776" t="e">
        <f>WEEKDAY(DATE($AF$2,$AJ$2,22))</f>
        <v>#VALUE!</v>
      </c>
      <c r="AS15" s="774" t="e">
        <f>WEEKDAY(DATE($AF$2,$AJ$2,23))</f>
        <v>#VALUE!</v>
      </c>
      <c r="AT15" s="774" t="e">
        <f>WEEKDAY(DATE($AF$2,$AJ$2,24))</f>
        <v>#VALUE!</v>
      </c>
      <c r="AU15" s="774" t="e">
        <f>WEEKDAY(DATE($AF$2,$AJ$2,25))</f>
        <v>#VALUE!</v>
      </c>
      <c r="AV15" s="774" t="e">
        <f>WEEKDAY(DATE($AF$2,$AJ$2,26))</f>
        <v>#VALUE!</v>
      </c>
      <c r="AW15" s="774" t="e">
        <f>WEEKDAY(DATE($AF$2,$AJ$2,27))</f>
        <v>#VALUE!</v>
      </c>
      <c r="AX15" s="775" t="e">
        <f>WEEKDAY(DATE($AF$2,$AJ$2,28))</f>
        <v>#VALUE!</v>
      </c>
      <c r="AY15" s="776">
        <f>IF(AY14=29,WEEKDAY(DATE($AF$2,$AJ$2,29)),0)</f>
        <v>0</v>
      </c>
      <c r="AZ15" s="774">
        <f>IF(AZ14=30,WEEKDAY(DATE($AF$2,$AJ$2,30)),0)</f>
        <v>0</v>
      </c>
      <c r="BA15" s="775">
        <f>IF(BA14=31,WEEKDAY(DATE($AF$2,$AJ$2,31)),0)</f>
        <v>0</v>
      </c>
      <c r="BB15" s="768"/>
      <c r="BC15" s="769"/>
      <c r="BD15" s="770"/>
      <c r="BE15" s="771"/>
      <c r="BF15" s="755"/>
      <c r="BG15" s="762"/>
      <c r="BH15" s="762"/>
      <c r="BI15" s="762"/>
      <c r="BJ15" s="772"/>
    </row>
    <row r="16" spans="1:67" ht="20.25" customHeight="1" thickBot="1">
      <c r="B16" s="780"/>
      <c r="C16" s="781"/>
      <c r="D16" s="782"/>
      <c r="E16" s="783"/>
      <c r="F16" s="784"/>
      <c r="G16" s="783"/>
      <c r="H16" s="784"/>
      <c r="I16" s="785"/>
      <c r="J16" s="786"/>
      <c r="K16" s="787"/>
      <c r="L16" s="788"/>
      <c r="M16" s="788"/>
      <c r="N16" s="782"/>
      <c r="O16" s="787"/>
      <c r="P16" s="788"/>
      <c r="Q16" s="788"/>
      <c r="R16" s="788"/>
      <c r="S16" s="782"/>
      <c r="T16" s="789"/>
      <c r="U16" s="789"/>
      <c r="V16" s="790"/>
      <c r="W16" s="791" t="e">
        <f>IF(W15=1,"日",IF(W15=2,"月",IF(W15=3,"火",IF(W15=4,"水",IF(W15=5,"木",IF(W15=6,"金","土"))))))</f>
        <v>#VALUE!</v>
      </c>
      <c r="X16" s="792" t="e">
        <f t="shared" ref="X16:AX16" si="0">IF(X15=1,"日",IF(X15=2,"月",IF(X15=3,"火",IF(X15=4,"水",IF(X15=5,"木",IF(X15=6,"金","土"))))))</f>
        <v>#VALUE!</v>
      </c>
      <c r="Y16" s="792" t="e">
        <f t="shared" si="0"/>
        <v>#VALUE!</v>
      </c>
      <c r="Z16" s="792" t="e">
        <f t="shared" si="0"/>
        <v>#VALUE!</v>
      </c>
      <c r="AA16" s="792" t="e">
        <f t="shared" si="0"/>
        <v>#VALUE!</v>
      </c>
      <c r="AB16" s="792" t="e">
        <f t="shared" si="0"/>
        <v>#VALUE!</v>
      </c>
      <c r="AC16" s="793" t="e">
        <f t="shared" si="0"/>
        <v>#VALUE!</v>
      </c>
      <c r="AD16" s="794" t="e">
        <f>IF(AD15=1,"日",IF(AD15=2,"月",IF(AD15=3,"火",IF(AD15=4,"水",IF(AD15=5,"木",IF(AD15=6,"金","土"))))))</f>
        <v>#VALUE!</v>
      </c>
      <c r="AE16" s="792" t="e">
        <f t="shared" si="0"/>
        <v>#VALUE!</v>
      </c>
      <c r="AF16" s="792" t="e">
        <f t="shared" si="0"/>
        <v>#VALUE!</v>
      </c>
      <c r="AG16" s="792" t="e">
        <f t="shared" si="0"/>
        <v>#VALUE!</v>
      </c>
      <c r="AH16" s="792" t="e">
        <f t="shared" si="0"/>
        <v>#VALUE!</v>
      </c>
      <c r="AI16" s="792" t="e">
        <f t="shared" si="0"/>
        <v>#VALUE!</v>
      </c>
      <c r="AJ16" s="793" t="e">
        <f t="shared" si="0"/>
        <v>#VALUE!</v>
      </c>
      <c r="AK16" s="794" t="e">
        <f>IF(AK15=1,"日",IF(AK15=2,"月",IF(AK15=3,"火",IF(AK15=4,"水",IF(AK15=5,"木",IF(AK15=6,"金","土"))))))</f>
        <v>#VALUE!</v>
      </c>
      <c r="AL16" s="792" t="e">
        <f t="shared" si="0"/>
        <v>#VALUE!</v>
      </c>
      <c r="AM16" s="792" t="e">
        <f t="shared" si="0"/>
        <v>#VALUE!</v>
      </c>
      <c r="AN16" s="792" t="e">
        <f t="shared" si="0"/>
        <v>#VALUE!</v>
      </c>
      <c r="AO16" s="792" t="e">
        <f t="shared" si="0"/>
        <v>#VALUE!</v>
      </c>
      <c r="AP16" s="792" t="e">
        <f t="shared" si="0"/>
        <v>#VALUE!</v>
      </c>
      <c r="AQ16" s="793" t="e">
        <f t="shared" si="0"/>
        <v>#VALUE!</v>
      </c>
      <c r="AR16" s="794" t="e">
        <f>IF(AR15=1,"日",IF(AR15=2,"月",IF(AR15=3,"火",IF(AR15=4,"水",IF(AR15=5,"木",IF(AR15=6,"金","土"))))))</f>
        <v>#VALUE!</v>
      </c>
      <c r="AS16" s="792" t="e">
        <f t="shared" si="0"/>
        <v>#VALUE!</v>
      </c>
      <c r="AT16" s="792" t="e">
        <f t="shared" si="0"/>
        <v>#VALUE!</v>
      </c>
      <c r="AU16" s="792" t="e">
        <f t="shared" si="0"/>
        <v>#VALUE!</v>
      </c>
      <c r="AV16" s="792" t="e">
        <f t="shared" si="0"/>
        <v>#VALUE!</v>
      </c>
      <c r="AW16" s="792" t="e">
        <f t="shared" si="0"/>
        <v>#VALUE!</v>
      </c>
      <c r="AX16" s="793" t="e">
        <f t="shared" si="0"/>
        <v>#VALUE!</v>
      </c>
      <c r="AY16" s="792" t="str">
        <f>IF(AY15=1,"日",IF(AY15=2,"月",IF(AY15=3,"火",IF(AY15=4,"水",IF(AY15=5,"木",IF(AY15=6,"金",IF(AY15=0,"","土")))))))</f>
        <v/>
      </c>
      <c r="AZ16" s="792" t="str">
        <f>IF(AZ15=1,"日",IF(AZ15=2,"月",IF(AZ15=3,"火",IF(AZ15=4,"水",IF(AZ15=5,"木",IF(AZ15=6,"金",IF(AZ15=0,"","土")))))))</f>
        <v/>
      </c>
      <c r="BA16" s="792" t="str">
        <f>IF(BA15=1,"日",IF(BA15=2,"月",IF(BA15=3,"火",IF(BA15=4,"水",IF(BA15=5,"木",IF(BA15=6,"金",IF(BA15=0,"","土")))))))</f>
        <v/>
      </c>
      <c r="BB16" s="795"/>
      <c r="BC16" s="796"/>
      <c r="BD16" s="797"/>
      <c r="BE16" s="798"/>
      <c r="BF16" s="781"/>
      <c r="BG16" s="788"/>
      <c r="BH16" s="788"/>
      <c r="BI16" s="788"/>
      <c r="BJ16" s="799"/>
    </row>
    <row r="17" spans="2:62" ht="20.25" customHeight="1">
      <c r="B17" s="800">
        <f>B15+1</f>
        <v>1</v>
      </c>
      <c r="C17" s="801"/>
      <c r="D17" s="802"/>
      <c r="E17" s="803"/>
      <c r="F17" s="804"/>
      <c r="G17" s="803"/>
      <c r="H17" s="804"/>
      <c r="I17" s="805"/>
      <c r="J17" s="806"/>
      <c r="K17" s="807"/>
      <c r="L17" s="808"/>
      <c r="M17" s="808"/>
      <c r="N17" s="802"/>
      <c r="O17" s="809"/>
      <c r="P17" s="810"/>
      <c r="Q17" s="810"/>
      <c r="R17" s="810"/>
      <c r="S17" s="811"/>
      <c r="T17" s="812" t="s">
        <v>232</v>
      </c>
      <c r="U17" s="813"/>
      <c r="V17" s="814"/>
      <c r="W17" s="815"/>
      <c r="X17" s="816"/>
      <c r="Y17" s="816"/>
      <c r="Z17" s="816"/>
      <c r="AA17" s="816"/>
      <c r="AB17" s="816"/>
      <c r="AC17" s="817"/>
      <c r="AD17" s="815"/>
      <c r="AE17" s="816"/>
      <c r="AF17" s="816"/>
      <c r="AG17" s="816"/>
      <c r="AH17" s="816"/>
      <c r="AI17" s="816"/>
      <c r="AJ17" s="817"/>
      <c r="AK17" s="815"/>
      <c r="AL17" s="816"/>
      <c r="AM17" s="816"/>
      <c r="AN17" s="816"/>
      <c r="AO17" s="816"/>
      <c r="AP17" s="816"/>
      <c r="AQ17" s="817"/>
      <c r="AR17" s="815"/>
      <c r="AS17" s="816"/>
      <c r="AT17" s="816"/>
      <c r="AU17" s="816"/>
      <c r="AV17" s="816"/>
      <c r="AW17" s="816"/>
      <c r="AX17" s="817"/>
      <c r="AY17" s="815"/>
      <c r="AZ17" s="816"/>
      <c r="BA17" s="816"/>
      <c r="BB17" s="818"/>
      <c r="BC17" s="819"/>
      <c r="BD17" s="820"/>
      <c r="BE17" s="821"/>
      <c r="BF17" s="822"/>
      <c r="BG17" s="823"/>
      <c r="BH17" s="823"/>
      <c r="BI17" s="823"/>
      <c r="BJ17" s="824"/>
    </row>
    <row r="18" spans="2:62" ht="20.25" customHeight="1">
      <c r="B18" s="825"/>
      <c r="C18" s="826"/>
      <c r="D18" s="827"/>
      <c r="E18" s="828"/>
      <c r="F18" s="829">
        <f>C17</f>
        <v>0</v>
      </c>
      <c r="G18" s="828"/>
      <c r="H18" s="829">
        <f>I17</f>
        <v>0</v>
      </c>
      <c r="I18" s="830"/>
      <c r="J18" s="831"/>
      <c r="K18" s="832"/>
      <c r="L18" s="833"/>
      <c r="M18" s="833"/>
      <c r="N18" s="827"/>
      <c r="O18" s="834"/>
      <c r="P18" s="835"/>
      <c r="Q18" s="835"/>
      <c r="R18" s="835"/>
      <c r="S18" s="836"/>
      <c r="T18" s="837" t="s">
        <v>235</v>
      </c>
      <c r="U18" s="838"/>
      <c r="V18" s="839"/>
      <c r="W18" s="840" t="s">
        <v>619</v>
      </c>
      <c r="X18" s="841" t="s">
        <v>619</v>
      </c>
      <c r="Y18" s="841" t="s">
        <v>619</v>
      </c>
      <c r="Z18" s="841" t="s">
        <v>619</v>
      </c>
      <c r="AA18" s="841" t="s">
        <v>619</v>
      </c>
      <c r="AB18" s="841" t="s">
        <v>619</v>
      </c>
      <c r="AC18" s="842" t="s">
        <v>619</v>
      </c>
      <c r="AD18" s="840" t="s">
        <v>619</v>
      </c>
      <c r="AE18" s="841" t="s">
        <v>619</v>
      </c>
      <c r="AF18" s="841" t="s">
        <v>619</v>
      </c>
      <c r="AG18" s="841" t="s">
        <v>619</v>
      </c>
      <c r="AH18" s="841" t="s">
        <v>619</v>
      </c>
      <c r="AI18" s="841" t="s">
        <v>619</v>
      </c>
      <c r="AJ18" s="842" t="s">
        <v>619</v>
      </c>
      <c r="AK18" s="840" t="s">
        <v>619</v>
      </c>
      <c r="AL18" s="841" t="s">
        <v>619</v>
      </c>
      <c r="AM18" s="841" t="s">
        <v>619</v>
      </c>
      <c r="AN18" s="841" t="s">
        <v>619</v>
      </c>
      <c r="AO18" s="841" t="s">
        <v>619</v>
      </c>
      <c r="AP18" s="841" t="s">
        <v>619</v>
      </c>
      <c r="AQ18" s="842" t="s">
        <v>619</v>
      </c>
      <c r="AR18" s="840" t="s">
        <v>619</v>
      </c>
      <c r="AS18" s="841" t="s">
        <v>619</v>
      </c>
      <c r="AT18" s="841" t="s">
        <v>619</v>
      </c>
      <c r="AU18" s="841" t="s">
        <v>619</v>
      </c>
      <c r="AV18" s="841" t="s">
        <v>619</v>
      </c>
      <c r="AW18" s="841" t="s">
        <v>619</v>
      </c>
      <c r="AX18" s="842" t="s">
        <v>619</v>
      </c>
      <c r="AY18" s="840" t="s">
        <v>619</v>
      </c>
      <c r="AZ18" s="841" t="s">
        <v>619</v>
      </c>
      <c r="BA18" s="841" t="s">
        <v>619</v>
      </c>
      <c r="BB18" s="843">
        <f>IF($BE$3="４週",SUM(W18:AX18),IF($BE$3="暦月",SUM(W18:BA18),""))</f>
        <v>0</v>
      </c>
      <c r="BC18" s="844"/>
      <c r="BD18" s="845">
        <f>IF($BE$3="４週",BB18/4,IF($BE$3="暦月",(BB18/($BE$8/7)),""))</f>
        <v>0</v>
      </c>
      <c r="BE18" s="844"/>
      <c r="BF18" s="846"/>
      <c r="BG18" s="847"/>
      <c r="BH18" s="847"/>
      <c r="BI18" s="847"/>
      <c r="BJ18" s="848"/>
    </row>
    <row r="19" spans="2:62" ht="20.25" customHeight="1">
      <c r="B19" s="800">
        <f>B17+1</f>
        <v>2</v>
      </c>
      <c r="C19" s="849"/>
      <c r="D19" s="850"/>
      <c r="E19" s="851"/>
      <c r="F19" s="852"/>
      <c r="G19" s="851"/>
      <c r="H19" s="852"/>
      <c r="I19" s="853"/>
      <c r="J19" s="854"/>
      <c r="K19" s="855"/>
      <c r="L19" s="856"/>
      <c r="M19" s="856"/>
      <c r="N19" s="850"/>
      <c r="O19" s="834"/>
      <c r="P19" s="835"/>
      <c r="Q19" s="835"/>
      <c r="R19" s="835"/>
      <c r="S19" s="836"/>
      <c r="T19" s="857" t="s">
        <v>232</v>
      </c>
      <c r="U19" s="858"/>
      <c r="V19" s="859"/>
      <c r="W19" s="860"/>
      <c r="X19" s="861"/>
      <c r="Y19" s="861"/>
      <c r="Z19" s="861"/>
      <c r="AA19" s="861"/>
      <c r="AB19" s="861"/>
      <c r="AC19" s="862"/>
      <c r="AD19" s="860"/>
      <c r="AE19" s="861"/>
      <c r="AF19" s="861"/>
      <c r="AG19" s="861"/>
      <c r="AH19" s="861"/>
      <c r="AI19" s="861"/>
      <c r="AJ19" s="862"/>
      <c r="AK19" s="860"/>
      <c r="AL19" s="861"/>
      <c r="AM19" s="861"/>
      <c r="AN19" s="861"/>
      <c r="AO19" s="861"/>
      <c r="AP19" s="861"/>
      <c r="AQ19" s="862"/>
      <c r="AR19" s="860"/>
      <c r="AS19" s="861"/>
      <c r="AT19" s="861"/>
      <c r="AU19" s="861"/>
      <c r="AV19" s="861"/>
      <c r="AW19" s="861"/>
      <c r="AX19" s="862"/>
      <c r="AY19" s="860"/>
      <c r="AZ19" s="861"/>
      <c r="BA19" s="863"/>
      <c r="BB19" s="864"/>
      <c r="BC19" s="865"/>
      <c r="BD19" s="866"/>
      <c r="BE19" s="867"/>
      <c r="BF19" s="868"/>
      <c r="BG19" s="869"/>
      <c r="BH19" s="869"/>
      <c r="BI19" s="869"/>
      <c r="BJ19" s="870"/>
    </row>
    <row r="20" spans="2:62" ht="20.25" customHeight="1">
      <c r="B20" s="825"/>
      <c r="C20" s="826"/>
      <c r="D20" s="827"/>
      <c r="E20" s="828"/>
      <c r="F20" s="829">
        <f>C19</f>
        <v>0</v>
      </c>
      <c r="G20" s="828"/>
      <c r="H20" s="829">
        <f>I19</f>
        <v>0</v>
      </c>
      <c r="I20" s="830"/>
      <c r="J20" s="831"/>
      <c r="K20" s="832"/>
      <c r="L20" s="833"/>
      <c r="M20" s="833"/>
      <c r="N20" s="827"/>
      <c r="O20" s="834"/>
      <c r="P20" s="835"/>
      <c r="Q20" s="835"/>
      <c r="R20" s="835"/>
      <c r="S20" s="836"/>
      <c r="T20" s="837" t="s">
        <v>235</v>
      </c>
      <c r="U20" s="838"/>
      <c r="V20" s="839"/>
      <c r="W20" s="840" t="s">
        <v>619</v>
      </c>
      <c r="X20" s="841" t="s">
        <v>619</v>
      </c>
      <c r="Y20" s="841" t="s">
        <v>619</v>
      </c>
      <c r="Z20" s="841" t="s">
        <v>619</v>
      </c>
      <c r="AA20" s="841" t="s">
        <v>619</v>
      </c>
      <c r="AB20" s="841" t="s">
        <v>619</v>
      </c>
      <c r="AC20" s="842" t="s">
        <v>619</v>
      </c>
      <c r="AD20" s="840" t="s">
        <v>619</v>
      </c>
      <c r="AE20" s="841" t="s">
        <v>619</v>
      </c>
      <c r="AF20" s="841" t="s">
        <v>619</v>
      </c>
      <c r="AG20" s="841" t="s">
        <v>619</v>
      </c>
      <c r="AH20" s="841" t="s">
        <v>619</v>
      </c>
      <c r="AI20" s="841" t="s">
        <v>619</v>
      </c>
      <c r="AJ20" s="842" t="s">
        <v>619</v>
      </c>
      <c r="AK20" s="840" t="s">
        <v>619</v>
      </c>
      <c r="AL20" s="841" t="s">
        <v>619</v>
      </c>
      <c r="AM20" s="841" t="s">
        <v>619</v>
      </c>
      <c r="AN20" s="841" t="s">
        <v>619</v>
      </c>
      <c r="AO20" s="841" t="s">
        <v>619</v>
      </c>
      <c r="AP20" s="841" t="s">
        <v>619</v>
      </c>
      <c r="AQ20" s="842" t="s">
        <v>619</v>
      </c>
      <c r="AR20" s="840" t="s">
        <v>619</v>
      </c>
      <c r="AS20" s="841" t="s">
        <v>619</v>
      </c>
      <c r="AT20" s="841" t="s">
        <v>619</v>
      </c>
      <c r="AU20" s="841" t="s">
        <v>619</v>
      </c>
      <c r="AV20" s="841" t="s">
        <v>619</v>
      </c>
      <c r="AW20" s="841" t="s">
        <v>619</v>
      </c>
      <c r="AX20" s="842" t="s">
        <v>619</v>
      </c>
      <c r="AY20" s="840" t="s">
        <v>619</v>
      </c>
      <c r="AZ20" s="841" t="s">
        <v>619</v>
      </c>
      <c r="BA20" s="841" t="s">
        <v>619</v>
      </c>
      <c r="BB20" s="843">
        <f>IF($BE$3="４週",SUM(W20:AX20),IF($BE$3="暦月",SUM(W20:BA20),""))</f>
        <v>0</v>
      </c>
      <c r="BC20" s="844"/>
      <c r="BD20" s="845">
        <f>IF($BE$3="４週",BB20/4,IF($BE$3="暦月",(BB20/($BE$8/7)),""))</f>
        <v>0</v>
      </c>
      <c r="BE20" s="844"/>
      <c r="BF20" s="846"/>
      <c r="BG20" s="847"/>
      <c r="BH20" s="847"/>
      <c r="BI20" s="847"/>
      <c r="BJ20" s="848"/>
    </row>
    <row r="21" spans="2:62" ht="20.25" customHeight="1">
      <c r="B21" s="800">
        <f>B19+1</f>
        <v>3</v>
      </c>
      <c r="C21" s="849"/>
      <c r="D21" s="850"/>
      <c r="E21" s="828"/>
      <c r="F21" s="829"/>
      <c r="G21" s="828"/>
      <c r="H21" s="829"/>
      <c r="I21" s="853"/>
      <c r="J21" s="854"/>
      <c r="K21" s="855"/>
      <c r="L21" s="856"/>
      <c r="M21" s="856"/>
      <c r="N21" s="850"/>
      <c r="O21" s="834"/>
      <c r="P21" s="835"/>
      <c r="Q21" s="835"/>
      <c r="R21" s="835"/>
      <c r="S21" s="836"/>
      <c r="T21" s="857" t="s">
        <v>232</v>
      </c>
      <c r="U21" s="858"/>
      <c r="V21" s="859"/>
      <c r="W21" s="860"/>
      <c r="X21" s="861"/>
      <c r="Y21" s="861"/>
      <c r="Z21" s="861"/>
      <c r="AA21" s="861"/>
      <c r="AB21" s="861"/>
      <c r="AC21" s="862"/>
      <c r="AD21" s="860"/>
      <c r="AE21" s="861"/>
      <c r="AF21" s="861"/>
      <c r="AG21" s="861"/>
      <c r="AH21" s="861"/>
      <c r="AI21" s="861"/>
      <c r="AJ21" s="862"/>
      <c r="AK21" s="860"/>
      <c r="AL21" s="861"/>
      <c r="AM21" s="861"/>
      <c r="AN21" s="861"/>
      <c r="AO21" s="861"/>
      <c r="AP21" s="861"/>
      <c r="AQ21" s="862"/>
      <c r="AR21" s="860"/>
      <c r="AS21" s="861"/>
      <c r="AT21" s="861"/>
      <c r="AU21" s="861"/>
      <c r="AV21" s="861"/>
      <c r="AW21" s="861"/>
      <c r="AX21" s="862"/>
      <c r="AY21" s="860"/>
      <c r="AZ21" s="861"/>
      <c r="BA21" s="863"/>
      <c r="BB21" s="864"/>
      <c r="BC21" s="865"/>
      <c r="BD21" s="866"/>
      <c r="BE21" s="867"/>
      <c r="BF21" s="868"/>
      <c r="BG21" s="869"/>
      <c r="BH21" s="869"/>
      <c r="BI21" s="869"/>
      <c r="BJ21" s="870"/>
    </row>
    <row r="22" spans="2:62" ht="20.25" customHeight="1">
      <c r="B22" s="825"/>
      <c r="C22" s="826"/>
      <c r="D22" s="827"/>
      <c r="E22" s="828"/>
      <c r="F22" s="829">
        <f>C21</f>
        <v>0</v>
      </c>
      <c r="G22" s="828"/>
      <c r="H22" s="829">
        <f>I21</f>
        <v>0</v>
      </c>
      <c r="I22" s="830"/>
      <c r="J22" s="831"/>
      <c r="K22" s="832"/>
      <c r="L22" s="833"/>
      <c r="M22" s="833"/>
      <c r="N22" s="827"/>
      <c r="O22" s="834"/>
      <c r="P22" s="835"/>
      <c r="Q22" s="835"/>
      <c r="R22" s="835"/>
      <c r="S22" s="836"/>
      <c r="T22" s="837" t="s">
        <v>235</v>
      </c>
      <c r="U22" s="838"/>
      <c r="V22" s="839"/>
      <c r="W22" s="840" t="s">
        <v>619</v>
      </c>
      <c r="X22" s="841" t="s">
        <v>619</v>
      </c>
      <c r="Y22" s="841" t="s">
        <v>619</v>
      </c>
      <c r="Z22" s="841" t="s">
        <v>619</v>
      </c>
      <c r="AA22" s="841" t="s">
        <v>619</v>
      </c>
      <c r="AB22" s="841" t="s">
        <v>619</v>
      </c>
      <c r="AC22" s="842" t="s">
        <v>619</v>
      </c>
      <c r="AD22" s="840" t="s">
        <v>619</v>
      </c>
      <c r="AE22" s="841" t="s">
        <v>619</v>
      </c>
      <c r="AF22" s="841" t="s">
        <v>619</v>
      </c>
      <c r="AG22" s="841" t="s">
        <v>619</v>
      </c>
      <c r="AH22" s="841" t="s">
        <v>619</v>
      </c>
      <c r="AI22" s="841" t="s">
        <v>619</v>
      </c>
      <c r="AJ22" s="842" t="s">
        <v>619</v>
      </c>
      <c r="AK22" s="840" t="s">
        <v>619</v>
      </c>
      <c r="AL22" s="841" t="s">
        <v>619</v>
      </c>
      <c r="AM22" s="841" t="s">
        <v>619</v>
      </c>
      <c r="AN22" s="841" t="s">
        <v>619</v>
      </c>
      <c r="AO22" s="841" t="s">
        <v>619</v>
      </c>
      <c r="AP22" s="841" t="s">
        <v>619</v>
      </c>
      <c r="AQ22" s="842" t="s">
        <v>619</v>
      </c>
      <c r="AR22" s="840" t="s">
        <v>619</v>
      </c>
      <c r="AS22" s="841" t="s">
        <v>619</v>
      </c>
      <c r="AT22" s="841" t="s">
        <v>619</v>
      </c>
      <c r="AU22" s="841" t="s">
        <v>619</v>
      </c>
      <c r="AV22" s="841" t="s">
        <v>619</v>
      </c>
      <c r="AW22" s="841" t="s">
        <v>619</v>
      </c>
      <c r="AX22" s="842" t="s">
        <v>619</v>
      </c>
      <c r="AY22" s="840" t="s">
        <v>619</v>
      </c>
      <c r="AZ22" s="841" t="s">
        <v>619</v>
      </c>
      <c r="BA22" s="841" t="s">
        <v>619</v>
      </c>
      <c r="BB22" s="843">
        <f>IF($BE$3="４週",SUM(W22:AX22),IF($BE$3="暦月",SUM(W22:BA22),""))</f>
        <v>0</v>
      </c>
      <c r="BC22" s="844"/>
      <c r="BD22" s="845">
        <f>IF($BE$3="４週",BB22/4,IF($BE$3="暦月",(BB22/($BE$8/7)),""))</f>
        <v>0</v>
      </c>
      <c r="BE22" s="844"/>
      <c r="BF22" s="846"/>
      <c r="BG22" s="847"/>
      <c r="BH22" s="847"/>
      <c r="BI22" s="847"/>
      <c r="BJ22" s="848"/>
    </row>
    <row r="23" spans="2:62" ht="20.25" customHeight="1">
      <c r="B23" s="800">
        <f>B21+1</f>
        <v>4</v>
      </c>
      <c r="C23" s="849"/>
      <c r="D23" s="850"/>
      <c r="E23" s="828"/>
      <c r="F23" s="829"/>
      <c r="G23" s="828"/>
      <c r="H23" s="829"/>
      <c r="I23" s="853"/>
      <c r="J23" s="854"/>
      <c r="K23" s="855"/>
      <c r="L23" s="856"/>
      <c r="M23" s="856"/>
      <c r="N23" s="850"/>
      <c r="O23" s="834"/>
      <c r="P23" s="835"/>
      <c r="Q23" s="835"/>
      <c r="R23" s="835"/>
      <c r="S23" s="836"/>
      <c r="T23" s="857" t="s">
        <v>232</v>
      </c>
      <c r="U23" s="858"/>
      <c r="V23" s="859"/>
      <c r="W23" s="860"/>
      <c r="X23" s="861"/>
      <c r="Y23" s="861"/>
      <c r="Z23" s="861"/>
      <c r="AA23" s="861"/>
      <c r="AB23" s="861"/>
      <c r="AC23" s="862"/>
      <c r="AD23" s="860"/>
      <c r="AE23" s="861"/>
      <c r="AF23" s="861"/>
      <c r="AG23" s="861"/>
      <c r="AH23" s="861"/>
      <c r="AI23" s="861"/>
      <c r="AJ23" s="862"/>
      <c r="AK23" s="860"/>
      <c r="AL23" s="861"/>
      <c r="AM23" s="861"/>
      <c r="AN23" s="861"/>
      <c r="AO23" s="861"/>
      <c r="AP23" s="861"/>
      <c r="AQ23" s="862"/>
      <c r="AR23" s="860"/>
      <c r="AS23" s="861"/>
      <c r="AT23" s="861"/>
      <c r="AU23" s="861"/>
      <c r="AV23" s="861"/>
      <c r="AW23" s="861"/>
      <c r="AX23" s="862"/>
      <c r="AY23" s="860"/>
      <c r="AZ23" s="861"/>
      <c r="BA23" s="863"/>
      <c r="BB23" s="864"/>
      <c r="BC23" s="865"/>
      <c r="BD23" s="866"/>
      <c r="BE23" s="867"/>
      <c r="BF23" s="868"/>
      <c r="BG23" s="869"/>
      <c r="BH23" s="869"/>
      <c r="BI23" s="869"/>
      <c r="BJ23" s="870"/>
    </row>
    <row r="24" spans="2:62" ht="20.25" customHeight="1">
      <c r="B24" s="825"/>
      <c r="C24" s="826"/>
      <c r="D24" s="827"/>
      <c r="E24" s="828"/>
      <c r="F24" s="829">
        <f>C23</f>
        <v>0</v>
      </c>
      <c r="G24" s="828"/>
      <c r="H24" s="829">
        <f>I23</f>
        <v>0</v>
      </c>
      <c r="I24" s="830"/>
      <c r="J24" s="831"/>
      <c r="K24" s="832"/>
      <c r="L24" s="833"/>
      <c r="M24" s="833"/>
      <c r="N24" s="827"/>
      <c r="O24" s="834"/>
      <c r="P24" s="835"/>
      <c r="Q24" s="835"/>
      <c r="R24" s="835"/>
      <c r="S24" s="836"/>
      <c r="T24" s="837" t="s">
        <v>235</v>
      </c>
      <c r="U24" s="838"/>
      <c r="V24" s="839"/>
      <c r="W24" s="840" t="s">
        <v>619</v>
      </c>
      <c r="X24" s="841" t="s">
        <v>619</v>
      </c>
      <c r="Y24" s="841" t="s">
        <v>619</v>
      </c>
      <c r="Z24" s="841" t="s">
        <v>619</v>
      </c>
      <c r="AA24" s="841" t="s">
        <v>619</v>
      </c>
      <c r="AB24" s="841" t="s">
        <v>619</v>
      </c>
      <c r="AC24" s="842" t="s">
        <v>619</v>
      </c>
      <c r="AD24" s="840" t="s">
        <v>619</v>
      </c>
      <c r="AE24" s="841" t="s">
        <v>619</v>
      </c>
      <c r="AF24" s="841" t="s">
        <v>619</v>
      </c>
      <c r="AG24" s="841" t="s">
        <v>619</v>
      </c>
      <c r="AH24" s="841" t="s">
        <v>619</v>
      </c>
      <c r="AI24" s="841" t="s">
        <v>619</v>
      </c>
      <c r="AJ24" s="842" t="s">
        <v>619</v>
      </c>
      <c r="AK24" s="840" t="s">
        <v>619</v>
      </c>
      <c r="AL24" s="841" t="s">
        <v>619</v>
      </c>
      <c r="AM24" s="841" t="s">
        <v>619</v>
      </c>
      <c r="AN24" s="841" t="s">
        <v>619</v>
      </c>
      <c r="AO24" s="841" t="s">
        <v>619</v>
      </c>
      <c r="AP24" s="841" t="s">
        <v>619</v>
      </c>
      <c r="AQ24" s="842" t="s">
        <v>619</v>
      </c>
      <c r="AR24" s="840" t="s">
        <v>619</v>
      </c>
      <c r="AS24" s="841" t="s">
        <v>619</v>
      </c>
      <c r="AT24" s="841" t="s">
        <v>619</v>
      </c>
      <c r="AU24" s="841" t="s">
        <v>619</v>
      </c>
      <c r="AV24" s="841" t="s">
        <v>619</v>
      </c>
      <c r="AW24" s="841" t="s">
        <v>619</v>
      </c>
      <c r="AX24" s="842" t="s">
        <v>619</v>
      </c>
      <c r="AY24" s="840" t="s">
        <v>619</v>
      </c>
      <c r="AZ24" s="841" t="s">
        <v>619</v>
      </c>
      <c r="BA24" s="841" t="s">
        <v>619</v>
      </c>
      <c r="BB24" s="843">
        <f>IF($BE$3="４週",SUM(W24:AX24),IF($BE$3="暦月",SUM(W24:BA24),""))</f>
        <v>0</v>
      </c>
      <c r="BC24" s="844"/>
      <c r="BD24" s="845">
        <f>IF($BE$3="４週",BB24/4,IF($BE$3="暦月",(BB24/($BE$8/7)),""))</f>
        <v>0</v>
      </c>
      <c r="BE24" s="844"/>
      <c r="BF24" s="846"/>
      <c r="BG24" s="847"/>
      <c r="BH24" s="847"/>
      <c r="BI24" s="847"/>
      <c r="BJ24" s="848"/>
    </row>
    <row r="25" spans="2:62" ht="20.25" customHeight="1">
      <c r="B25" s="800">
        <f>B23+1</f>
        <v>5</v>
      </c>
      <c r="C25" s="849"/>
      <c r="D25" s="850"/>
      <c r="E25" s="828"/>
      <c r="F25" s="829"/>
      <c r="G25" s="828"/>
      <c r="H25" s="829"/>
      <c r="I25" s="853"/>
      <c r="J25" s="854"/>
      <c r="K25" s="855"/>
      <c r="L25" s="856"/>
      <c r="M25" s="856"/>
      <c r="N25" s="850"/>
      <c r="O25" s="834"/>
      <c r="P25" s="835"/>
      <c r="Q25" s="835"/>
      <c r="R25" s="835"/>
      <c r="S25" s="836"/>
      <c r="T25" s="857" t="s">
        <v>232</v>
      </c>
      <c r="U25" s="858"/>
      <c r="V25" s="859"/>
      <c r="W25" s="860"/>
      <c r="X25" s="861"/>
      <c r="Y25" s="861"/>
      <c r="Z25" s="861"/>
      <c r="AA25" s="861"/>
      <c r="AB25" s="861"/>
      <c r="AC25" s="862"/>
      <c r="AD25" s="860"/>
      <c r="AE25" s="861"/>
      <c r="AF25" s="861"/>
      <c r="AG25" s="861"/>
      <c r="AH25" s="861"/>
      <c r="AI25" s="861"/>
      <c r="AJ25" s="862"/>
      <c r="AK25" s="860"/>
      <c r="AL25" s="861"/>
      <c r="AM25" s="861"/>
      <c r="AN25" s="861"/>
      <c r="AO25" s="861"/>
      <c r="AP25" s="861"/>
      <c r="AQ25" s="862"/>
      <c r="AR25" s="860"/>
      <c r="AS25" s="861"/>
      <c r="AT25" s="861"/>
      <c r="AU25" s="861"/>
      <c r="AV25" s="861"/>
      <c r="AW25" s="861"/>
      <c r="AX25" s="862"/>
      <c r="AY25" s="860"/>
      <c r="AZ25" s="861"/>
      <c r="BA25" s="863"/>
      <c r="BB25" s="864"/>
      <c r="BC25" s="865"/>
      <c r="BD25" s="866"/>
      <c r="BE25" s="867"/>
      <c r="BF25" s="868"/>
      <c r="BG25" s="869"/>
      <c r="BH25" s="869"/>
      <c r="BI25" s="869"/>
      <c r="BJ25" s="870"/>
    </row>
    <row r="26" spans="2:62" ht="20.25" customHeight="1">
      <c r="B26" s="825"/>
      <c r="C26" s="826"/>
      <c r="D26" s="827"/>
      <c r="E26" s="828"/>
      <c r="F26" s="829">
        <f>C25</f>
        <v>0</v>
      </c>
      <c r="G26" s="828"/>
      <c r="H26" s="829">
        <f>I25</f>
        <v>0</v>
      </c>
      <c r="I26" s="830"/>
      <c r="J26" s="831"/>
      <c r="K26" s="832"/>
      <c r="L26" s="833"/>
      <c r="M26" s="833"/>
      <c r="N26" s="827"/>
      <c r="O26" s="834"/>
      <c r="P26" s="835"/>
      <c r="Q26" s="835"/>
      <c r="R26" s="835"/>
      <c r="S26" s="836"/>
      <c r="T26" s="871" t="s">
        <v>235</v>
      </c>
      <c r="U26" s="872"/>
      <c r="V26" s="873"/>
      <c r="W26" s="840" t="s">
        <v>619</v>
      </c>
      <c r="X26" s="841" t="s">
        <v>619</v>
      </c>
      <c r="Y26" s="841" t="s">
        <v>619</v>
      </c>
      <c r="Z26" s="841" t="s">
        <v>619</v>
      </c>
      <c r="AA26" s="841" t="s">
        <v>619</v>
      </c>
      <c r="AB26" s="841" t="s">
        <v>619</v>
      </c>
      <c r="AC26" s="842" t="s">
        <v>619</v>
      </c>
      <c r="AD26" s="840" t="s">
        <v>619</v>
      </c>
      <c r="AE26" s="841" t="s">
        <v>619</v>
      </c>
      <c r="AF26" s="841" t="s">
        <v>619</v>
      </c>
      <c r="AG26" s="841" t="s">
        <v>619</v>
      </c>
      <c r="AH26" s="841" t="s">
        <v>619</v>
      </c>
      <c r="AI26" s="841" t="s">
        <v>619</v>
      </c>
      <c r="AJ26" s="842" t="s">
        <v>619</v>
      </c>
      <c r="AK26" s="840" t="s">
        <v>619</v>
      </c>
      <c r="AL26" s="841" t="s">
        <v>619</v>
      </c>
      <c r="AM26" s="841" t="s">
        <v>619</v>
      </c>
      <c r="AN26" s="841" t="s">
        <v>619</v>
      </c>
      <c r="AO26" s="841" t="s">
        <v>619</v>
      </c>
      <c r="AP26" s="841" t="s">
        <v>619</v>
      </c>
      <c r="AQ26" s="842" t="s">
        <v>619</v>
      </c>
      <c r="AR26" s="840" t="s">
        <v>619</v>
      </c>
      <c r="AS26" s="841" t="s">
        <v>619</v>
      </c>
      <c r="AT26" s="841" t="s">
        <v>619</v>
      </c>
      <c r="AU26" s="841" t="s">
        <v>619</v>
      </c>
      <c r="AV26" s="841" t="s">
        <v>619</v>
      </c>
      <c r="AW26" s="841" t="s">
        <v>619</v>
      </c>
      <c r="AX26" s="842" t="s">
        <v>619</v>
      </c>
      <c r="AY26" s="840" t="s">
        <v>619</v>
      </c>
      <c r="AZ26" s="841" t="s">
        <v>619</v>
      </c>
      <c r="BA26" s="841" t="s">
        <v>619</v>
      </c>
      <c r="BB26" s="843">
        <f>IF($BE$3="４週",SUM(W26:AX26),IF($BE$3="暦月",SUM(W26:BA26),""))</f>
        <v>0</v>
      </c>
      <c r="BC26" s="844"/>
      <c r="BD26" s="845">
        <f>IF($BE$3="４週",BB26/4,IF($BE$3="暦月",(BB26/($BE$8/7)),""))</f>
        <v>0</v>
      </c>
      <c r="BE26" s="844"/>
      <c r="BF26" s="846"/>
      <c r="BG26" s="847"/>
      <c r="BH26" s="847"/>
      <c r="BI26" s="847"/>
      <c r="BJ26" s="848"/>
    </row>
    <row r="27" spans="2:62" ht="20.25" customHeight="1">
      <c r="B27" s="800">
        <f>B25+1</f>
        <v>6</v>
      </c>
      <c r="C27" s="849"/>
      <c r="D27" s="850"/>
      <c r="E27" s="828"/>
      <c r="F27" s="829"/>
      <c r="G27" s="828"/>
      <c r="H27" s="829"/>
      <c r="I27" s="853"/>
      <c r="J27" s="854"/>
      <c r="K27" s="855"/>
      <c r="L27" s="856"/>
      <c r="M27" s="856"/>
      <c r="N27" s="850"/>
      <c r="O27" s="834"/>
      <c r="P27" s="835"/>
      <c r="Q27" s="835"/>
      <c r="R27" s="835"/>
      <c r="S27" s="836"/>
      <c r="T27" s="874" t="s">
        <v>232</v>
      </c>
      <c r="U27" s="875"/>
      <c r="V27" s="876"/>
      <c r="W27" s="860"/>
      <c r="X27" s="861"/>
      <c r="Y27" s="861"/>
      <c r="Z27" s="861"/>
      <c r="AA27" s="861"/>
      <c r="AB27" s="861"/>
      <c r="AC27" s="862"/>
      <c r="AD27" s="860"/>
      <c r="AE27" s="861"/>
      <c r="AF27" s="861"/>
      <c r="AG27" s="861"/>
      <c r="AH27" s="861"/>
      <c r="AI27" s="861"/>
      <c r="AJ27" s="862"/>
      <c r="AK27" s="860"/>
      <c r="AL27" s="861"/>
      <c r="AM27" s="861"/>
      <c r="AN27" s="861"/>
      <c r="AO27" s="861"/>
      <c r="AP27" s="861"/>
      <c r="AQ27" s="862"/>
      <c r="AR27" s="860"/>
      <c r="AS27" s="861"/>
      <c r="AT27" s="861"/>
      <c r="AU27" s="861"/>
      <c r="AV27" s="861"/>
      <c r="AW27" s="861"/>
      <c r="AX27" s="862"/>
      <c r="AY27" s="860"/>
      <c r="AZ27" s="861"/>
      <c r="BA27" s="863"/>
      <c r="BB27" s="864"/>
      <c r="BC27" s="865"/>
      <c r="BD27" s="866"/>
      <c r="BE27" s="867"/>
      <c r="BF27" s="868"/>
      <c r="BG27" s="869"/>
      <c r="BH27" s="869"/>
      <c r="BI27" s="869"/>
      <c r="BJ27" s="870"/>
    </row>
    <row r="28" spans="2:62" ht="20.25" customHeight="1">
      <c r="B28" s="825"/>
      <c r="C28" s="826"/>
      <c r="D28" s="827"/>
      <c r="E28" s="828"/>
      <c r="F28" s="829">
        <f>C27</f>
        <v>0</v>
      </c>
      <c r="G28" s="828"/>
      <c r="H28" s="829">
        <f>I27</f>
        <v>0</v>
      </c>
      <c r="I28" s="830"/>
      <c r="J28" s="831"/>
      <c r="K28" s="832"/>
      <c r="L28" s="833"/>
      <c r="M28" s="833"/>
      <c r="N28" s="827"/>
      <c r="O28" s="834"/>
      <c r="P28" s="835"/>
      <c r="Q28" s="835"/>
      <c r="R28" s="835"/>
      <c r="S28" s="836"/>
      <c r="T28" s="837" t="s">
        <v>235</v>
      </c>
      <c r="U28" s="838"/>
      <c r="V28" s="839"/>
      <c r="W28" s="840" t="s">
        <v>619</v>
      </c>
      <c r="X28" s="841" t="s">
        <v>619</v>
      </c>
      <c r="Y28" s="841" t="s">
        <v>619</v>
      </c>
      <c r="Z28" s="841" t="s">
        <v>619</v>
      </c>
      <c r="AA28" s="841" t="s">
        <v>619</v>
      </c>
      <c r="AB28" s="841" t="s">
        <v>619</v>
      </c>
      <c r="AC28" s="842" t="s">
        <v>619</v>
      </c>
      <c r="AD28" s="840" t="s">
        <v>619</v>
      </c>
      <c r="AE28" s="841" t="s">
        <v>619</v>
      </c>
      <c r="AF28" s="841" t="s">
        <v>619</v>
      </c>
      <c r="AG28" s="841" t="s">
        <v>619</v>
      </c>
      <c r="AH28" s="841" t="s">
        <v>619</v>
      </c>
      <c r="AI28" s="841" t="s">
        <v>619</v>
      </c>
      <c r="AJ28" s="842" t="s">
        <v>619</v>
      </c>
      <c r="AK28" s="840" t="s">
        <v>619</v>
      </c>
      <c r="AL28" s="841" t="s">
        <v>619</v>
      </c>
      <c r="AM28" s="841" t="s">
        <v>619</v>
      </c>
      <c r="AN28" s="841" t="s">
        <v>619</v>
      </c>
      <c r="AO28" s="841" t="s">
        <v>619</v>
      </c>
      <c r="AP28" s="841" t="s">
        <v>619</v>
      </c>
      <c r="AQ28" s="842" t="s">
        <v>619</v>
      </c>
      <c r="AR28" s="840" t="s">
        <v>619</v>
      </c>
      <c r="AS28" s="841" t="s">
        <v>619</v>
      </c>
      <c r="AT28" s="841" t="s">
        <v>619</v>
      </c>
      <c r="AU28" s="841" t="s">
        <v>619</v>
      </c>
      <c r="AV28" s="841" t="s">
        <v>619</v>
      </c>
      <c r="AW28" s="841" t="s">
        <v>619</v>
      </c>
      <c r="AX28" s="842" t="s">
        <v>619</v>
      </c>
      <c r="AY28" s="840" t="s">
        <v>619</v>
      </c>
      <c r="AZ28" s="841" t="s">
        <v>619</v>
      </c>
      <c r="BA28" s="841" t="s">
        <v>619</v>
      </c>
      <c r="BB28" s="843">
        <f>IF($BE$3="４週",SUM(W28:AX28),IF($BE$3="暦月",SUM(W28:BA28),""))</f>
        <v>0</v>
      </c>
      <c r="BC28" s="844"/>
      <c r="BD28" s="845">
        <f>IF($BE$3="４週",BB28/4,IF($BE$3="暦月",(BB28/($BE$8/7)),""))</f>
        <v>0</v>
      </c>
      <c r="BE28" s="844"/>
      <c r="BF28" s="846"/>
      <c r="BG28" s="847"/>
      <c r="BH28" s="847"/>
      <c r="BI28" s="847"/>
      <c r="BJ28" s="848"/>
    </row>
    <row r="29" spans="2:62" ht="20.25" customHeight="1">
      <c r="B29" s="800">
        <f>B27+1</f>
        <v>7</v>
      </c>
      <c r="C29" s="849"/>
      <c r="D29" s="850"/>
      <c r="E29" s="828"/>
      <c r="F29" s="829"/>
      <c r="G29" s="828"/>
      <c r="H29" s="829"/>
      <c r="I29" s="853"/>
      <c r="J29" s="854"/>
      <c r="K29" s="855"/>
      <c r="L29" s="856"/>
      <c r="M29" s="856"/>
      <c r="N29" s="850"/>
      <c r="O29" s="834"/>
      <c r="P29" s="835"/>
      <c r="Q29" s="835"/>
      <c r="R29" s="835"/>
      <c r="S29" s="836"/>
      <c r="T29" s="857" t="s">
        <v>232</v>
      </c>
      <c r="U29" s="858"/>
      <c r="V29" s="859"/>
      <c r="W29" s="860"/>
      <c r="X29" s="861"/>
      <c r="Y29" s="861"/>
      <c r="Z29" s="861"/>
      <c r="AA29" s="861"/>
      <c r="AB29" s="861"/>
      <c r="AC29" s="862"/>
      <c r="AD29" s="860"/>
      <c r="AE29" s="861"/>
      <c r="AF29" s="861"/>
      <c r="AG29" s="861"/>
      <c r="AH29" s="861"/>
      <c r="AI29" s="861"/>
      <c r="AJ29" s="862"/>
      <c r="AK29" s="860"/>
      <c r="AL29" s="861"/>
      <c r="AM29" s="861"/>
      <c r="AN29" s="861"/>
      <c r="AO29" s="861"/>
      <c r="AP29" s="861"/>
      <c r="AQ29" s="862"/>
      <c r="AR29" s="860"/>
      <c r="AS29" s="861"/>
      <c r="AT29" s="861"/>
      <c r="AU29" s="861"/>
      <c r="AV29" s="861"/>
      <c r="AW29" s="861"/>
      <c r="AX29" s="862"/>
      <c r="AY29" s="860"/>
      <c r="AZ29" s="861"/>
      <c r="BA29" s="863"/>
      <c r="BB29" s="864"/>
      <c r="BC29" s="865"/>
      <c r="BD29" s="866"/>
      <c r="BE29" s="867"/>
      <c r="BF29" s="868"/>
      <c r="BG29" s="869"/>
      <c r="BH29" s="869"/>
      <c r="BI29" s="869"/>
      <c r="BJ29" s="870"/>
    </row>
    <row r="30" spans="2:62" ht="20.25" customHeight="1">
      <c r="B30" s="825"/>
      <c r="C30" s="826"/>
      <c r="D30" s="827"/>
      <c r="E30" s="828"/>
      <c r="F30" s="829">
        <f>C29</f>
        <v>0</v>
      </c>
      <c r="G30" s="828"/>
      <c r="H30" s="829">
        <f>I29</f>
        <v>0</v>
      </c>
      <c r="I30" s="830"/>
      <c r="J30" s="831"/>
      <c r="K30" s="832"/>
      <c r="L30" s="833"/>
      <c r="M30" s="833"/>
      <c r="N30" s="827"/>
      <c r="O30" s="834"/>
      <c r="P30" s="835"/>
      <c r="Q30" s="835"/>
      <c r="R30" s="835"/>
      <c r="S30" s="836"/>
      <c r="T30" s="837" t="s">
        <v>235</v>
      </c>
      <c r="U30" s="838"/>
      <c r="V30" s="839"/>
      <c r="W30" s="840" t="s">
        <v>619</v>
      </c>
      <c r="X30" s="841" t="s">
        <v>619</v>
      </c>
      <c r="Y30" s="841" t="s">
        <v>619</v>
      </c>
      <c r="Z30" s="841" t="s">
        <v>619</v>
      </c>
      <c r="AA30" s="841" t="s">
        <v>619</v>
      </c>
      <c r="AB30" s="841" t="s">
        <v>619</v>
      </c>
      <c r="AC30" s="842" t="s">
        <v>619</v>
      </c>
      <c r="AD30" s="840" t="s">
        <v>619</v>
      </c>
      <c r="AE30" s="841" t="s">
        <v>619</v>
      </c>
      <c r="AF30" s="841" t="s">
        <v>619</v>
      </c>
      <c r="AG30" s="841" t="s">
        <v>619</v>
      </c>
      <c r="AH30" s="841" t="s">
        <v>619</v>
      </c>
      <c r="AI30" s="841" t="s">
        <v>619</v>
      </c>
      <c r="AJ30" s="842" t="s">
        <v>619</v>
      </c>
      <c r="AK30" s="840" t="s">
        <v>619</v>
      </c>
      <c r="AL30" s="841" t="s">
        <v>619</v>
      </c>
      <c r="AM30" s="841" t="s">
        <v>619</v>
      </c>
      <c r="AN30" s="841" t="s">
        <v>619</v>
      </c>
      <c r="AO30" s="841" t="s">
        <v>619</v>
      </c>
      <c r="AP30" s="841" t="s">
        <v>619</v>
      </c>
      <c r="AQ30" s="842" t="s">
        <v>619</v>
      </c>
      <c r="AR30" s="840" t="s">
        <v>619</v>
      </c>
      <c r="AS30" s="841" t="s">
        <v>619</v>
      </c>
      <c r="AT30" s="841" t="s">
        <v>619</v>
      </c>
      <c r="AU30" s="841" t="s">
        <v>619</v>
      </c>
      <c r="AV30" s="841" t="s">
        <v>619</v>
      </c>
      <c r="AW30" s="841" t="s">
        <v>619</v>
      </c>
      <c r="AX30" s="842" t="s">
        <v>619</v>
      </c>
      <c r="AY30" s="840" t="s">
        <v>619</v>
      </c>
      <c r="AZ30" s="841" t="s">
        <v>619</v>
      </c>
      <c r="BA30" s="841" t="s">
        <v>619</v>
      </c>
      <c r="BB30" s="843">
        <f>IF($BE$3="４週",SUM(W30:AX30),IF($BE$3="暦月",SUM(W30:BA30),""))</f>
        <v>0</v>
      </c>
      <c r="BC30" s="844"/>
      <c r="BD30" s="845">
        <f>IF($BE$3="４週",BB30/4,IF($BE$3="暦月",(BB30/($BE$8/7)),""))</f>
        <v>0</v>
      </c>
      <c r="BE30" s="844"/>
      <c r="BF30" s="846"/>
      <c r="BG30" s="847"/>
      <c r="BH30" s="847"/>
      <c r="BI30" s="847"/>
      <c r="BJ30" s="848"/>
    </row>
    <row r="31" spans="2:62" ht="20.25" customHeight="1">
      <c r="B31" s="800">
        <f>B29+1</f>
        <v>8</v>
      </c>
      <c r="C31" s="849"/>
      <c r="D31" s="850"/>
      <c r="E31" s="828"/>
      <c r="F31" s="829"/>
      <c r="G31" s="828"/>
      <c r="H31" s="829"/>
      <c r="I31" s="853"/>
      <c r="J31" s="854"/>
      <c r="K31" s="855"/>
      <c r="L31" s="856"/>
      <c r="M31" s="856"/>
      <c r="N31" s="850"/>
      <c r="O31" s="834"/>
      <c r="P31" s="835"/>
      <c r="Q31" s="835"/>
      <c r="R31" s="835"/>
      <c r="S31" s="836"/>
      <c r="T31" s="857" t="s">
        <v>232</v>
      </c>
      <c r="U31" s="858"/>
      <c r="V31" s="859"/>
      <c r="W31" s="860"/>
      <c r="X31" s="861"/>
      <c r="Y31" s="861"/>
      <c r="Z31" s="861"/>
      <c r="AA31" s="861"/>
      <c r="AB31" s="861"/>
      <c r="AC31" s="862"/>
      <c r="AD31" s="860"/>
      <c r="AE31" s="861"/>
      <c r="AF31" s="861"/>
      <c r="AG31" s="861"/>
      <c r="AH31" s="861"/>
      <c r="AI31" s="861"/>
      <c r="AJ31" s="862"/>
      <c r="AK31" s="860"/>
      <c r="AL31" s="861"/>
      <c r="AM31" s="861"/>
      <c r="AN31" s="861"/>
      <c r="AO31" s="861"/>
      <c r="AP31" s="861"/>
      <c r="AQ31" s="862"/>
      <c r="AR31" s="860"/>
      <c r="AS31" s="861"/>
      <c r="AT31" s="861"/>
      <c r="AU31" s="861"/>
      <c r="AV31" s="861"/>
      <c r="AW31" s="861"/>
      <c r="AX31" s="862"/>
      <c r="AY31" s="860"/>
      <c r="AZ31" s="861"/>
      <c r="BA31" s="863"/>
      <c r="BB31" s="864"/>
      <c r="BC31" s="865"/>
      <c r="BD31" s="866"/>
      <c r="BE31" s="867"/>
      <c r="BF31" s="868"/>
      <c r="BG31" s="869"/>
      <c r="BH31" s="869"/>
      <c r="BI31" s="869"/>
      <c r="BJ31" s="870"/>
    </row>
    <row r="32" spans="2:62" ht="20.25" customHeight="1">
      <c r="B32" s="825"/>
      <c r="C32" s="826"/>
      <c r="D32" s="827"/>
      <c r="E32" s="828"/>
      <c r="F32" s="829">
        <f>C31</f>
        <v>0</v>
      </c>
      <c r="G32" s="828"/>
      <c r="H32" s="829">
        <f>I31</f>
        <v>0</v>
      </c>
      <c r="I32" s="830"/>
      <c r="J32" s="831"/>
      <c r="K32" s="832"/>
      <c r="L32" s="833"/>
      <c r="M32" s="833"/>
      <c r="N32" s="827"/>
      <c r="O32" s="834"/>
      <c r="P32" s="835"/>
      <c r="Q32" s="835"/>
      <c r="R32" s="835"/>
      <c r="S32" s="836"/>
      <c r="T32" s="837" t="s">
        <v>235</v>
      </c>
      <c r="U32" s="838"/>
      <c r="V32" s="839"/>
      <c r="W32" s="840" t="s">
        <v>619</v>
      </c>
      <c r="X32" s="841" t="s">
        <v>619</v>
      </c>
      <c r="Y32" s="841" t="s">
        <v>619</v>
      </c>
      <c r="Z32" s="841" t="s">
        <v>619</v>
      </c>
      <c r="AA32" s="841" t="s">
        <v>619</v>
      </c>
      <c r="AB32" s="841" t="s">
        <v>619</v>
      </c>
      <c r="AC32" s="842" t="s">
        <v>619</v>
      </c>
      <c r="AD32" s="840" t="s">
        <v>619</v>
      </c>
      <c r="AE32" s="841" t="s">
        <v>619</v>
      </c>
      <c r="AF32" s="841" t="s">
        <v>619</v>
      </c>
      <c r="AG32" s="841" t="s">
        <v>619</v>
      </c>
      <c r="AH32" s="841" t="s">
        <v>619</v>
      </c>
      <c r="AI32" s="841" t="s">
        <v>619</v>
      </c>
      <c r="AJ32" s="842" t="s">
        <v>619</v>
      </c>
      <c r="AK32" s="840" t="s">
        <v>619</v>
      </c>
      <c r="AL32" s="841" t="s">
        <v>619</v>
      </c>
      <c r="AM32" s="841" t="s">
        <v>619</v>
      </c>
      <c r="AN32" s="841" t="s">
        <v>619</v>
      </c>
      <c r="AO32" s="841" t="s">
        <v>619</v>
      </c>
      <c r="AP32" s="841" t="s">
        <v>619</v>
      </c>
      <c r="AQ32" s="842" t="s">
        <v>619</v>
      </c>
      <c r="AR32" s="840" t="s">
        <v>619</v>
      </c>
      <c r="AS32" s="841" t="s">
        <v>619</v>
      </c>
      <c r="AT32" s="841" t="s">
        <v>619</v>
      </c>
      <c r="AU32" s="841" t="s">
        <v>619</v>
      </c>
      <c r="AV32" s="841" t="s">
        <v>619</v>
      </c>
      <c r="AW32" s="841" t="s">
        <v>619</v>
      </c>
      <c r="AX32" s="842" t="s">
        <v>619</v>
      </c>
      <c r="AY32" s="840" t="s">
        <v>619</v>
      </c>
      <c r="AZ32" s="841" t="s">
        <v>619</v>
      </c>
      <c r="BA32" s="841" t="s">
        <v>619</v>
      </c>
      <c r="BB32" s="843">
        <f>IF($BE$3="４週",SUM(W32:AX32),IF($BE$3="暦月",SUM(W32:BA32),""))</f>
        <v>0</v>
      </c>
      <c r="BC32" s="844"/>
      <c r="BD32" s="845">
        <f>IF($BE$3="４週",BB32/4,IF($BE$3="暦月",(BB32/($BE$8/7)),""))</f>
        <v>0</v>
      </c>
      <c r="BE32" s="844"/>
      <c r="BF32" s="846"/>
      <c r="BG32" s="847"/>
      <c r="BH32" s="847"/>
      <c r="BI32" s="847"/>
      <c r="BJ32" s="848"/>
    </row>
    <row r="33" spans="2:62" ht="20.25" customHeight="1">
      <c r="B33" s="800">
        <f>B31+1</f>
        <v>9</v>
      </c>
      <c r="C33" s="849"/>
      <c r="D33" s="850"/>
      <c r="E33" s="828"/>
      <c r="F33" s="829"/>
      <c r="G33" s="828"/>
      <c r="H33" s="829"/>
      <c r="I33" s="853"/>
      <c r="J33" s="854"/>
      <c r="K33" s="855"/>
      <c r="L33" s="856"/>
      <c r="M33" s="856"/>
      <c r="N33" s="850"/>
      <c r="O33" s="834"/>
      <c r="P33" s="835"/>
      <c r="Q33" s="835"/>
      <c r="R33" s="835"/>
      <c r="S33" s="836"/>
      <c r="T33" s="857" t="s">
        <v>232</v>
      </c>
      <c r="U33" s="858"/>
      <c r="V33" s="859"/>
      <c r="W33" s="860"/>
      <c r="X33" s="861"/>
      <c r="Y33" s="861"/>
      <c r="Z33" s="861"/>
      <c r="AA33" s="861"/>
      <c r="AB33" s="861"/>
      <c r="AC33" s="862"/>
      <c r="AD33" s="860"/>
      <c r="AE33" s="861"/>
      <c r="AF33" s="861"/>
      <c r="AG33" s="861"/>
      <c r="AH33" s="861"/>
      <c r="AI33" s="861"/>
      <c r="AJ33" s="862"/>
      <c r="AK33" s="860"/>
      <c r="AL33" s="861"/>
      <c r="AM33" s="861"/>
      <c r="AN33" s="861"/>
      <c r="AO33" s="861"/>
      <c r="AP33" s="861"/>
      <c r="AQ33" s="862"/>
      <c r="AR33" s="860"/>
      <c r="AS33" s="861"/>
      <c r="AT33" s="861"/>
      <c r="AU33" s="861"/>
      <c r="AV33" s="861"/>
      <c r="AW33" s="861"/>
      <c r="AX33" s="862"/>
      <c r="AY33" s="860"/>
      <c r="AZ33" s="861"/>
      <c r="BA33" s="863"/>
      <c r="BB33" s="864"/>
      <c r="BC33" s="865"/>
      <c r="BD33" s="866"/>
      <c r="BE33" s="867"/>
      <c r="BF33" s="868"/>
      <c r="BG33" s="869"/>
      <c r="BH33" s="869"/>
      <c r="BI33" s="869"/>
      <c r="BJ33" s="870"/>
    </row>
    <row r="34" spans="2:62" ht="20.25" customHeight="1">
      <c r="B34" s="825"/>
      <c r="C34" s="826"/>
      <c r="D34" s="827"/>
      <c r="E34" s="828"/>
      <c r="F34" s="829">
        <f>C33</f>
        <v>0</v>
      </c>
      <c r="G34" s="828"/>
      <c r="H34" s="829">
        <f>I33</f>
        <v>0</v>
      </c>
      <c r="I34" s="830"/>
      <c r="J34" s="831"/>
      <c r="K34" s="832"/>
      <c r="L34" s="833"/>
      <c r="M34" s="833"/>
      <c r="N34" s="827"/>
      <c r="O34" s="834"/>
      <c r="P34" s="835"/>
      <c r="Q34" s="835"/>
      <c r="R34" s="835"/>
      <c r="S34" s="836"/>
      <c r="T34" s="871" t="s">
        <v>235</v>
      </c>
      <c r="U34" s="872"/>
      <c r="V34" s="873"/>
      <c r="W34" s="840" t="s">
        <v>619</v>
      </c>
      <c r="X34" s="841" t="s">
        <v>619</v>
      </c>
      <c r="Y34" s="841" t="s">
        <v>619</v>
      </c>
      <c r="Z34" s="841" t="s">
        <v>619</v>
      </c>
      <c r="AA34" s="841" t="s">
        <v>619</v>
      </c>
      <c r="AB34" s="841" t="s">
        <v>619</v>
      </c>
      <c r="AC34" s="842" t="s">
        <v>619</v>
      </c>
      <c r="AD34" s="840" t="s">
        <v>619</v>
      </c>
      <c r="AE34" s="841" t="s">
        <v>619</v>
      </c>
      <c r="AF34" s="841" t="s">
        <v>619</v>
      </c>
      <c r="AG34" s="841" t="s">
        <v>619</v>
      </c>
      <c r="AH34" s="841" t="s">
        <v>619</v>
      </c>
      <c r="AI34" s="841" t="s">
        <v>619</v>
      </c>
      <c r="AJ34" s="842" t="s">
        <v>619</v>
      </c>
      <c r="AK34" s="840" t="s">
        <v>619</v>
      </c>
      <c r="AL34" s="841" t="s">
        <v>619</v>
      </c>
      <c r="AM34" s="841" t="s">
        <v>619</v>
      </c>
      <c r="AN34" s="841" t="s">
        <v>619</v>
      </c>
      <c r="AO34" s="841" t="s">
        <v>619</v>
      </c>
      <c r="AP34" s="841" t="s">
        <v>619</v>
      </c>
      <c r="AQ34" s="842" t="s">
        <v>619</v>
      </c>
      <c r="AR34" s="840" t="s">
        <v>619</v>
      </c>
      <c r="AS34" s="841" t="s">
        <v>619</v>
      </c>
      <c r="AT34" s="841" t="s">
        <v>619</v>
      </c>
      <c r="AU34" s="841" t="s">
        <v>619</v>
      </c>
      <c r="AV34" s="841" t="s">
        <v>619</v>
      </c>
      <c r="AW34" s="841" t="s">
        <v>619</v>
      </c>
      <c r="AX34" s="842" t="s">
        <v>619</v>
      </c>
      <c r="AY34" s="840" t="s">
        <v>619</v>
      </c>
      <c r="AZ34" s="841" t="s">
        <v>619</v>
      </c>
      <c r="BA34" s="841" t="s">
        <v>619</v>
      </c>
      <c r="BB34" s="843">
        <f>IF($BE$3="４週",SUM(W34:AX34),IF($BE$3="暦月",SUM(W34:BA34),""))</f>
        <v>0</v>
      </c>
      <c r="BC34" s="844"/>
      <c r="BD34" s="845">
        <f>IF($BE$3="４週",BB34/4,IF($BE$3="暦月",(BB34/($BE$8/7)),""))</f>
        <v>0</v>
      </c>
      <c r="BE34" s="844"/>
      <c r="BF34" s="846"/>
      <c r="BG34" s="847"/>
      <c r="BH34" s="847"/>
      <c r="BI34" s="847"/>
      <c r="BJ34" s="848"/>
    </row>
    <row r="35" spans="2:62" ht="20.25" customHeight="1">
      <c r="B35" s="800">
        <f>B33+1</f>
        <v>10</v>
      </c>
      <c r="C35" s="849"/>
      <c r="D35" s="850"/>
      <c r="E35" s="828"/>
      <c r="F35" s="829"/>
      <c r="G35" s="828"/>
      <c r="H35" s="829"/>
      <c r="I35" s="853"/>
      <c r="J35" s="854"/>
      <c r="K35" s="855"/>
      <c r="L35" s="856"/>
      <c r="M35" s="856"/>
      <c r="N35" s="850"/>
      <c r="O35" s="834"/>
      <c r="P35" s="835"/>
      <c r="Q35" s="835"/>
      <c r="R35" s="835"/>
      <c r="S35" s="836"/>
      <c r="T35" s="874" t="s">
        <v>232</v>
      </c>
      <c r="U35" s="875"/>
      <c r="V35" s="876"/>
      <c r="W35" s="860"/>
      <c r="X35" s="861"/>
      <c r="Y35" s="861"/>
      <c r="Z35" s="861"/>
      <c r="AA35" s="861"/>
      <c r="AB35" s="861"/>
      <c r="AC35" s="862"/>
      <c r="AD35" s="860"/>
      <c r="AE35" s="861"/>
      <c r="AF35" s="861"/>
      <c r="AG35" s="861"/>
      <c r="AH35" s="861"/>
      <c r="AI35" s="861"/>
      <c r="AJ35" s="862"/>
      <c r="AK35" s="860"/>
      <c r="AL35" s="861"/>
      <c r="AM35" s="861"/>
      <c r="AN35" s="861"/>
      <c r="AO35" s="861"/>
      <c r="AP35" s="861"/>
      <c r="AQ35" s="862"/>
      <c r="AR35" s="860"/>
      <c r="AS35" s="861"/>
      <c r="AT35" s="861"/>
      <c r="AU35" s="861"/>
      <c r="AV35" s="861"/>
      <c r="AW35" s="861"/>
      <c r="AX35" s="862"/>
      <c r="AY35" s="860"/>
      <c r="AZ35" s="861"/>
      <c r="BA35" s="863"/>
      <c r="BB35" s="864"/>
      <c r="BC35" s="865"/>
      <c r="BD35" s="866"/>
      <c r="BE35" s="867"/>
      <c r="BF35" s="868"/>
      <c r="BG35" s="869"/>
      <c r="BH35" s="869"/>
      <c r="BI35" s="869"/>
      <c r="BJ35" s="870"/>
    </row>
    <row r="36" spans="2:62" ht="20.25" customHeight="1">
      <c r="B36" s="825"/>
      <c r="C36" s="826"/>
      <c r="D36" s="827"/>
      <c r="E36" s="828"/>
      <c r="F36" s="829">
        <f>C35</f>
        <v>0</v>
      </c>
      <c r="G36" s="828"/>
      <c r="H36" s="829">
        <f>I35</f>
        <v>0</v>
      </c>
      <c r="I36" s="830"/>
      <c r="J36" s="831"/>
      <c r="K36" s="832"/>
      <c r="L36" s="833"/>
      <c r="M36" s="833"/>
      <c r="N36" s="827"/>
      <c r="O36" s="834"/>
      <c r="P36" s="835"/>
      <c r="Q36" s="835"/>
      <c r="R36" s="835"/>
      <c r="S36" s="836"/>
      <c r="T36" s="871" t="s">
        <v>235</v>
      </c>
      <c r="U36" s="872"/>
      <c r="V36" s="873"/>
      <c r="W36" s="840" t="s">
        <v>619</v>
      </c>
      <c r="X36" s="841" t="s">
        <v>619</v>
      </c>
      <c r="Y36" s="841" t="s">
        <v>619</v>
      </c>
      <c r="Z36" s="841" t="s">
        <v>619</v>
      </c>
      <c r="AA36" s="841" t="s">
        <v>619</v>
      </c>
      <c r="AB36" s="841" t="s">
        <v>619</v>
      </c>
      <c r="AC36" s="842" t="s">
        <v>619</v>
      </c>
      <c r="AD36" s="840" t="s">
        <v>619</v>
      </c>
      <c r="AE36" s="841" t="s">
        <v>619</v>
      </c>
      <c r="AF36" s="841" t="s">
        <v>619</v>
      </c>
      <c r="AG36" s="841" t="s">
        <v>619</v>
      </c>
      <c r="AH36" s="841" t="s">
        <v>619</v>
      </c>
      <c r="AI36" s="841" t="s">
        <v>619</v>
      </c>
      <c r="AJ36" s="842" t="s">
        <v>619</v>
      </c>
      <c r="AK36" s="840" t="s">
        <v>619</v>
      </c>
      <c r="AL36" s="841" t="s">
        <v>619</v>
      </c>
      <c r="AM36" s="841" t="s">
        <v>619</v>
      </c>
      <c r="AN36" s="841" t="s">
        <v>619</v>
      </c>
      <c r="AO36" s="841" t="s">
        <v>619</v>
      </c>
      <c r="AP36" s="841" t="s">
        <v>619</v>
      </c>
      <c r="AQ36" s="842" t="s">
        <v>619</v>
      </c>
      <c r="AR36" s="840" t="s">
        <v>619</v>
      </c>
      <c r="AS36" s="841" t="s">
        <v>619</v>
      </c>
      <c r="AT36" s="841" t="s">
        <v>619</v>
      </c>
      <c r="AU36" s="841" t="s">
        <v>619</v>
      </c>
      <c r="AV36" s="841" t="s">
        <v>619</v>
      </c>
      <c r="AW36" s="841" t="s">
        <v>619</v>
      </c>
      <c r="AX36" s="842" t="s">
        <v>619</v>
      </c>
      <c r="AY36" s="840" t="s">
        <v>619</v>
      </c>
      <c r="AZ36" s="841" t="s">
        <v>619</v>
      </c>
      <c r="BA36" s="841" t="s">
        <v>619</v>
      </c>
      <c r="BB36" s="843">
        <f>IF($BE$3="４週",SUM(W36:AX36),IF($BE$3="暦月",SUM(W36:BA36),""))</f>
        <v>0</v>
      </c>
      <c r="BC36" s="844"/>
      <c r="BD36" s="845">
        <f>IF($BE$3="４週",BB36/4,IF($BE$3="暦月",(BB36/($BE$8/7)),""))</f>
        <v>0</v>
      </c>
      <c r="BE36" s="844"/>
      <c r="BF36" s="846"/>
      <c r="BG36" s="847"/>
      <c r="BH36" s="847"/>
      <c r="BI36" s="847"/>
      <c r="BJ36" s="848"/>
    </row>
    <row r="37" spans="2:62" ht="20.25" customHeight="1">
      <c r="B37" s="800">
        <f>B35+1</f>
        <v>11</v>
      </c>
      <c r="C37" s="849"/>
      <c r="D37" s="850"/>
      <c r="E37" s="828"/>
      <c r="F37" s="829"/>
      <c r="G37" s="828"/>
      <c r="H37" s="829"/>
      <c r="I37" s="853"/>
      <c r="J37" s="854"/>
      <c r="K37" s="855"/>
      <c r="L37" s="856"/>
      <c r="M37" s="856"/>
      <c r="N37" s="850"/>
      <c r="O37" s="834"/>
      <c r="P37" s="835"/>
      <c r="Q37" s="835"/>
      <c r="R37" s="835"/>
      <c r="S37" s="836"/>
      <c r="T37" s="874" t="s">
        <v>232</v>
      </c>
      <c r="U37" s="875"/>
      <c r="V37" s="876"/>
      <c r="W37" s="860"/>
      <c r="X37" s="861"/>
      <c r="Y37" s="861"/>
      <c r="Z37" s="861"/>
      <c r="AA37" s="861"/>
      <c r="AB37" s="861"/>
      <c r="AC37" s="862"/>
      <c r="AD37" s="860"/>
      <c r="AE37" s="861"/>
      <c r="AF37" s="861"/>
      <c r="AG37" s="861"/>
      <c r="AH37" s="861"/>
      <c r="AI37" s="861"/>
      <c r="AJ37" s="862"/>
      <c r="AK37" s="860"/>
      <c r="AL37" s="861"/>
      <c r="AM37" s="861"/>
      <c r="AN37" s="861"/>
      <c r="AO37" s="861"/>
      <c r="AP37" s="861"/>
      <c r="AQ37" s="862"/>
      <c r="AR37" s="860"/>
      <c r="AS37" s="861"/>
      <c r="AT37" s="861"/>
      <c r="AU37" s="861"/>
      <c r="AV37" s="861"/>
      <c r="AW37" s="861"/>
      <c r="AX37" s="862"/>
      <c r="AY37" s="860"/>
      <c r="AZ37" s="861"/>
      <c r="BA37" s="863"/>
      <c r="BB37" s="864"/>
      <c r="BC37" s="865"/>
      <c r="BD37" s="866"/>
      <c r="BE37" s="867"/>
      <c r="BF37" s="868"/>
      <c r="BG37" s="869"/>
      <c r="BH37" s="869"/>
      <c r="BI37" s="869"/>
      <c r="BJ37" s="870"/>
    </row>
    <row r="38" spans="2:62" ht="20.25" customHeight="1">
      <c r="B38" s="825"/>
      <c r="C38" s="826"/>
      <c r="D38" s="827"/>
      <c r="E38" s="828"/>
      <c r="F38" s="829">
        <f>C37</f>
        <v>0</v>
      </c>
      <c r="G38" s="828"/>
      <c r="H38" s="829">
        <f>I37</f>
        <v>0</v>
      </c>
      <c r="I38" s="830"/>
      <c r="J38" s="831"/>
      <c r="K38" s="832"/>
      <c r="L38" s="833"/>
      <c r="M38" s="833"/>
      <c r="N38" s="827"/>
      <c r="O38" s="834"/>
      <c r="P38" s="835"/>
      <c r="Q38" s="835"/>
      <c r="R38" s="835"/>
      <c r="S38" s="836"/>
      <c r="T38" s="871" t="s">
        <v>235</v>
      </c>
      <c r="U38" s="872"/>
      <c r="V38" s="873"/>
      <c r="W38" s="840" t="s">
        <v>619</v>
      </c>
      <c r="X38" s="841" t="s">
        <v>619</v>
      </c>
      <c r="Y38" s="841" t="s">
        <v>619</v>
      </c>
      <c r="Z38" s="841" t="s">
        <v>619</v>
      </c>
      <c r="AA38" s="841" t="s">
        <v>619</v>
      </c>
      <c r="AB38" s="841" t="s">
        <v>619</v>
      </c>
      <c r="AC38" s="842" t="s">
        <v>619</v>
      </c>
      <c r="AD38" s="840" t="s">
        <v>619</v>
      </c>
      <c r="AE38" s="841" t="s">
        <v>619</v>
      </c>
      <c r="AF38" s="841" t="s">
        <v>619</v>
      </c>
      <c r="AG38" s="841" t="s">
        <v>619</v>
      </c>
      <c r="AH38" s="841" t="s">
        <v>619</v>
      </c>
      <c r="AI38" s="841" t="s">
        <v>619</v>
      </c>
      <c r="AJ38" s="842" t="s">
        <v>619</v>
      </c>
      <c r="AK38" s="840" t="s">
        <v>619</v>
      </c>
      <c r="AL38" s="841" t="s">
        <v>619</v>
      </c>
      <c r="AM38" s="841" t="s">
        <v>619</v>
      </c>
      <c r="AN38" s="841" t="s">
        <v>619</v>
      </c>
      <c r="AO38" s="841" t="s">
        <v>619</v>
      </c>
      <c r="AP38" s="841" t="s">
        <v>619</v>
      </c>
      <c r="AQ38" s="842" t="s">
        <v>619</v>
      </c>
      <c r="AR38" s="840" t="s">
        <v>619</v>
      </c>
      <c r="AS38" s="841" t="s">
        <v>619</v>
      </c>
      <c r="AT38" s="841" t="s">
        <v>619</v>
      </c>
      <c r="AU38" s="841" t="s">
        <v>619</v>
      </c>
      <c r="AV38" s="841" t="s">
        <v>619</v>
      </c>
      <c r="AW38" s="841" t="s">
        <v>619</v>
      </c>
      <c r="AX38" s="842" t="s">
        <v>619</v>
      </c>
      <c r="AY38" s="840" t="s">
        <v>619</v>
      </c>
      <c r="AZ38" s="841" t="s">
        <v>619</v>
      </c>
      <c r="BA38" s="841" t="s">
        <v>619</v>
      </c>
      <c r="BB38" s="843">
        <f>IF($BE$3="４週",SUM(W38:AX38),IF($BE$3="暦月",SUM(W38:BA38),""))</f>
        <v>0</v>
      </c>
      <c r="BC38" s="844"/>
      <c r="BD38" s="845">
        <f>IF($BE$3="４週",BB38/4,IF($BE$3="暦月",(BB38/($BE$8/7)),""))</f>
        <v>0</v>
      </c>
      <c r="BE38" s="844"/>
      <c r="BF38" s="846"/>
      <c r="BG38" s="847"/>
      <c r="BH38" s="847"/>
      <c r="BI38" s="847"/>
      <c r="BJ38" s="848"/>
    </row>
    <row r="39" spans="2:62" ht="20.25" customHeight="1">
      <c r="B39" s="800">
        <f>B37+1</f>
        <v>12</v>
      </c>
      <c r="C39" s="849"/>
      <c r="D39" s="850"/>
      <c r="E39" s="828"/>
      <c r="F39" s="829"/>
      <c r="G39" s="828"/>
      <c r="H39" s="829"/>
      <c r="I39" s="853"/>
      <c r="J39" s="854"/>
      <c r="K39" s="855"/>
      <c r="L39" s="856"/>
      <c r="M39" s="856"/>
      <c r="N39" s="850"/>
      <c r="O39" s="834"/>
      <c r="P39" s="835"/>
      <c r="Q39" s="835"/>
      <c r="R39" s="835"/>
      <c r="S39" s="836"/>
      <c r="T39" s="874" t="s">
        <v>232</v>
      </c>
      <c r="U39" s="875"/>
      <c r="V39" s="876"/>
      <c r="W39" s="860"/>
      <c r="X39" s="861"/>
      <c r="Y39" s="861"/>
      <c r="Z39" s="861"/>
      <c r="AA39" s="861"/>
      <c r="AB39" s="861"/>
      <c r="AC39" s="862"/>
      <c r="AD39" s="860"/>
      <c r="AE39" s="861"/>
      <c r="AF39" s="861"/>
      <c r="AG39" s="861"/>
      <c r="AH39" s="861"/>
      <c r="AI39" s="861"/>
      <c r="AJ39" s="862"/>
      <c r="AK39" s="860"/>
      <c r="AL39" s="861"/>
      <c r="AM39" s="861"/>
      <c r="AN39" s="861"/>
      <c r="AO39" s="861"/>
      <c r="AP39" s="861"/>
      <c r="AQ39" s="862"/>
      <c r="AR39" s="860"/>
      <c r="AS39" s="861"/>
      <c r="AT39" s="861"/>
      <c r="AU39" s="861"/>
      <c r="AV39" s="861"/>
      <c r="AW39" s="861"/>
      <c r="AX39" s="862"/>
      <c r="AY39" s="860"/>
      <c r="AZ39" s="861"/>
      <c r="BA39" s="863"/>
      <c r="BB39" s="864"/>
      <c r="BC39" s="865"/>
      <c r="BD39" s="866"/>
      <c r="BE39" s="867"/>
      <c r="BF39" s="868"/>
      <c r="BG39" s="869"/>
      <c r="BH39" s="869"/>
      <c r="BI39" s="869"/>
      <c r="BJ39" s="870"/>
    </row>
    <row r="40" spans="2:62" ht="20.25" customHeight="1">
      <c r="B40" s="825"/>
      <c r="C40" s="826"/>
      <c r="D40" s="827"/>
      <c r="E40" s="828"/>
      <c r="F40" s="829">
        <f>C39</f>
        <v>0</v>
      </c>
      <c r="G40" s="828"/>
      <c r="H40" s="829">
        <f>I39</f>
        <v>0</v>
      </c>
      <c r="I40" s="830"/>
      <c r="J40" s="831"/>
      <c r="K40" s="832"/>
      <c r="L40" s="833"/>
      <c r="M40" s="833"/>
      <c r="N40" s="827"/>
      <c r="O40" s="834"/>
      <c r="P40" s="835"/>
      <c r="Q40" s="835"/>
      <c r="R40" s="835"/>
      <c r="S40" s="836"/>
      <c r="T40" s="871" t="s">
        <v>235</v>
      </c>
      <c r="U40" s="872"/>
      <c r="V40" s="873"/>
      <c r="W40" s="840" t="s">
        <v>619</v>
      </c>
      <c r="X40" s="841" t="s">
        <v>619</v>
      </c>
      <c r="Y40" s="841" t="s">
        <v>619</v>
      </c>
      <c r="Z40" s="841" t="s">
        <v>619</v>
      </c>
      <c r="AA40" s="841" t="s">
        <v>619</v>
      </c>
      <c r="AB40" s="841" t="s">
        <v>619</v>
      </c>
      <c r="AC40" s="842" t="s">
        <v>619</v>
      </c>
      <c r="AD40" s="840" t="s">
        <v>619</v>
      </c>
      <c r="AE40" s="841" t="s">
        <v>619</v>
      </c>
      <c r="AF40" s="841" t="s">
        <v>619</v>
      </c>
      <c r="AG40" s="841" t="s">
        <v>619</v>
      </c>
      <c r="AH40" s="841" t="s">
        <v>619</v>
      </c>
      <c r="AI40" s="841" t="s">
        <v>619</v>
      </c>
      <c r="AJ40" s="842" t="s">
        <v>619</v>
      </c>
      <c r="AK40" s="840" t="s">
        <v>619</v>
      </c>
      <c r="AL40" s="841" t="s">
        <v>619</v>
      </c>
      <c r="AM40" s="841" t="s">
        <v>619</v>
      </c>
      <c r="AN40" s="841" t="s">
        <v>619</v>
      </c>
      <c r="AO40" s="841" t="s">
        <v>619</v>
      </c>
      <c r="AP40" s="841" t="s">
        <v>619</v>
      </c>
      <c r="AQ40" s="842" t="s">
        <v>619</v>
      </c>
      <c r="AR40" s="840" t="s">
        <v>619</v>
      </c>
      <c r="AS40" s="841" t="s">
        <v>619</v>
      </c>
      <c r="AT40" s="841" t="s">
        <v>619</v>
      </c>
      <c r="AU40" s="841" t="s">
        <v>619</v>
      </c>
      <c r="AV40" s="841" t="s">
        <v>619</v>
      </c>
      <c r="AW40" s="841" t="s">
        <v>619</v>
      </c>
      <c r="AX40" s="842" t="s">
        <v>619</v>
      </c>
      <c r="AY40" s="840" t="s">
        <v>619</v>
      </c>
      <c r="AZ40" s="841" t="s">
        <v>619</v>
      </c>
      <c r="BA40" s="841" t="s">
        <v>619</v>
      </c>
      <c r="BB40" s="843">
        <f>IF($BE$3="４週",SUM(W40:AX40),IF($BE$3="暦月",SUM(W40:BA40),""))</f>
        <v>0</v>
      </c>
      <c r="BC40" s="844"/>
      <c r="BD40" s="845">
        <f>IF($BE$3="４週",BB40/4,IF($BE$3="暦月",(BB40/($BE$8/7)),""))</f>
        <v>0</v>
      </c>
      <c r="BE40" s="844"/>
      <c r="BF40" s="846"/>
      <c r="BG40" s="847"/>
      <c r="BH40" s="847"/>
      <c r="BI40" s="847"/>
      <c r="BJ40" s="848"/>
    </row>
    <row r="41" spans="2:62" ht="20.25" customHeight="1">
      <c r="B41" s="800">
        <f>B39+1</f>
        <v>13</v>
      </c>
      <c r="C41" s="849"/>
      <c r="D41" s="850"/>
      <c r="E41" s="828"/>
      <c r="F41" s="829"/>
      <c r="G41" s="828"/>
      <c r="H41" s="829"/>
      <c r="I41" s="853"/>
      <c r="J41" s="854"/>
      <c r="K41" s="855"/>
      <c r="L41" s="856"/>
      <c r="M41" s="856"/>
      <c r="N41" s="850"/>
      <c r="O41" s="834"/>
      <c r="P41" s="835"/>
      <c r="Q41" s="835"/>
      <c r="R41" s="835"/>
      <c r="S41" s="836"/>
      <c r="T41" s="874" t="s">
        <v>232</v>
      </c>
      <c r="U41" s="875"/>
      <c r="V41" s="876"/>
      <c r="W41" s="860"/>
      <c r="X41" s="861"/>
      <c r="Y41" s="861"/>
      <c r="Z41" s="861"/>
      <c r="AA41" s="861"/>
      <c r="AB41" s="861"/>
      <c r="AC41" s="862"/>
      <c r="AD41" s="860"/>
      <c r="AE41" s="861"/>
      <c r="AF41" s="861"/>
      <c r="AG41" s="861"/>
      <c r="AH41" s="861"/>
      <c r="AI41" s="861"/>
      <c r="AJ41" s="862"/>
      <c r="AK41" s="860"/>
      <c r="AL41" s="861"/>
      <c r="AM41" s="861"/>
      <c r="AN41" s="861"/>
      <c r="AO41" s="861"/>
      <c r="AP41" s="861"/>
      <c r="AQ41" s="862"/>
      <c r="AR41" s="860"/>
      <c r="AS41" s="861"/>
      <c r="AT41" s="861"/>
      <c r="AU41" s="861"/>
      <c r="AV41" s="861"/>
      <c r="AW41" s="861"/>
      <c r="AX41" s="862"/>
      <c r="AY41" s="860"/>
      <c r="AZ41" s="861"/>
      <c r="BA41" s="863"/>
      <c r="BB41" s="864"/>
      <c r="BC41" s="865"/>
      <c r="BD41" s="866"/>
      <c r="BE41" s="867"/>
      <c r="BF41" s="868"/>
      <c r="BG41" s="869"/>
      <c r="BH41" s="869"/>
      <c r="BI41" s="869"/>
      <c r="BJ41" s="870"/>
    </row>
    <row r="42" spans="2:62" ht="20.25" customHeight="1">
      <c r="B42" s="825"/>
      <c r="C42" s="826"/>
      <c r="D42" s="827"/>
      <c r="E42" s="828"/>
      <c r="F42" s="829">
        <f>C41</f>
        <v>0</v>
      </c>
      <c r="G42" s="828"/>
      <c r="H42" s="829">
        <f>I41</f>
        <v>0</v>
      </c>
      <c r="I42" s="830"/>
      <c r="J42" s="831"/>
      <c r="K42" s="832"/>
      <c r="L42" s="833"/>
      <c r="M42" s="833"/>
      <c r="N42" s="827"/>
      <c r="O42" s="834"/>
      <c r="P42" s="835"/>
      <c r="Q42" s="835"/>
      <c r="R42" s="835"/>
      <c r="S42" s="836"/>
      <c r="T42" s="871" t="s">
        <v>235</v>
      </c>
      <c r="U42" s="872"/>
      <c r="V42" s="873"/>
      <c r="W42" s="840" t="s">
        <v>619</v>
      </c>
      <c r="X42" s="841" t="s">
        <v>619</v>
      </c>
      <c r="Y42" s="841" t="s">
        <v>619</v>
      </c>
      <c r="Z42" s="841" t="s">
        <v>619</v>
      </c>
      <c r="AA42" s="841" t="s">
        <v>619</v>
      </c>
      <c r="AB42" s="841" t="s">
        <v>619</v>
      </c>
      <c r="AC42" s="842" t="s">
        <v>619</v>
      </c>
      <c r="AD42" s="840" t="s">
        <v>619</v>
      </c>
      <c r="AE42" s="841" t="s">
        <v>619</v>
      </c>
      <c r="AF42" s="841" t="s">
        <v>619</v>
      </c>
      <c r="AG42" s="841" t="s">
        <v>619</v>
      </c>
      <c r="AH42" s="841" t="s">
        <v>619</v>
      </c>
      <c r="AI42" s="841" t="s">
        <v>619</v>
      </c>
      <c r="AJ42" s="842" t="s">
        <v>619</v>
      </c>
      <c r="AK42" s="840" t="s">
        <v>619</v>
      </c>
      <c r="AL42" s="841" t="s">
        <v>619</v>
      </c>
      <c r="AM42" s="841" t="s">
        <v>619</v>
      </c>
      <c r="AN42" s="841" t="s">
        <v>619</v>
      </c>
      <c r="AO42" s="841" t="s">
        <v>619</v>
      </c>
      <c r="AP42" s="841" t="s">
        <v>619</v>
      </c>
      <c r="AQ42" s="842" t="s">
        <v>619</v>
      </c>
      <c r="AR42" s="840" t="s">
        <v>619</v>
      </c>
      <c r="AS42" s="841" t="s">
        <v>619</v>
      </c>
      <c r="AT42" s="841" t="s">
        <v>619</v>
      </c>
      <c r="AU42" s="841" t="s">
        <v>619</v>
      </c>
      <c r="AV42" s="841" t="s">
        <v>619</v>
      </c>
      <c r="AW42" s="841" t="s">
        <v>619</v>
      </c>
      <c r="AX42" s="842" t="s">
        <v>619</v>
      </c>
      <c r="AY42" s="840" t="s">
        <v>619</v>
      </c>
      <c r="AZ42" s="841" t="s">
        <v>619</v>
      </c>
      <c r="BA42" s="841" t="s">
        <v>619</v>
      </c>
      <c r="BB42" s="843">
        <f>IF($BE$3="４週",SUM(W42:AX42),IF($BE$3="暦月",SUM(W42:BA42),""))</f>
        <v>0</v>
      </c>
      <c r="BC42" s="844"/>
      <c r="BD42" s="845">
        <f>IF($BE$3="４週",BB42/4,IF($BE$3="暦月",(BB42/($BE$8/7)),""))</f>
        <v>0</v>
      </c>
      <c r="BE42" s="844"/>
      <c r="BF42" s="846"/>
      <c r="BG42" s="847"/>
      <c r="BH42" s="847"/>
      <c r="BI42" s="847"/>
      <c r="BJ42" s="848"/>
    </row>
    <row r="43" spans="2:62" ht="20.25" customHeight="1">
      <c r="B43" s="800">
        <f>B41+1</f>
        <v>14</v>
      </c>
      <c r="C43" s="849"/>
      <c r="D43" s="850"/>
      <c r="E43" s="828"/>
      <c r="F43" s="829"/>
      <c r="G43" s="828"/>
      <c r="H43" s="829"/>
      <c r="I43" s="853"/>
      <c r="J43" s="854"/>
      <c r="K43" s="855"/>
      <c r="L43" s="856"/>
      <c r="M43" s="856"/>
      <c r="N43" s="850"/>
      <c r="O43" s="834"/>
      <c r="P43" s="835"/>
      <c r="Q43" s="835"/>
      <c r="R43" s="835"/>
      <c r="S43" s="836"/>
      <c r="T43" s="874" t="s">
        <v>232</v>
      </c>
      <c r="U43" s="875"/>
      <c r="V43" s="876"/>
      <c r="W43" s="860"/>
      <c r="X43" s="861"/>
      <c r="Y43" s="861"/>
      <c r="Z43" s="861"/>
      <c r="AA43" s="861"/>
      <c r="AB43" s="861"/>
      <c r="AC43" s="862"/>
      <c r="AD43" s="860"/>
      <c r="AE43" s="861"/>
      <c r="AF43" s="861"/>
      <c r="AG43" s="861"/>
      <c r="AH43" s="861"/>
      <c r="AI43" s="861"/>
      <c r="AJ43" s="862"/>
      <c r="AK43" s="860"/>
      <c r="AL43" s="861"/>
      <c r="AM43" s="861"/>
      <c r="AN43" s="861"/>
      <c r="AO43" s="861"/>
      <c r="AP43" s="861"/>
      <c r="AQ43" s="862"/>
      <c r="AR43" s="860"/>
      <c r="AS43" s="861"/>
      <c r="AT43" s="861"/>
      <c r="AU43" s="861"/>
      <c r="AV43" s="861"/>
      <c r="AW43" s="861"/>
      <c r="AX43" s="862"/>
      <c r="AY43" s="860"/>
      <c r="AZ43" s="861"/>
      <c r="BA43" s="863"/>
      <c r="BB43" s="864"/>
      <c r="BC43" s="865"/>
      <c r="BD43" s="866"/>
      <c r="BE43" s="867"/>
      <c r="BF43" s="868"/>
      <c r="BG43" s="869"/>
      <c r="BH43" s="869"/>
      <c r="BI43" s="869"/>
      <c r="BJ43" s="870"/>
    </row>
    <row r="44" spans="2:62" ht="20.25" customHeight="1">
      <c r="B44" s="825"/>
      <c r="C44" s="826"/>
      <c r="D44" s="827"/>
      <c r="E44" s="828"/>
      <c r="F44" s="829">
        <f>C43</f>
        <v>0</v>
      </c>
      <c r="G44" s="828"/>
      <c r="H44" s="829">
        <f>I43</f>
        <v>0</v>
      </c>
      <c r="I44" s="830"/>
      <c r="J44" s="831"/>
      <c r="K44" s="832"/>
      <c r="L44" s="833"/>
      <c r="M44" s="833"/>
      <c r="N44" s="827"/>
      <c r="O44" s="834"/>
      <c r="P44" s="835"/>
      <c r="Q44" s="835"/>
      <c r="R44" s="835"/>
      <c r="S44" s="836"/>
      <c r="T44" s="871" t="s">
        <v>235</v>
      </c>
      <c r="U44" s="872"/>
      <c r="V44" s="873"/>
      <c r="W44" s="840" t="s">
        <v>619</v>
      </c>
      <c r="X44" s="841" t="s">
        <v>619</v>
      </c>
      <c r="Y44" s="841" t="s">
        <v>619</v>
      </c>
      <c r="Z44" s="841" t="s">
        <v>619</v>
      </c>
      <c r="AA44" s="841" t="s">
        <v>619</v>
      </c>
      <c r="AB44" s="841" t="s">
        <v>619</v>
      </c>
      <c r="AC44" s="842" t="s">
        <v>619</v>
      </c>
      <c r="AD44" s="840" t="s">
        <v>619</v>
      </c>
      <c r="AE44" s="841" t="s">
        <v>619</v>
      </c>
      <c r="AF44" s="841" t="s">
        <v>619</v>
      </c>
      <c r="AG44" s="841" t="s">
        <v>619</v>
      </c>
      <c r="AH44" s="841" t="s">
        <v>619</v>
      </c>
      <c r="AI44" s="841" t="s">
        <v>619</v>
      </c>
      <c r="AJ44" s="842" t="s">
        <v>619</v>
      </c>
      <c r="AK44" s="840" t="s">
        <v>619</v>
      </c>
      <c r="AL44" s="841" t="s">
        <v>619</v>
      </c>
      <c r="AM44" s="841" t="s">
        <v>619</v>
      </c>
      <c r="AN44" s="841" t="s">
        <v>619</v>
      </c>
      <c r="AO44" s="841" t="s">
        <v>619</v>
      </c>
      <c r="AP44" s="841" t="s">
        <v>619</v>
      </c>
      <c r="AQ44" s="842" t="s">
        <v>619</v>
      </c>
      <c r="AR44" s="840" t="s">
        <v>619</v>
      </c>
      <c r="AS44" s="841" t="s">
        <v>619</v>
      </c>
      <c r="AT44" s="841" t="s">
        <v>619</v>
      </c>
      <c r="AU44" s="841" t="s">
        <v>619</v>
      </c>
      <c r="AV44" s="841" t="s">
        <v>619</v>
      </c>
      <c r="AW44" s="841" t="s">
        <v>619</v>
      </c>
      <c r="AX44" s="842" t="s">
        <v>619</v>
      </c>
      <c r="AY44" s="840" t="s">
        <v>619</v>
      </c>
      <c r="AZ44" s="841" t="s">
        <v>619</v>
      </c>
      <c r="BA44" s="841" t="s">
        <v>619</v>
      </c>
      <c r="BB44" s="843">
        <f>IF($BE$3="４週",SUM(W44:AX44),IF($BE$3="暦月",SUM(W44:BA44),""))</f>
        <v>0</v>
      </c>
      <c r="BC44" s="844"/>
      <c r="BD44" s="845">
        <f>IF($BE$3="４週",BB44/4,IF($BE$3="暦月",(BB44/($BE$8/7)),""))</f>
        <v>0</v>
      </c>
      <c r="BE44" s="844"/>
      <c r="BF44" s="846"/>
      <c r="BG44" s="847"/>
      <c r="BH44" s="847"/>
      <c r="BI44" s="847"/>
      <c r="BJ44" s="848"/>
    </row>
    <row r="45" spans="2:62" ht="20.25" customHeight="1">
      <c r="B45" s="800">
        <f>B43+1</f>
        <v>15</v>
      </c>
      <c r="C45" s="849"/>
      <c r="D45" s="850"/>
      <c r="E45" s="828"/>
      <c r="F45" s="829"/>
      <c r="G45" s="828"/>
      <c r="H45" s="829"/>
      <c r="I45" s="853"/>
      <c r="J45" s="854"/>
      <c r="K45" s="855"/>
      <c r="L45" s="856"/>
      <c r="M45" s="856"/>
      <c r="N45" s="850"/>
      <c r="O45" s="834"/>
      <c r="P45" s="835"/>
      <c r="Q45" s="835"/>
      <c r="R45" s="835"/>
      <c r="S45" s="836"/>
      <c r="T45" s="874" t="s">
        <v>232</v>
      </c>
      <c r="U45" s="875"/>
      <c r="V45" s="876"/>
      <c r="W45" s="860"/>
      <c r="X45" s="861"/>
      <c r="Y45" s="861"/>
      <c r="Z45" s="861"/>
      <c r="AA45" s="861"/>
      <c r="AB45" s="861"/>
      <c r="AC45" s="862"/>
      <c r="AD45" s="860"/>
      <c r="AE45" s="861"/>
      <c r="AF45" s="861"/>
      <c r="AG45" s="861"/>
      <c r="AH45" s="861"/>
      <c r="AI45" s="861"/>
      <c r="AJ45" s="862"/>
      <c r="AK45" s="860"/>
      <c r="AL45" s="861"/>
      <c r="AM45" s="861"/>
      <c r="AN45" s="861"/>
      <c r="AO45" s="861"/>
      <c r="AP45" s="861"/>
      <c r="AQ45" s="862"/>
      <c r="AR45" s="860"/>
      <c r="AS45" s="861"/>
      <c r="AT45" s="861"/>
      <c r="AU45" s="861"/>
      <c r="AV45" s="861"/>
      <c r="AW45" s="861"/>
      <c r="AX45" s="862"/>
      <c r="AY45" s="860"/>
      <c r="AZ45" s="861"/>
      <c r="BA45" s="863"/>
      <c r="BB45" s="864"/>
      <c r="BC45" s="865"/>
      <c r="BD45" s="866"/>
      <c r="BE45" s="867"/>
      <c r="BF45" s="868"/>
      <c r="BG45" s="869"/>
      <c r="BH45" s="869"/>
      <c r="BI45" s="869"/>
      <c r="BJ45" s="870"/>
    </row>
    <row r="46" spans="2:62" ht="20.25" customHeight="1">
      <c r="B46" s="825"/>
      <c r="C46" s="826"/>
      <c r="D46" s="827"/>
      <c r="E46" s="828"/>
      <c r="F46" s="829">
        <f>C45</f>
        <v>0</v>
      </c>
      <c r="G46" s="828"/>
      <c r="H46" s="829">
        <f>I45</f>
        <v>0</v>
      </c>
      <c r="I46" s="830"/>
      <c r="J46" s="831"/>
      <c r="K46" s="832"/>
      <c r="L46" s="833"/>
      <c r="M46" s="833"/>
      <c r="N46" s="827"/>
      <c r="O46" s="834"/>
      <c r="P46" s="835"/>
      <c r="Q46" s="835"/>
      <c r="R46" s="835"/>
      <c r="S46" s="836"/>
      <c r="T46" s="871" t="s">
        <v>235</v>
      </c>
      <c r="U46" s="872"/>
      <c r="V46" s="873"/>
      <c r="W46" s="840" t="s">
        <v>619</v>
      </c>
      <c r="X46" s="841" t="s">
        <v>619</v>
      </c>
      <c r="Y46" s="841" t="s">
        <v>619</v>
      </c>
      <c r="Z46" s="841" t="s">
        <v>619</v>
      </c>
      <c r="AA46" s="841" t="s">
        <v>619</v>
      </c>
      <c r="AB46" s="841" t="s">
        <v>619</v>
      </c>
      <c r="AC46" s="842" t="s">
        <v>619</v>
      </c>
      <c r="AD46" s="840" t="s">
        <v>619</v>
      </c>
      <c r="AE46" s="841" t="s">
        <v>619</v>
      </c>
      <c r="AF46" s="841" t="s">
        <v>619</v>
      </c>
      <c r="AG46" s="841" t="s">
        <v>619</v>
      </c>
      <c r="AH46" s="841" t="s">
        <v>619</v>
      </c>
      <c r="AI46" s="841" t="s">
        <v>619</v>
      </c>
      <c r="AJ46" s="842" t="s">
        <v>619</v>
      </c>
      <c r="AK46" s="840" t="s">
        <v>619</v>
      </c>
      <c r="AL46" s="841" t="s">
        <v>619</v>
      </c>
      <c r="AM46" s="841" t="s">
        <v>619</v>
      </c>
      <c r="AN46" s="841" t="s">
        <v>619</v>
      </c>
      <c r="AO46" s="841" t="s">
        <v>619</v>
      </c>
      <c r="AP46" s="841" t="s">
        <v>619</v>
      </c>
      <c r="AQ46" s="842" t="s">
        <v>619</v>
      </c>
      <c r="AR46" s="840" t="s">
        <v>619</v>
      </c>
      <c r="AS46" s="841" t="s">
        <v>619</v>
      </c>
      <c r="AT46" s="841" t="s">
        <v>619</v>
      </c>
      <c r="AU46" s="841" t="s">
        <v>619</v>
      </c>
      <c r="AV46" s="841" t="s">
        <v>619</v>
      </c>
      <c r="AW46" s="841" t="s">
        <v>619</v>
      </c>
      <c r="AX46" s="842" t="s">
        <v>619</v>
      </c>
      <c r="AY46" s="840" t="s">
        <v>619</v>
      </c>
      <c r="AZ46" s="841" t="s">
        <v>619</v>
      </c>
      <c r="BA46" s="841" t="s">
        <v>619</v>
      </c>
      <c r="BB46" s="843">
        <f>IF($BE$3="４週",SUM(W46:AX46),IF($BE$3="暦月",SUM(W46:BA46),""))</f>
        <v>0</v>
      </c>
      <c r="BC46" s="844"/>
      <c r="BD46" s="845">
        <f>IF($BE$3="４週",BB46/4,IF($BE$3="暦月",(BB46/($BE$8/7)),""))</f>
        <v>0</v>
      </c>
      <c r="BE46" s="844"/>
      <c r="BF46" s="846"/>
      <c r="BG46" s="847"/>
      <c r="BH46" s="847"/>
      <c r="BI46" s="847"/>
      <c r="BJ46" s="848"/>
    </row>
    <row r="47" spans="2:62" ht="20.25" customHeight="1">
      <c r="B47" s="800">
        <f>B45+1</f>
        <v>16</v>
      </c>
      <c r="C47" s="849"/>
      <c r="D47" s="850"/>
      <c r="E47" s="828"/>
      <c r="F47" s="829"/>
      <c r="G47" s="828"/>
      <c r="H47" s="829"/>
      <c r="I47" s="853"/>
      <c r="J47" s="854"/>
      <c r="K47" s="855"/>
      <c r="L47" s="856"/>
      <c r="M47" s="856"/>
      <c r="N47" s="850"/>
      <c r="O47" s="834"/>
      <c r="P47" s="835"/>
      <c r="Q47" s="835"/>
      <c r="R47" s="835"/>
      <c r="S47" s="836"/>
      <c r="T47" s="874" t="s">
        <v>232</v>
      </c>
      <c r="U47" s="875"/>
      <c r="V47" s="876"/>
      <c r="W47" s="860"/>
      <c r="X47" s="861"/>
      <c r="Y47" s="861"/>
      <c r="Z47" s="861"/>
      <c r="AA47" s="861"/>
      <c r="AB47" s="861"/>
      <c r="AC47" s="862"/>
      <c r="AD47" s="860"/>
      <c r="AE47" s="861"/>
      <c r="AF47" s="861"/>
      <c r="AG47" s="861"/>
      <c r="AH47" s="861"/>
      <c r="AI47" s="861"/>
      <c r="AJ47" s="862"/>
      <c r="AK47" s="860"/>
      <c r="AL47" s="861"/>
      <c r="AM47" s="861"/>
      <c r="AN47" s="861"/>
      <c r="AO47" s="861"/>
      <c r="AP47" s="861"/>
      <c r="AQ47" s="862"/>
      <c r="AR47" s="860"/>
      <c r="AS47" s="861"/>
      <c r="AT47" s="861"/>
      <c r="AU47" s="861"/>
      <c r="AV47" s="861"/>
      <c r="AW47" s="861"/>
      <c r="AX47" s="862"/>
      <c r="AY47" s="860"/>
      <c r="AZ47" s="861"/>
      <c r="BA47" s="863"/>
      <c r="BB47" s="864"/>
      <c r="BC47" s="865"/>
      <c r="BD47" s="866"/>
      <c r="BE47" s="867"/>
      <c r="BF47" s="868"/>
      <c r="BG47" s="869"/>
      <c r="BH47" s="869"/>
      <c r="BI47" s="869"/>
      <c r="BJ47" s="870"/>
    </row>
    <row r="48" spans="2:62" ht="20.25" customHeight="1">
      <c r="B48" s="825"/>
      <c r="C48" s="826"/>
      <c r="D48" s="827"/>
      <c r="E48" s="828"/>
      <c r="F48" s="829">
        <f>C47</f>
        <v>0</v>
      </c>
      <c r="G48" s="828"/>
      <c r="H48" s="829">
        <f>I47</f>
        <v>0</v>
      </c>
      <c r="I48" s="830"/>
      <c r="J48" s="831"/>
      <c r="K48" s="832"/>
      <c r="L48" s="833"/>
      <c r="M48" s="833"/>
      <c r="N48" s="827"/>
      <c r="O48" s="834"/>
      <c r="P48" s="835"/>
      <c r="Q48" s="835"/>
      <c r="R48" s="835"/>
      <c r="S48" s="836"/>
      <c r="T48" s="871" t="s">
        <v>235</v>
      </c>
      <c r="U48" s="872"/>
      <c r="V48" s="873"/>
      <c r="W48" s="840" t="s">
        <v>619</v>
      </c>
      <c r="X48" s="841" t="s">
        <v>619</v>
      </c>
      <c r="Y48" s="841" t="s">
        <v>619</v>
      </c>
      <c r="Z48" s="841" t="s">
        <v>619</v>
      </c>
      <c r="AA48" s="841" t="s">
        <v>619</v>
      </c>
      <c r="AB48" s="841" t="s">
        <v>619</v>
      </c>
      <c r="AC48" s="842" t="s">
        <v>619</v>
      </c>
      <c r="AD48" s="840" t="s">
        <v>619</v>
      </c>
      <c r="AE48" s="841" t="s">
        <v>619</v>
      </c>
      <c r="AF48" s="841" t="s">
        <v>619</v>
      </c>
      <c r="AG48" s="841" t="s">
        <v>619</v>
      </c>
      <c r="AH48" s="841" t="s">
        <v>619</v>
      </c>
      <c r="AI48" s="841" t="s">
        <v>619</v>
      </c>
      <c r="AJ48" s="842" t="s">
        <v>619</v>
      </c>
      <c r="AK48" s="840" t="s">
        <v>619</v>
      </c>
      <c r="AL48" s="841" t="s">
        <v>619</v>
      </c>
      <c r="AM48" s="841" t="s">
        <v>619</v>
      </c>
      <c r="AN48" s="841" t="s">
        <v>619</v>
      </c>
      <c r="AO48" s="841" t="s">
        <v>619</v>
      </c>
      <c r="AP48" s="841" t="s">
        <v>619</v>
      </c>
      <c r="AQ48" s="842" t="s">
        <v>619</v>
      </c>
      <c r="AR48" s="840" t="s">
        <v>619</v>
      </c>
      <c r="AS48" s="841" t="s">
        <v>619</v>
      </c>
      <c r="AT48" s="841" t="s">
        <v>619</v>
      </c>
      <c r="AU48" s="841" t="s">
        <v>619</v>
      </c>
      <c r="AV48" s="841" t="s">
        <v>619</v>
      </c>
      <c r="AW48" s="841" t="s">
        <v>619</v>
      </c>
      <c r="AX48" s="842" t="s">
        <v>619</v>
      </c>
      <c r="AY48" s="840" t="s">
        <v>619</v>
      </c>
      <c r="AZ48" s="841" t="s">
        <v>619</v>
      </c>
      <c r="BA48" s="841" t="s">
        <v>619</v>
      </c>
      <c r="BB48" s="843">
        <f>IF($BE$3="４週",SUM(W48:AX48),IF($BE$3="暦月",SUM(W48:BA48),""))</f>
        <v>0</v>
      </c>
      <c r="BC48" s="844"/>
      <c r="BD48" s="845">
        <f>IF($BE$3="４週",BB48/4,IF($BE$3="暦月",(BB48/($BE$8/7)),""))</f>
        <v>0</v>
      </c>
      <c r="BE48" s="844"/>
      <c r="BF48" s="846"/>
      <c r="BG48" s="847"/>
      <c r="BH48" s="847"/>
      <c r="BI48" s="847"/>
      <c r="BJ48" s="848"/>
    </row>
    <row r="49" spans="2:62" ht="20.25" customHeight="1">
      <c r="B49" s="800">
        <f>B47+1</f>
        <v>17</v>
      </c>
      <c r="C49" s="849"/>
      <c r="D49" s="850"/>
      <c r="E49" s="828"/>
      <c r="F49" s="829"/>
      <c r="G49" s="828"/>
      <c r="H49" s="829"/>
      <c r="I49" s="853"/>
      <c r="J49" s="854"/>
      <c r="K49" s="855"/>
      <c r="L49" s="856"/>
      <c r="M49" s="856"/>
      <c r="N49" s="850"/>
      <c r="O49" s="834"/>
      <c r="P49" s="835"/>
      <c r="Q49" s="835"/>
      <c r="R49" s="835"/>
      <c r="S49" s="836"/>
      <c r="T49" s="874" t="s">
        <v>232</v>
      </c>
      <c r="U49" s="875"/>
      <c r="V49" s="876"/>
      <c r="W49" s="860"/>
      <c r="X49" s="861"/>
      <c r="Y49" s="861"/>
      <c r="Z49" s="861"/>
      <c r="AA49" s="861"/>
      <c r="AB49" s="861"/>
      <c r="AC49" s="862"/>
      <c r="AD49" s="860"/>
      <c r="AE49" s="861"/>
      <c r="AF49" s="861"/>
      <c r="AG49" s="861"/>
      <c r="AH49" s="861"/>
      <c r="AI49" s="861"/>
      <c r="AJ49" s="862"/>
      <c r="AK49" s="860"/>
      <c r="AL49" s="861"/>
      <c r="AM49" s="861"/>
      <c r="AN49" s="861"/>
      <c r="AO49" s="861"/>
      <c r="AP49" s="861"/>
      <c r="AQ49" s="862"/>
      <c r="AR49" s="860"/>
      <c r="AS49" s="861"/>
      <c r="AT49" s="861"/>
      <c r="AU49" s="861"/>
      <c r="AV49" s="861"/>
      <c r="AW49" s="861"/>
      <c r="AX49" s="862"/>
      <c r="AY49" s="860"/>
      <c r="AZ49" s="861"/>
      <c r="BA49" s="863"/>
      <c r="BB49" s="864"/>
      <c r="BC49" s="865"/>
      <c r="BD49" s="866"/>
      <c r="BE49" s="867"/>
      <c r="BF49" s="868"/>
      <c r="BG49" s="869"/>
      <c r="BH49" s="869"/>
      <c r="BI49" s="869"/>
      <c r="BJ49" s="870"/>
    </row>
    <row r="50" spans="2:62" ht="20.25" customHeight="1">
      <c r="B50" s="825"/>
      <c r="C50" s="826"/>
      <c r="D50" s="827"/>
      <c r="E50" s="828"/>
      <c r="F50" s="829">
        <f>C49</f>
        <v>0</v>
      </c>
      <c r="G50" s="828"/>
      <c r="H50" s="829">
        <f>I49</f>
        <v>0</v>
      </c>
      <c r="I50" s="830"/>
      <c r="J50" s="831"/>
      <c r="K50" s="832"/>
      <c r="L50" s="833"/>
      <c r="M50" s="833"/>
      <c r="N50" s="827"/>
      <c r="O50" s="834"/>
      <c r="P50" s="835"/>
      <c r="Q50" s="835"/>
      <c r="R50" s="835"/>
      <c r="S50" s="836"/>
      <c r="T50" s="871" t="s">
        <v>235</v>
      </c>
      <c r="U50" s="872"/>
      <c r="V50" s="873"/>
      <c r="W50" s="840" t="s">
        <v>619</v>
      </c>
      <c r="X50" s="841" t="s">
        <v>619</v>
      </c>
      <c r="Y50" s="841" t="s">
        <v>619</v>
      </c>
      <c r="Z50" s="841" t="s">
        <v>619</v>
      </c>
      <c r="AA50" s="841" t="s">
        <v>619</v>
      </c>
      <c r="AB50" s="841" t="s">
        <v>619</v>
      </c>
      <c r="AC50" s="842" t="s">
        <v>619</v>
      </c>
      <c r="AD50" s="840" t="s">
        <v>619</v>
      </c>
      <c r="AE50" s="841" t="s">
        <v>619</v>
      </c>
      <c r="AF50" s="841" t="s">
        <v>619</v>
      </c>
      <c r="AG50" s="841" t="s">
        <v>619</v>
      </c>
      <c r="AH50" s="841" t="s">
        <v>619</v>
      </c>
      <c r="AI50" s="841" t="s">
        <v>619</v>
      </c>
      <c r="AJ50" s="842" t="s">
        <v>619</v>
      </c>
      <c r="AK50" s="840" t="s">
        <v>619</v>
      </c>
      <c r="AL50" s="841" t="s">
        <v>619</v>
      </c>
      <c r="AM50" s="841" t="s">
        <v>619</v>
      </c>
      <c r="AN50" s="841" t="s">
        <v>619</v>
      </c>
      <c r="AO50" s="841" t="s">
        <v>619</v>
      </c>
      <c r="AP50" s="841" t="s">
        <v>619</v>
      </c>
      <c r="AQ50" s="842" t="s">
        <v>619</v>
      </c>
      <c r="AR50" s="840" t="s">
        <v>619</v>
      </c>
      <c r="AS50" s="841" t="s">
        <v>619</v>
      </c>
      <c r="AT50" s="841" t="s">
        <v>619</v>
      </c>
      <c r="AU50" s="841" t="s">
        <v>619</v>
      </c>
      <c r="AV50" s="841" t="s">
        <v>619</v>
      </c>
      <c r="AW50" s="841" t="s">
        <v>619</v>
      </c>
      <c r="AX50" s="842" t="s">
        <v>619</v>
      </c>
      <c r="AY50" s="840" t="s">
        <v>619</v>
      </c>
      <c r="AZ50" s="841" t="s">
        <v>619</v>
      </c>
      <c r="BA50" s="841" t="s">
        <v>619</v>
      </c>
      <c r="BB50" s="843">
        <f>IF($BE$3="４週",SUM(W50:AX50),IF($BE$3="暦月",SUM(W50:BA50),""))</f>
        <v>0</v>
      </c>
      <c r="BC50" s="844"/>
      <c r="BD50" s="845">
        <f>IF($BE$3="４週",BB50/4,IF($BE$3="暦月",(BB50/($BE$8/7)),""))</f>
        <v>0</v>
      </c>
      <c r="BE50" s="844"/>
      <c r="BF50" s="846"/>
      <c r="BG50" s="847"/>
      <c r="BH50" s="847"/>
      <c r="BI50" s="847"/>
      <c r="BJ50" s="848"/>
    </row>
    <row r="51" spans="2:62" ht="20.25" customHeight="1">
      <c r="B51" s="800">
        <f>B49+1</f>
        <v>18</v>
      </c>
      <c r="C51" s="849"/>
      <c r="D51" s="850"/>
      <c r="E51" s="828"/>
      <c r="F51" s="829"/>
      <c r="G51" s="828"/>
      <c r="H51" s="829"/>
      <c r="I51" s="853"/>
      <c r="J51" s="854"/>
      <c r="K51" s="855"/>
      <c r="L51" s="856"/>
      <c r="M51" s="856"/>
      <c r="N51" s="850"/>
      <c r="O51" s="834"/>
      <c r="P51" s="835"/>
      <c r="Q51" s="835"/>
      <c r="R51" s="835"/>
      <c r="S51" s="836"/>
      <c r="T51" s="874" t="s">
        <v>232</v>
      </c>
      <c r="U51" s="875"/>
      <c r="V51" s="876"/>
      <c r="W51" s="860"/>
      <c r="X51" s="861"/>
      <c r="Y51" s="861"/>
      <c r="Z51" s="861"/>
      <c r="AA51" s="861"/>
      <c r="AB51" s="861"/>
      <c r="AC51" s="862"/>
      <c r="AD51" s="860"/>
      <c r="AE51" s="861"/>
      <c r="AF51" s="861"/>
      <c r="AG51" s="861"/>
      <c r="AH51" s="861"/>
      <c r="AI51" s="861"/>
      <c r="AJ51" s="862"/>
      <c r="AK51" s="860"/>
      <c r="AL51" s="861"/>
      <c r="AM51" s="861"/>
      <c r="AN51" s="861"/>
      <c r="AO51" s="861"/>
      <c r="AP51" s="861"/>
      <c r="AQ51" s="862"/>
      <c r="AR51" s="860"/>
      <c r="AS51" s="861"/>
      <c r="AT51" s="861"/>
      <c r="AU51" s="861"/>
      <c r="AV51" s="861"/>
      <c r="AW51" s="861"/>
      <c r="AX51" s="862"/>
      <c r="AY51" s="860"/>
      <c r="AZ51" s="861"/>
      <c r="BA51" s="863"/>
      <c r="BB51" s="864"/>
      <c r="BC51" s="865"/>
      <c r="BD51" s="866"/>
      <c r="BE51" s="867"/>
      <c r="BF51" s="868"/>
      <c r="BG51" s="869"/>
      <c r="BH51" s="869"/>
      <c r="BI51" s="869"/>
      <c r="BJ51" s="870"/>
    </row>
    <row r="52" spans="2:62" ht="20.25" customHeight="1">
      <c r="B52" s="825"/>
      <c r="C52" s="826"/>
      <c r="D52" s="827"/>
      <c r="E52" s="828"/>
      <c r="F52" s="829">
        <f>C51</f>
        <v>0</v>
      </c>
      <c r="G52" s="828"/>
      <c r="H52" s="829">
        <f>I51</f>
        <v>0</v>
      </c>
      <c r="I52" s="830"/>
      <c r="J52" s="831"/>
      <c r="K52" s="832"/>
      <c r="L52" s="833"/>
      <c r="M52" s="833"/>
      <c r="N52" s="827"/>
      <c r="O52" s="834"/>
      <c r="P52" s="835"/>
      <c r="Q52" s="835"/>
      <c r="R52" s="835"/>
      <c r="S52" s="836"/>
      <c r="T52" s="871" t="s">
        <v>235</v>
      </c>
      <c r="U52" s="872"/>
      <c r="V52" s="873"/>
      <c r="W52" s="840" t="s">
        <v>619</v>
      </c>
      <c r="X52" s="841" t="s">
        <v>619</v>
      </c>
      <c r="Y52" s="841" t="s">
        <v>619</v>
      </c>
      <c r="Z52" s="841" t="s">
        <v>619</v>
      </c>
      <c r="AA52" s="841" t="s">
        <v>619</v>
      </c>
      <c r="AB52" s="841" t="s">
        <v>619</v>
      </c>
      <c r="AC52" s="842" t="s">
        <v>619</v>
      </c>
      <c r="AD52" s="840" t="s">
        <v>619</v>
      </c>
      <c r="AE52" s="841" t="s">
        <v>619</v>
      </c>
      <c r="AF52" s="841" t="s">
        <v>619</v>
      </c>
      <c r="AG52" s="841" t="s">
        <v>619</v>
      </c>
      <c r="AH52" s="841" t="s">
        <v>619</v>
      </c>
      <c r="AI52" s="841" t="s">
        <v>619</v>
      </c>
      <c r="AJ52" s="842" t="s">
        <v>619</v>
      </c>
      <c r="AK52" s="840" t="s">
        <v>619</v>
      </c>
      <c r="AL52" s="841" t="s">
        <v>619</v>
      </c>
      <c r="AM52" s="841" t="s">
        <v>619</v>
      </c>
      <c r="AN52" s="841" t="s">
        <v>619</v>
      </c>
      <c r="AO52" s="841" t="s">
        <v>619</v>
      </c>
      <c r="AP52" s="841" t="s">
        <v>619</v>
      </c>
      <c r="AQ52" s="842" t="s">
        <v>619</v>
      </c>
      <c r="AR52" s="840" t="s">
        <v>619</v>
      </c>
      <c r="AS52" s="841" t="s">
        <v>619</v>
      </c>
      <c r="AT52" s="841" t="s">
        <v>619</v>
      </c>
      <c r="AU52" s="841" t="s">
        <v>619</v>
      </c>
      <c r="AV52" s="841" t="s">
        <v>619</v>
      </c>
      <c r="AW52" s="841" t="s">
        <v>619</v>
      </c>
      <c r="AX52" s="842" t="s">
        <v>619</v>
      </c>
      <c r="AY52" s="840" t="s">
        <v>619</v>
      </c>
      <c r="AZ52" s="841" t="s">
        <v>619</v>
      </c>
      <c r="BA52" s="841" t="s">
        <v>619</v>
      </c>
      <c r="BB52" s="843">
        <f>IF($BE$3="４週",SUM(W52:AX52),IF($BE$3="暦月",SUM(W52:BA52),""))</f>
        <v>0</v>
      </c>
      <c r="BC52" s="844"/>
      <c r="BD52" s="845">
        <f>IF($BE$3="４週",BB52/4,IF($BE$3="暦月",(BB52/($BE$8/7)),""))</f>
        <v>0</v>
      </c>
      <c r="BE52" s="844"/>
      <c r="BF52" s="846"/>
      <c r="BG52" s="847"/>
      <c r="BH52" s="847"/>
      <c r="BI52" s="847"/>
      <c r="BJ52" s="848"/>
    </row>
    <row r="53" spans="2:62" ht="20.25" customHeight="1">
      <c r="B53" s="800">
        <f>B51+1</f>
        <v>19</v>
      </c>
      <c r="C53" s="849"/>
      <c r="D53" s="850"/>
      <c r="E53" s="851"/>
      <c r="F53" s="852"/>
      <c r="G53" s="851"/>
      <c r="H53" s="852"/>
      <c r="I53" s="853"/>
      <c r="J53" s="854"/>
      <c r="K53" s="855"/>
      <c r="L53" s="856"/>
      <c r="M53" s="856"/>
      <c r="N53" s="850"/>
      <c r="O53" s="834"/>
      <c r="P53" s="835"/>
      <c r="Q53" s="835"/>
      <c r="R53" s="835"/>
      <c r="S53" s="836"/>
      <c r="T53" s="857" t="s">
        <v>232</v>
      </c>
      <c r="U53" s="858"/>
      <c r="V53" s="859"/>
      <c r="W53" s="860"/>
      <c r="X53" s="861"/>
      <c r="Y53" s="861"/>
      <c r="Z53" s="861"/>
      <c r="AA53" s="861"/>
      <c r="AB53" s="861"/>
      <c r="AC53" s="862"/>
      <c r="AD53" s="860"/>
      <c r="AE53" s="861"/>
      <c r="AF53" s="861"/>
      <c r="AG53" s="861"/>
      <c r="AH53" s="861"/>
      <c r="AI53" s="861"/>
      <c r="AJ53" s="862"/>
      <c r="AK53" s="860"/>
      <c r="AL53" s="861"/>
      <c r="AM53" s="861"/>
      <c r="AN53" s="861"/>
      <c r="AO53" s="861"/>
      <c r="AP53" s="861"/>
      <c r="AQ53" s="862"/>
      <c r="AR53" s="860"/>
      <c r="AS53" s="861"/>
      <c r="AT53" s="861"/>
      <c r="AU53" s="861"/>
      <c r="AV53" s="861"/>
      <c r="AW53" s="861"/>
      <c r="AX53" s="862"/>
      <c r="AY53" s="860"/>
      <c r="AZ53" s="861"/>
      <c r="BA53" s="863"/>
      <c r="BB53" s="864"/>
      <c r="BC53" s="865"/>
      <c r="BD53" s="866"/>
      <c r="BE53" s="867"/>
      <c r="BF53" s="868"/>
      <c r="BG53" s="869"/>
      <c r="BH53" s="869"/>
      <c r="BI53" s="869"/>
      <c r="BJ53" s="870"/>
    </row>
    <row r="54" spans="2:62" ht="20.25" customHeight="1">
      <c r="B54" s="825"/>
      <c r="C54" s="826"/>
      <c r="D54" s="827"/>
      <c r="E54" s="828"/>
      <c r="F54" s="829">
        <f>C53</f>
        <v>0</v>
      </c>
      <c r="G54" s="828"/>
      <c r="H54" s="829">
        <f>I53</f>
        <v>0</v>
      </c>
      <c r="I54" s="830"/>
      <c r="J54" s="831"/>
      <c r="K54" s="832"/>
      <c r="L54" s="833"/>
      <c r="M54" s="833"/>
      <c r="N54" s="827"/>
      <c r="O54" s="834"/>
      <c r="P54" s="835"/>
      <c r="Q54" s="835"/>
      <c r="R54" s="835"/>
      <c r="S54" s="836"/>
      <c r="T54" s="871" t="s">
        <v>235</v>
      </c>
      <c r="U54" s="838"/>
      <c r="V54" s="839"/>
      <c r="W54" s="840" t="s">
        <v>619</v>
      </c>
      <c r="X54" s="841" t="s">
        <v>619</v>
      </c>
      <c r="Y54" s="841" t="s">
        <v>619</v>
      </c>
      <c r="Z54" s="841" t="s">
        <v>619</v>
      </c>
      <c r="AA54" s="841" t="s">
        <v>619</v>
      </c>
      <c r="AB54" s="841" t="s">
        <v>619</v>
      </c>
      <c r="AC54" s="842" t="s">
        <v>619</v>
      </c>
      <c r="AD54" s="840" t="s">
        <v>619</v>
      </c>
      <c r="AE54" s="841" t="s">
        <v>619</v>
      </c>
      <c r="AF54" s="841" t="s">
        <v>619</v>
      </c>
      <c r="AG54" s="841" t="s">
        <v>619</v>
      </c>
      <c r="AH54" s="841" t="s">
        <v>619</v>
      </c>
      <c r="AI54" s="841" t="s">
        <v>619</v>
      </c>
      <c r="AJ54" s="842" t="s">
        <v>619</v>
      </c>
      <c r="AK54" s="840" t="s">
        <v>619</v>
      </c>
      <c r="AL54" s="841" t="s">
        <v>619</v>
      </c>
      <c r="AM54" s="841" t="s">
        <v>619</v>
      </c>
      <c r="AN54" s="841" t="s">
        <v>619</v>
      </c>
      <c r="AO54" s="841" t="s">
        <v>619</v>
      </c>
      <c r="AP54" s="841" t="s">
        <v>619</v>
      </c>
      <c r="AQ54" s="842" t="s">
        <v>619</v>
      </c>
      <c r="AR54" s="840" t="s">
        <v>619</v>
      </c>
      <c r="AS54" s="841" t="s">
        <v>619</v>
      </c>
      <c r="AT54" s="841" t="s">
        <v>619</v>
      </c>
      <c r="AU54" s="841" t="s">
        <v>619</v>
      </c>
      <c r="AV54" s="841" t="s">
        <v>619</v>
      </c>
      <c r="AW54" s="841" t="s">
        <v>619</v>
      </c>
      <c r="AX54" s="842" t="s">
        <v>619</v>
      </c>
      <c r="AY54" s="840" t="s">
        <v>619</v>
      </c>
      <c r="AZ54" s="841" t="s">
        <v>619</v>
      </c>
      <c r="BA54" s="841" t="s">
        <v>619</v>
      </c>
      <c r="BB54" s="843">
        <f>IF($BE$3="４週",SUM(W54:AX54),IF($BE$3="暦月",SUM(W54:BA54),""))</f>
        <v>0</v>
      </c>
      <c r="BC54" s="844"/>
      <c r="BD54" s="845">
        <f>IF($BE$3="４週",BB54/4,IF($BE$3="暦月",(BB54/($BE$8/7)),""))</f>
        <v>0</v>
      </c>
      <c r="BE54" s="844"/>
      <c r="BF54" s="846"/>
      <c r="BG54" s="847"/>
      <c r="BH54" s="847"/>
      <c r="BI54" s="847"/>
      <c r="BJ54" s="848"/>
    </row>
    <row r="55" spans="2:62" ht="20.25" customHeight="1">
      <c r="B55" s="800">
        <f>B53+1</f>
        <v>20</v>
      </c>
      <c r="C55" s="849"/>
      <c r="D55" s="850"/>
      <c r="E55" s="851"/>
      <c r="F55" s="852"/>
      <c r="G55" s="851"/>
      <c r="H55" s="852"/>
      <c r="I55" s="853"/>
      <c r="J55" s="854"/>
      <c r="K55" s="855"/>
      <c r="L55" s="856"/>
      <c r="M55" s="856"/>
      <c r="N55" s="850"/>
      <c r="O55" s="834"/>
      <c r="P55" s="835"/>
      <c r="Q55" s="835"/>
      <c r="R55" s="835"/>
      <c r="S55" s="836"/>
      <c r="T55" s="857" t="s">
        <v>232</v>
      </c>
      <c r="U55" s="858"/>
      <c r="V55" s="859"/>
      <c r="W55" s="860"/>
      <c r="X55" s="861"/>
      <c r="Y55" s="861"/>
      <c r="Z55" s="861"/>
      <c r="AA55" s="861"/>
      <c r="AB55" s="861"/>
      <c r="AC55" s="862"/>
      <c r="AD55" s="860"/>
      <c r="AE55" s="861"/>
      <c r="AF55" s="861"/>
      <c r="AG55" s="861"/>
      <c r="AH55" s="861"/>
      <c r="AI55" s="861"/>
      <c r="AJ55" s="862"/>
      <c r="AK55" s="860"/>
      <c r="AL55" s="861"/>
      <c r="AM55" s="861"/>
      <c r="AN55" s="861"/>
      <c r="AO55" s="861"/>
      <c r="AP55" s="861"/>
      <c r="AQ55" s="862"/>
      <c r="AR55" s="860"/>
      <c r="AS55" s="861"/>
      <c r="AT55" s="861"/>
      <c r="AU55" s="861"/>
      <c r="AV55" s="861"/>
      <c r="AW55" s="861"/>
      <c r="AX55" s="862"/>
      <c r="AY55" s="860"/>
      <c r="AZ55" s="861"/>
      <c r="BA55" s="863"/>
      <c r="BB55" s="864"/>
      <c r="BC55" s="865"/>
      <c r="BD55" s="866"/>
      <c r="BE55" s="867"/>
      <c r="BF55" s="868"/>
      <c r="BG55" s="869"/>
      <c r="BH55" s="869"/>
      <c r="BI55" s="869"/>
      <c r="BJ55" s="870"/>
    </row>
    <row r="56" spans="2:62" ht="20.25" customHeight="1">
      <c r="B56" s="825"/>
      <c r="C56" s="826"/>
      <c r="D56" s="827"/>
      <c r="E56" s="828"/>
      <c r="F56" s="829">
        <f>C55</f>
        <v>0</v>
      </c>
      <c r="G56" s="828"/>
      <c r="H56" s="829">
        <f>I55</f>
        <v>0</v>
      </c>
      <c r="I56" s="830"/>
      <c r="J56" s="831"/>
      <c r="K56" s="832"/>
      <c r="L56" s="833"/>
      <c r="M56" s="833"/>
      <c r="N56" s="827"/>
      <c r="O56" s="834"/>
      <c r="P56" s="835"/>
      <c r="Q56" s="835"/>
      <c r="R56" s="835"/>
      <c r="S56" s="836"/>
      <c r="T56" s="871" t="s">
        <v>235</v>
      </c>
      <c r="U56" s="872"/>
      <c r="V56" s="873"/>
      <c r="W56" s="840" t="s">
        <v>619</v>
      </c>
      <c r="X56" s="841" t="s">
        <v>619</v>
      </c>
      <c r="Y56" s="841" t="s">
        <v>619</v>
      </c>
      <c r="Z56" s="841" t="s">
        <v>619</v>
      </c>
      <c r="AA56" s="841" t="s">
        <v>619</v>
      </c>
      <c r="AB56" s="841" t="s">
        <v>619</v>
      </c>
      <c r="AC56" s="842" t="s">
        <v>619</v>
      </c>
      <c r="AD56" s="840" t="s">
        <v>619</v>
      </c>
      <c r="AE56" s="841" t="s">
        <v>619</v>
      </c>
      <c r="AF56" s="841" t="s">
        <v>619</v>
      </c>
      <c r="AG56" s="841" t="s">
        <v>619</v>
      </c>
      <c r="AH56" s="841" t="s">
        <v>619</v>
      </c>
      <c r="AI56" s="841" t="s">
        <v>619</v>
      </c>
      <c r="AJ56" s="842" t="s">
        <v>619</v>
      </c>
      <c r="AK56" s="840" t="s">
        <v>619</v>
      </c>
      <c r="AL56" s="841" t="s">
        <v>619</v>
      </c>
      <c r="AM56" s="841" t="s">
        <v>619</v>
      </c>
      <c r="AN56" s="841" t="s">
        <v>619</v>
      </c>
      <c r="AO56" s="841" t="s">
        <v>619</v>
      </c>
      <c r="AP56" s="841" t="s">
        <v>619</v>
      </c>
      <c r="AQ56" s="842" t="s">
        <v>619</v>
      </c>
      <c r="AR56" s="840" t="s">
        <v>619</v>
      </c>
      <c r="AS56" s="841" t="s">
        <v>619</v>
      </c>
      <c r="AT56" s="841" t="s">
        <v>619</v>
      </c>
      <c r="AU56" s="841" t="s">
        <v>619</v>
      </c>
      <c r="AV56" s="841" t="s">
        <v>619</v>
      </c>
      <c r="AW56" s="841" t="s">
        <v>619</v>
      </c>
      <c r="AX56" s="842" t="s">
        <v>619</v>
      </c>
      <c r="AY56" s="840" t="s">
        <v>619</v>
      </c>
      <c r="AZ56" s="841" t="s">
        <v>619</v>
      </c>
      <c r="BA56" s="841" t="s">
        <v>619</v>
      </c>
      <c r="BB56" s="843">
        <f>IF($BE$3="４週",SUM(W56:AX56),IF($BE$3="暦月",SUM(W56:BA56),""))</f>
        <v>0</v>
      </c>
      <c r="BC56" s="844"/>
      <c r="BD56" s="845">
        <f>IF($BE$3="４週",BB56/4,IF($BE$3="暦月",(BB56/($BE$8/7)),""))</f>
        <v>0</v>
      </c>
      <c r="BE56" s="844"/>
      <c r="BF56" s="846"/>
      <c r="BG56" s="847"/>
      <c r="BH56" s="847"/>
      <c r="BI56" s="847"/>
      <c r="BJ56" s="848"/>
    </row>
    <row r="57" spans="2:62" ht="20.25" customHeight="1">
      <c r="B57" s="800">
        <f>B55+1</f>
        <v>21</v>
      </c>
      <c r="C57" s="849"/>
      <c r="D57" s="850"/>
      <c r="E57" s="828"/>
      <c r="F57" s="829"/>
      <c r="G57" s="828"/>
      <c r="H57" s="829"/>
      <c r="I57" s="853"/>
      <c r="J57" s="854"/>
      <c r="K57" s="855"/>
      <c r="L57" s="856"/>
      <c r="M57" s="856"/>
      <c r="N57" s="850"/>
      <c r="O57" s="834"/>
      <c r="P57" s="835"/>
      <c r="Q57" s="835"/>
      <c r="R57" s="835"/>
      <c r="S57" s="836"/>
      <c r="T57" s="874" t="s">
        <v>232</v>
      </c>
      <c r="U57" s="875"/>
      <c r="V57" s="876"/>
      <c r="W57" s="860"/>
      <c r="X57" s="861"/>
      <c r="Y57" s="861"/>
      <c r="Z57" s="861"/>
      <c r="AA57" s="861"/>
      <c r="AB57" s="861"/>
      <c r="AC57" s="862"/>
      <c r="AD57" s="860"/>
      <c r="AE57" s="861"/>
      <c r="AF57" s="861"/>
      <c r="AG57" s="861"/>
      <c r="AH57" s="861"/>
      <c r="AI57" s="861"/>
      <c r="AJ57" s="862"/>
      <c r="AK57" s="860"/>
      <c r="AL57" s="861"/>
      <c r="AM57" s="861"/>
      <c r="AN57" s="861"/>
      <c r="AO57" s="861"/>
      <c r="AP57" s="861"/>
      <c r="AQ57" s="862"/>
      <c r="AR57" s="860"/>
      <c r="AS57" s="861"/>
      <c r="AT57" s="861"/>
      <c r="AU57" s="861"/>
      <c r="AV57" s="861"/>
      <c r="AW57" s="861"/>
      <c r="AX57" s="862"/>
      <c r="AY57" s="860"/>
      <c r="AZ57" s="861"/>
      <c r="BA57" s="863"/>
      <c r="BB57" s="864"/>
      <c r="BC57" s="865"/>
      <c r="BD57" s="866"/>
      <c r="BE57" s="867"/>
      <c r="BF57" s="868"/>
      <c r="BG57" s="869"/>
      <c r="BH57" s="869"/>
      <c r="BI57" s="869"/>
      <c r="BJ57" s="870"/>
    </row>
    <row r="58" spans="2:62" ht="20.25" customHeight="1">
      <c r="B58" s="825"/>
      <c r="C58" s="826"/>
      <c r="D58" s="827"/>
      <c r="E58" s="828"/>
      <c r="F58" s="829">
        <f>C57</f>
        <v>0</v>
      </c>
      <c r="G58" s="828"/>
      <c r="H58" s="829">
        <f>I57</f>
        <v>0</v>
      </c>
      <c r="I58" s="830"/>
      <c r="J58" s="831"/>
      <c r="K58" s="832"/>
      <c r="L58" s="833"/>
      <c r="M58" s="833"/>
      <c r="N58" s="827"/>
      <c r="O58" s="834"/>
      <c r="P58" s="835"/>
      <c r="Q58" s="835"/>
      <c r="R58" s="835"/>
      <c r="S58" s="836"/>
      <c r="T58" s="871" t="s">
        <v>235</v>
      </c>
      <c r="U58" s="872"/>
      <c r="V58" s="873"/>
      <c r="W58" s="840" t="s">
        <v>619</v>
      </c>
      <c r="X58" s="841" t="s">
        <v>619</v>
      </c>
      <c r="Y58" s="841" t="s">
        <v>619</v>
      </c>
      <c r="Z58" s="841" t="s">
        <v>619</v>
      </c>
      <c r="AA58" s="841" t="s">
        <v>619</v>
      </c>
      <c r="AB58" s="841" t="s">
        <v>619</v>
      </c>
      <c r="AC58" s="842" t="s">
        <v>619</v>
      </c>
      <c r="AD58" s="840" t="s">
        <v>619</v>
      </c>
      <c r="AE58" s="841" t="s">
        <v>619</v>
      </c>
      <c r="AF58" s="841" t="s">
        <v>619</v>
      </c>
      <c r="AG58" s="841" t="s">
        <v>619</v>
      </c>
      <c r="AH58" s="841" t="s">
        <v>619</v>
      </c>
      <c r="AI58" s="841" t="s">
        <v>619</v>
      </c>
      <c r="AJ58" s="842" t="s">
        <v>619</v>
      </c>
      <c r="AK58" s="840" t="s">
        <v>619</v>
      </c>
      <c r="AL58" s="841" t="s">
        <v>619</v>
      </c>
      <c r="AM58" s="841" t="s">
        <v>619</v>
      </c>
      <c r="AN58" s="841" t="s">
        <v>619</v>
      </c>
      <c r="AO58" s="841" t="s">
        <v>619</v>
      </c>
      <c r="AP58" s="841" t="s">
        <v>619</v>
      </c>
      <c r="AQ58" s="842" t="s">
        <v>619</v>
      </c>
      <c r="AR58" s="840" t="s">
        <v>619</v>
      </c>
      <c r="AS58" s="841" t="s">
        <v>619</v>
      </c>
      <c r="AT58" s="841" t="s">
        <v>619</v>
      </c>
      <c r="AU58" s="841" t="s">
        <v>619</v>
      </c>
      <c r="AV58" s="841" t="s">
        <v>619</v>
      </c>
      <c r="AW58" s="841" t="s">
        <v>619</v>
      </c>
      <c r="AX58" s="842" t="s">
        <v>619</v>
      </c>
      <c r="AY58" s="840" t="s">
        <v>619</v>
      </c>
      <c r="AZ58" s="841" t="s">
        <v>619</v>
      </c>
      <c r="BA58" s="841" t="s">
        <v>619</v>
      </c>
      <c r="BB58" s="843">
        <f>IF($BE$3="４週",SUM(W58:AX58),IF($BE$3="暦月",SUM(W58:BA58),""))</f>
        <v>0</v>
      </c>
      <c r="BC58" s="844"/>
      <c r="BD58" s="845">
        <f>IF($BE$3="４週",BB58/4,IF($BE$3="暦月",(BB58/($BE$8/7)),""))</f>
        <v>0</v>
      </c>
      <c r="BE58" s="844"/>
      <c r="BF58" s="846"/>
      <c r="BG58" s="847"/>
      <c r="BH58" s="847"/>
      <c r="BI58" s="847"/>
      <c r="BJ58" s="848"/>
    </row>
    <row r="59" spans="2:62" ht="20.25" customHeight="1">
      <c r="B59" s="800">
        <f>B57+1</f>
        <v>22</v>
      </c>
      <c r="C59" s="849"/>
      <c r="D59" s="850"/>
      <c r="E59" s="828"/>
      <c r="F59" s="829"/>
      <c r="G59" s="828"/>
      <c r="H59" s="829"/>
      <c r="I59" s="853"/>
      <c r="J59" s="854"/>
      <c r="K59" s="855"/>
      <c r="L59" s="856"/>
      <c r="M59" s="856"/>
      <c r="N59" s="850"/>
      <c r="O59" s="834"/>
      <c r="P59" s="835"/>
      <c r="Q59" s="835"/>
      <c r="R59" s="835"/>
      <c r="S59" s="836"/>
      <c r="T59" s="874" t="s">
        <v>232</v>
      </c>
      <c r="U59" s="875"/>
      <c r="V59" s="876"/>
      <c r="W59" s="860"/>
      <c r="X59" s="861"/>
      <c r="Y59" s="861"/>
      <c r="Z59" s="861"/>
      <c r="AA59" s="861"/>
      <c r="AB59" s="861"/>
      <c r="AC59" s="862"/>
      <c r="AD59" s="860"/>
      <c r="AE59" s="861"/>
      <c r="AF59" s="861"/>
      <c r="AG59" s="861"/>
      <c r="AH59" s="861"/>
      <c r="AI59" s="861"/>
      <c r="AJ59" s="862"/>
      <c r="AK59" s="860"/>
      <c r="AL59" s="861"/>
      <c r="AM59" s="861"/>
      <c r="AN59" s="861"/>
      <c r="AO59" s="861"/>
      <c r="AP59" s="861"/>
      <c r="AQ59" s="862"/>
      <c r="AR59" s="860"/>
      <c r="AS59" s="861"/>
      <c r="AT59" s="861"/>
      <c r="AU59" s="861"/>
      <c r="AV59" s="861"/>
      <c r="AW59" s="861"/>
      <c r="AX59" s="862"/>
      <c r="AY59" s="860"/>
      <c r="AZ59" s="861"/>
      <c r="BA59" s="863"/>
      <c r="BB59" s="864"/>
      <c r="BC59" s="865"/>
      <c r="BD59" s="866"/>
      <c r="BE59" s="867"/>
      <c r="BF59" s="868"/>
      <c r="BG59" s="869"/>
      <c r="BH59" s="869"/>
      <c r="BI59" s="869"/>
      <c r="BJ59" s="870"/>
    </row>
    <row r="60" spans="2:62" ht="20.25" customHeight="1">
      <c r="B60" s="825"/>
      <c r="C60" s="826"/>
      <c r="D60" s="827"/>
      <c r="E60" s="828"/>
      <c r="F60" s="829">
        <f>C59</f>
        <v>0</v>
      </c>
      <c r="G60" s="828"/>
      <c r="H60" s="829">
        <f>I59</f>
        <v>0</v>
      </c>
      <c r="I60" s="830"/>
      <c r="J60" s="831"/>
      <c r="K60" s="832"/>
      <c r="L60" s="833"/>
      <c r="M60" s="833"/>
      <c r="N60" s="827"/>
      <c r="O60" s="834"/>
      <c r="P60" s="835"/>
      <c r="Q60" s="835"/>
      <c r="R60" s="835"/>
      <c r="S60" s="836"/>
      <c r="T60" s="871" t="s">
        <v>235</v>
      </c>
      <c r="U60" s="872"/>
      <c r="V60" s="873"/>
      <c r="W60" s="840" t="s">
        <v>619</v>
      </c>
      <c r="X60" s="841" t="s">
        <v>619</v>
      </c>
      <c r="Y60" s="841" t="s">
        <v>619</v>
      </c>
      <c r="Z60" s="841" t="s">
        <v>619</v>
      </c>
      <c r="AA60" s="841" t="s">
        <v>619</v>
      </c>
      <c r="AB60" s="841" t="s">
        <v>619</v>
      </c>
      <c r="AC60" s="842" t="s">
        <v>619</v>
      </c>
      <c r="AD60" s="840" t="s">
        <v>619</v>
      </c>
      <c r="AE60" s="841" t="s">
        <v>619</v>
      </c>
      <c r="AF60" s="841" t="s">
        <v>619</v>
      </c>
      <c r="AG60" s="841" t="s">
        <v>619</v>
      </c>
      <c r="AH60" s="841" t="s">
        <v>619</v>
      </c>
      <c r="AI60" s="841" t="s">
        <v>619</v>
      </c>
      <c r="AJ60" s="842" t="s">
        <v>619</v>
      </c>
      <c r="AK60" s="840" t="s">
        <v>619</v>
      </c>
      <c r="AL60" s="841" t="s">
        <v>619</v>
      </c>
      <c r="AM60" s="841" t="s">
        <v>619</v>
      </c>
      <c r="AN60" s="841" t="s">
        <v>619</v>
      </c>
      <c r="AO60" s="841" t="s">
        <v>619</v>
      </c>
      <c r="AP60" s="841" t="s">
        <v>619</v>
      </c>
      <c r="AQ60" s="842" t="s">
        <v>619</v>
      </c>
      <c r="AR60" s="840" t="s">
        <v>619</v>
      </c>
      <c r="AS60" s="841" t="s">
        <v>619</v>
      </c>
      <c r="AT60" s="841" t="s">
        <v>619</v>
      </c>
      <c r="AU60" s="841" t="s">
        <v>619</v>
      </c>
      <c r="AV60" s="841" t="s">
        <v>619</v>
      </c>
      <c r="AW60" s="841" t="s">
        <v>619</v>
      </c>
      <c r="AX60" s="842" t="s">
        <v>619</v>
      </c>
      <c r="AY60" s="840" t="s">
        <v>619</v>
      </c>
      <c r="AZ60" s="841" t="s">
        <v>619</v>
      </c>
      <c r="BA60" s="841" t="s">
        <v>619</v>
      </c>
      <c r="BB60" s="843">
        <f>IF($BE$3="４週",SUM(W60:AX60),IF($BE$3="暦月",SUM(W60:BA60),""))</f>
        <v>0</v>
      </c>
      <c r="BC60" s="844"/>
      <c r="BD60" s="845">
        <f>IF($BE$3="４週",BB60/4,IF($BE$3="暦月",(BB60/($BE$8/7)),""))</f>
        <v>0</v>
      </c>
      <c r="BE60" s="844"/>
      <c r="BF60" s="846"/>
      <c r="BG60" s="847"/>
      <c r="BH60" s="847"/>
      <c r="BI60" s="847"/>
      <c r="BJ60" s="848"/>
    </row>
    <row r="61" spans="2:62" ht="20.25" customHeight="1">
      <c r="B61" s="800">
        <f>B59+1</f>
        <v>23</v>
      </c>
      <c r="C61" s="849"/>
      <c r="D61" s="850"/>
      <c r="E61" s="828"/>
      <c r="F61" s="829"/>
      <c r="G61" s="828"/>
      <c r="H61" s="829"/>
      <c r="I61" s="853"/>
      <c r="J61" s="854"/>
      <c r="K61" s="855"/>
      <c r="L61" s="856"/>
      <c r="M61" s="856"/>
      <c r="N61" s="850"/>
      <c r="O61" s="834"/>
      <c r="P61" s="835"/>
      <c r="Q61" s="835"/>
      <c r="R61" s="835"/>
      <c r="S61" s="836"/>
      <c r="T61" s="874" t="s">
        <v>232</v>
      </c>
      <c r="U61" s="875"/>
      <c r="V61" s="876"/>
      <c r="W61" s="860"/>
      <c r="X61" s="861"/>
      <c r="Y61" s="861"/>
      <c r="Z61" s="861"/>
      <c r="AA61" s="861"/>
      <c r="AB61" s="861"/>
      <c r="AC61" s="862"/>
      <c r="AD61" s="860"/>
      <c r="AE61" s="861"/>
      <c r="AF61" s="861"/>
      <c r="AG61" s="861"/>
      <c r="AH61" s="861"/>
      <c r="AI61" s="861"/>
      <c r="AJ61" s="862"/>
      <c r="AK61" s="860"/>
      <c r="AL61" s="861"/>
      <c r="AM61" s="861"/>
      <c r="AN61" s="861"/>
      <c r="AO61" s="861"/>
      <c r="AP61" s="861"/>
      <c r="AQ61" s="862"/>
      <c r="AR61" s="860"/>
      <c r="AS61" s="861"/>
      <c r="AT61" s="861"/>
      <c r="AU61" s="861"/>
      <c r="AV61" s="861"/>
      <c r="AW61" s="861"/>
      <c r="AX61" s="862"/>
      <c r="AY61" s="860"/>
      <c r="AZ61" s="861"/>
      <c r="BA61" s="863"/>
      <c r="BB61" s="864"/>
      <c r="BC61" s="865"/>
      <c r="BD61" s="866"/>
      <c r="BE61" s="867"/>
      <c r="BF61" s="868"/>
      <c r="BG61" s="869"/>
      <c r="BH61" s="869"/>
      <c r="BI61" s="869"/>
      <c r="BJ61" s="870"/>
    </row>
    <row r="62" spans="2:62" ht="20.25" customHeight="1">
      <c r="B62" s="825"/>
      <c r="C62" s="826"/>
      <c r="D62" s="827"/>
      <c r="E62" s="828"/>
      <c r="F62" s="829">
        <f>C61</f>
        <v>0</v>
      </c>
      <c r="G62" s="828"/>
      <c r="H62" s="829">
        <f>I61</f>
        <v>0</v>
      </c>
      <c r="I62" s="830"/>
      <c r="J62" s="831"/>
      <c r="K62" s="832"/>
      <c r="L62" s="833"/>
      <c r="M62" s="833"/>
      <c r="N62" s="827"/>
      <c r="O62" s="834"/>
      <c r="P62" s="835"/>
      <c r="Q62" s="835"/>
      <c r="R62" s="835"/>
      <c r="S62" s="836"/>
      <c r="T62" s="871" t="s">
        <v>235</v>
      </c>
      <c r="U62" s="872"/>
      <c r="V62" s="873"/>
      <c r="W62" s="840" t="s">
        <v>619</v>
      </c>
      <c r="X62" s="841" t="s">
        <v>619</v>
      </c>
      <c r="Y62" s="841" t="s">
        <v>619</v>
      </c>
      <c r="Z62" s="841" t="s">
        <v>619</v>
      </c>
      <c r="AA62" s="841" t="s">
        <v>619</v>
      </c>
      <c r="AB62" s="841" t="s">
        <v>619</v>
      </c>
      <c r="AC62" s="842" t="s">
        <v>619</v>
      </c>
      <c r="AD62" s="840" t="s">
        <v>619</v>
      </c>
      <c r="AE62" s="841" t="s">
        <v>619</v>
      </c>
      <c r="AF62" s="841" t="s">
        <v>619</v>
      </c>
      <c r="AG62" s="841" t="s">
        <v>619</v>
      </c>
      <c r="AH62" s="841" t="s">
        <v>619</v>
      </c>
      <c r="AI62" s="841" t="s">
        <v>619</v>
      </c>
      <c r="AJ62" s="842" t="s">
        <v>619</v>
      </c>
      <c r="AK62" s="840" t="s">
        <v>619</v>
      </c>
      <c r="AL62" s="841" t="s">
        <v>619</v>
      </c>
      <c r="AM62" s="841" t="s">
        <v>619</v>
      </c>
      <c r="AN62" s="841" t="s">
        <v>619</v>
      </c>
      <c r="AO62" s="841" t="s">
        <v>619</v>
      </c>
      <c r="AP62" s="841" t="s">
        <v>619</v>
      </c>
      <c r="AQ62" s="842" t="s">
        <v>619</v>
      </c>
      <c r="AR62" s="840" t="s">
        <v>619</v>
      </c>
      <c r="AS62" s="841" t="s">
        <v>619</v>
      </c>
      <c r="AT62" s="841" t="s">
        <v>619</v>
      </c>
      <c r="AU62" s="841" t="s">
        <v>619</v>
      </c>
      <c r="AV62" s="841" t="s">
        <v>619</v>
      </c>
      <c r="AW62" s="841" t="s">
        <v>619</v>
      </c>
      <c r="AX62" s="842" t="s">
        <v>619</v>
      </c>
      <c r="AY62" s="840" t="s">
        <v>619</v>
      </c>
      <c r="AZ62" s="841" t="s">
        <v>619</v>
      </c>
      <c r="BA62" s="841" t="s">
        <v>619</v>
      </c>
      <c r="BB62" s="843">
        <f>IF($BE$3="４週",SUM(W62:AX62),IF($BE$3="暦月",SUM(W62:BA62),""))</f>
        <v>0</v>
      </c>
      <c r="BC62" s="844"/>
      <c r="BD62" s="845">
        <f>IF($BE$3="４週",BB62/4,IF($BE$3="暦月",(BB62/($BE$8/7)),""))</f>
        <v>0</v>
      </c>
      <c r="BE62" s="844"/>
      <c r="BF62" s="846"/>
      <c r="BG62" s="847"/>
      <c r="BH62" s="847"/>
      <c r="BI62" s="847"/>
      <c r="BJ62" s="848"/>
    </row>
    <row r="63" spans="2:62" ht="20.25" customHeight="1">
      <c r="B63" s="800">
        <f>B61+1</f>
        <v>24</v>
      </c>
      <c r="C63" s="849"/>
      <c r="D63" s="850"/>
      <c r="E63" s="828"/>
      <c r="F63" s="829"/>
      <c r="G63" s="828"/>
      <c r="H63" s="829"/>
      <c r="I63" s="853"/>
      <c r="J63" s="854"/>
      <c r="K63" s="855"/>
      <c r="L63" s="856"/>
      <c r="M63" s="856"/>
      <c r="N63" s="850"/>
      <c r="O63" s="834"/>
      <c r="P63" s="835"/>
      <c r="Q63" s="835"/>
      <c r="R63" s="835"/>
      <c r="S63" s="836"/>
      <c r="T63" s="874" t="s">
        <v>232</v>
      </c>
      <c r="U63" s="875"/>
      <c r="V63" s="876"/>
      <c r="W63" s="860"/>
      <c r="X63" s="861"/>
      <c r="Y63" s="861"/>
      <c r="Z63" s="861"/>
      <c r="AA63" s="861"/>
      <c r="AB63" s="861"/>
      <c r="AC63" s="862"/>
      <c r="AD63" s="860"/>
      <c r="AE63" s="861"/>
      <c r="AF63" s="861"/>
      <c r="AG63" s="861"/>
      <c r="AH63" s="861"/>
      <c r="AI63" s="861"/>
      <c r="AJ63" s="862"/>
      <c r="AK63" s="860"/>
      <c r="AL63" s="861"/>
      <c r="AM63" s="861"/>
      <c r="AN63" s="861"/>
      <c r="AO63" s="861"/>
      <c r="AP63" s="861"/>
      <c r="AQ63" s="862"/>
      <c r="AR63" s="860"/>
      <c r="AS63" s="861"/>
      <c r="AT63" s="861"/>
      <c r="AU63" s="861"/>
      <c r="AV63" s="861"/>
      <c r="AW63" s="861"/>
      <c r="AX63" s="862"/>
      <c r="AY63" s="860"/>
      <c r="AZ63" s="861"/>
      <c r="BA63" s="863"/>
      <c r="BB63" s="864"/>
      <c r="BC63" s="865"/>
      <c r="BD63" s="866"/>
      <c r="BE63" s="867"/>
      <c r="BF63" s="868"/>
      <c r="BG63" s="869"/>
      <c r="BH63" s="869"/>
      <c r="BI63" s="869"/>
      <c r="BJ63" s="870"/>
    </row>
    <row r="64" spans="2:62" ht="20.25" customHeight="1">
      <c r="B64" s="825"/>
      <c r="C64" s="826"/>
      <c r="D64" s="827"/>
      <c r="E64" s="828"/>
      <c r="F64" s="829">
        <f>C63</f>
        <v>0</v>
      </c>
      <c r="G64" s="828"/>
      <c r="H64" s="829">
        <f>I63</f>
        <v>0</v>
      </c>
      <c r="I64" s="830"/>
      <c r="J64" s="831"/>
      <c r="K64" s="832"/>
      <c r="L64" s="833"/>
      <c r="M64" s="833"/>
      <c r="N64" s="827"/>
      <c r="O64" s="834"/>
      <c r="P64" s="835"/>
      <c r="Q64" s="835"/>
      <c r="R64" s="835"/>
      <c r="S64" s="836"/>
      <c r="T64" s="871" t="s">
        <v>235</v>
      </c>
      <c r="U64" s="872"/>
      <c r="V64" s="873"/>
      <c r="W64" s="840" t="s">
        <v>619</v>
      </c>
      <c r="X64" s="841" t="s">
        <v>619</v>
      </c>
      <c r="Y64" s="841" t="s">
        <v>619</v>
      </c>
      <c r="Z64" s="841" t="s">
        <v>619</v>
      </c>
      <c r="AA64" s="841" t="s">
        <v>619</v>
      </c>
      <c r="AB64" s="841" t="s">
        <v>619</v>
      </c>
      <c r="AC64" s="842" t="s">
        <v>619</v>
      </c>
      <c r="AD64" s="840" t="s">
        <v>619</v>
      </c>
      <c r="AE64" s="841" t="s">
        <v>619</v>
      </c>
      <c r="AF64" s="841" t="s">
        <v>619</v>
      </c>
      <c r="AG64" s="841" t="s">
        <v>619</v>
      </c>
      <c r="AH64" s="841" t="s">
        <v>619</v>
      </c>
      <c r="AI64" s="841" t="s">
        <v>619</v>
      </c>
      <c r="AJ64" s="842" t="s">
        <v>619</v>
      </c>
      <c r="AK64" s="840" t="s">
        <v>619</v>
      </c>
      <c r="AL64" s="841" t="s">
        <v>619</v>
      </c>
      <c r="AM64" s="841" t="s">
        <v>619</v>
      </c>
      <c r="AN64" s="841" t="s">
        <v>619</v>
      </c>
      <c r="AO64" s="841" t="s">
        <v>619</v>
      </c>
      <c r="AP64" s="841" t="s">
        <v>619</v>
      </c>
      <c r="AQ64" s="842" t="s">
        <v>619</v>
      </c>
      <c r="AR64" s="840" t="s">
        <v>619</v>
      </c>
      <c r="AS64" s="841" t="s">
        <v>619</v>
      </c>
      <c r="AT64" s="841" t="s">
        <v>619</v>
      </c>
      <c r="AU64" s="841" t="s">
        <v>619</v>
      </c>
      <c r="AV64" s="841" t="s">
        <v>619</v>
      </c>
      <c r="AW64" s="841" t="s">
        <v>619</v>
      </c>
      <c r="AX64" s="842" t="s">
        <v>619</v>
      </c>
      <c r="AY64" s="840" t="s">
        <v>619</v>
      </c>
      <c r="AZ64" s="841" t="s">
        <v>619</v>
      </c>
      <c r="BA64" s="841" t="s">
        <v>619</v>
      </c>
      <c r="BB64" s="843">
        <f>IF($BE$3="４週",SUM(W64:AX64),IF($BE$3="暦月",SUM(W64:BA64),""))</f>
        <v>0</v>
      </c>
      <c r="BC64" s="844"/>
      <c r="BD64" s="845">
        <f>IF($BE$3="４週",BB64/4,IF($BE$3="暦月",(BB64/($BE$8/7)),""))</f>
        <v>0</v>
      </c>
      <c r="BE64" s="844"/>
      <c r="BF64" s="846"/>
      <c r="BG64" s="847"/>
      <c r="BH64" s="847"/>
      <c r="BI64" s="847"/>
      <c r="BJ64" s="848"/>
    </row>
    <row r="65" spans="2:62" ht="20.25" customHeight="1">
      <c r="B65" s="800">
        <f>B63+1</f>
        <v>25</v>
      </c>
      <c r="C65" s="849"/>
      <c r="D65" s="850"/>
      <c r="E65" s="828"/>
      <c r="F65" s="829"/>
      <c r="G65" s="828"/>
      <c r="H65" s="829"/>
      <c r="I65" s="853"/>
      <c r="J65" s="854"/>
      <c r="K65" s="855"/>
      <c r="L65" s="856"/>
      <c r="M65" s="856"/>
      <c r="N65" s="850"/>
      <c r="O65" s="834"/>
      <c r="P65" s="835"/>
      <c r="Q65" s="835"/>
      <c r="R65" s="835"/>
      <c r="S65" s="836"/>
      <c r="T65" s="874" t="s">
        <v>232</v>
      </c>
      <c r="U65" s="875"/>
      <c r="V65" s="876"/>
      <c r="W65" s="860"/>
      <c r="X65" s="861"/>
      <c r="Y65" s="861"/>
      <c r="Z65" s="861"/>
      <c r="AA65" s="861"/>
      <c r="AB65" s="861"/>
      <c r="AC65" s="862"/>
      <c r="AD65" s="860"/>
      <c r="AE65" s="861"/>
      <c r="AF65" s="861"/>
      <c r="AG65" s="861"/>
      <c r="AH65" s="861"/>
      <c r="AI65" s="861"/>
      <c r="AJ65" s="862"/>
      <c r="AK65" s="860"/>
      <c r="AL65" s="861"/>
      <c r="AM65" s="861"/>
      <c r="AN65" s="861"/>
      <c r="AO65" s="861"/>
      <c r="AP65" s="861"/>
      <c r="AQ65" s="862"/>
      <c r="AR65" s="860"/>
      <c r="AS65" s="861"/>
      <c r="AT65" s="861"/>
      <c r="AU65" s="861"/>
      <c r="AV65" s="861"/>
      <c r="AW65" s="861"/>
      <c r="AX65" s="862"/>
      <c r="AY65" s="860"/>
      <c r="AZ65" s="861"/>
      <c r="BA65" s="863"/>
      <c r="BB65" s="864"/>
      <c r="BC65" s="865"/>
      <c r="BD65" s="866"/>
      <c r="BE65" s="867"/>
      <c r="BF65" s="868"/>
      <c r="BG65" s="869"/>
      <c r="BH65" s="869"/>
      <c r="BI65" s="869"/>
      <c r="BJ65" s="870"/>
    </row>
    <row r="66" spans="2:62" ht="20.25" customHeight="1">
      <c r="B66" s="825"/>
      <c r="C66" s="826"/>
      <c r="D66" s="827"/>
      <c r="E66" s="828"/>
      <c r="F66" s="829">
        <f>C65</f>
        <v>0</v>
      </c>
      <c r="G66" s="828"/>
      <c r="H66" s="829">
        <f>I65</f>
        <v>0</v>
      </c>
      <c r="I66" s="830"/>
      <c r="J66" s="831"/>
      <c r="K66" s="832"/>
      <c r="L66" s="833"/>
      <c r="M66" s="833"/>
      <c r="N66" s="827"/>
      <c r="O66" s="834"/>
      <c r="P66" s="835"/>
      <c r="Q66" s="835"/>
      <c r="R66" s="835"/>
      <c r="S66" s="836"/>
      <c r="T66" s="871" t="s">
        <v>235</v>
      </c>
      <c r="U66" s="872"/>
      <c r="V66" s="873"/>
      <c r="W66" s="840" t="s">
        <v>619</v>
      </c>
      <c r="X66" s="841" t="s">
        <v>619</v>
      </c>
      <c r="Y66" s="841" t="s">
        <v>619</v>
      </c>
      <c r="Z66" s="841" t="s">
        <v>619</v>
      </c>
      <c r="AA66" s="841" t="s">
        <v>619</v>
      </c>
      <c r="AB66" s="841" t="s">
        <v>619</v>
      </c>
      <c r="AC66" s="842" t="s">
        <v>619</v>
      </c>
      <c r="AD66" s="840" t="s">
        <v>619</v>
      </c>
      <c r="AE66" s="841" t="s">
        <v>619</v>
      </c>
      <c r="AF66" s="841" t="s">
        <v>619</v>
      </c>
      <c r="AG66" s="841" t="s">
        <v>619</v>
      </c>
      <c r="AH66" s="841" t="s">
        <v>619</v>
      </c>
      <c r="AI66" s="841" t="s">
        <v>619</v>
      </c>
      <c r="AJ66" s="842" t="s">
        <v>619</v>
      </c>
      <c r="AK66" s="840" t="s">
        <v>619</v>
      </c>
      <c r="AL66" s="841" t="s">
        <v>619</v>
      </c>
      <c r="AM66" s="841" t="s">
        <v>619</v>
      </c>
      <c r="AN66" s="841" t="s">
        <v>619</v>
      </c>
      <c r="AO66" s="841" t="s">
        <v>619</v>
      </c>
      <c r="AP66" s="841" t="s">
        <v>619</v>
      </c>
      <c r="AQ66" s="842" t="s">
        <v>619</v>
      </c>
      <c r="AR66" s="840" t="s">
        <v>619</v>
      </c>
      <c r="AS66" s="841" t="s">
        <v>619</v>
      </c>
      <c r="AT66" s="841" t="s">
        <v>619</v>
      </c>
      <c r="AU66" s="841" t="s">
        <v>619</v>
      </c>
      <c r="AV66" s="841" t="s">
        <v>619</v>
      </c>
      <c r="AW66" s="841" t="s">
        <v>619</v>
      </c>
      <c r="AX66" s="842" t="s">
        <v>619</v>
      </c>
      <c r="AY66" s="840" t="s">
        <v>619</v>
      </c>
      <c r="AZ66" s="841" t="s">
        <v>619</v>
      </c>
      <c r="BA66" s="841" t="s">
        <v>619</v>
      </c>
      <c r="BB66" s="843">
        <f>IF($BE$3="４週",SUM(W66:AX66),IF($BE$3="暦月",SUM(W66:BA66),""))</f>
        <v>0</v>
      </c>
      <c r="BC66" s="844"/>
      <c r="BD66" s="845">
        <f>IF($BE$3="４週",BB66/4,IF($BE$3="暦月",(BB66/($BE$8/7)),""))</f>
        <v>0</v>
      </c>
      <c r="BE66" s="844"/>
      <c r="BF66" s="846"/>
      <c r="BG66" s="847"/>
      <c r="BH66" s="847"/>
      <c r="BI66" s="847"/>
      <c r="BJ66" s="848"/>
    </row>
    <row r="67" spans="2:62" ht="20.25" customHeight="1">
      <c r="B67" s="800">
        <f>B65+1</f>
        <v>26</v>
      </c>
      <c r="C67" s="849"/>
      <c r="D67" s="850"/>
      <c r="E67" s="828"/>
      <c r="F67" s="829"/>
      <c r="G67" s="828"/>
      <c r="H67" s="829"/>
      <c r="I67" s="853"/>
      <c r="J67" s="854"/>
      <c r="K67" s="855"/>
      <c r="L67" s="856"/>
      <c r="M67" s="856"/>
      <c r="N67" s="850"/>
      <c r="O67" s="834"/>
      <c r="P67" s="835"/>
      <c r="Q67" s="835"/>
      <c r="R67" s="835"/>
      <c r="S67" s="836"/>
      <c r="T67" s="874" t="s">
        <v>232</v>
      </c>
      <c r="U67" s="875"/>
      <c r="V67" s="876"/>
      <c r="W67" s="860"/>
      <c r="X67" s="861"/>
      <c r="Y67" s="861"/>
      <c r="Z67" s="861"/>
      <c r="AA67" s="861"/>
      <c r="AB67" s="861"/>
      <c r="AC67" s="862"/>
      <c r="AD67" s="860"/>
      <c r="AE67" s="861"/>
      <c r="AF67" s="861"/>
      <c r="AG67" s="861"/>
      <c r="AH67" s="861"/>
      <c r="AI67" s="861"/>
      <c r="AJ67" s="862"/>
      <c r="AK67" s="860"/>
      <c r="AL67" s="861"/>
      <c r="AM67" s="861"/>
      <c r="AN67" s="861"/>
      <c r="AO67" s="861"/>
      <c r="AP67" s="861"/>
      <c r="AQ67" s="862"/>
      <c r="AR67" s="860"/>
      <c r="AS67" s="861"/>
      <c r="AT67" s="861"/>
      <c r="AU67" s="861"/>
      <c r="AV67" s="861"/>
      <c r="AW67" s="861"/>
      <c r="AX67" s="862"/>
      <c r="AY67" s="860"/>
      <c r="AZ67" s="861"/>
      <c r="BA67" s="863"/>
      <c r="BB67" s="864"/>
      <c r="BC67" s="865"/>
      <c r="BD67" s="866"/>
      <c r="BE67" s="867"/>
      <c r="BF67" s="868"/>
      <c r="BG67" s="869"/>
      <c r="BH67" s="869"/>
      <c r="BI67" s="869"/>
      <c r="BJ67" s="870"/>
    </row>
    <row r="68" spans="2:62" ht="20.25" customHeight="1">
      <c r="B68" s="825"/>
      <c r="C68" s="826"/>
      <c r="D68" s="827"/>
      <c r="E68" s="828"/>
      <c r="F68" s="829">
        <f>C67</f>
        <v>0</v>
      </c>
      <c r="G68" s="828"/>
      <c r="H68" s="829">
        <f>I67</f>
        <v>0</v>
      </c>
      <c r="I68" s="830"/>
      <c r="J68" s="831"/>
      <c r="K68" s="832"/>
      <c r="L68" s="833"/>
      <c r="M68" s="833"/>
      <c r="N68" s="827"/>
      <c r="O68" s="834"/>
      <c r="P68" s="835"/>
      <c r="Q68" s="835"/>
      <c r="R68" s="835"/>
      <c r="S68" s="836"/>
      <c r="T68" s="871" t="s">
        <v>235</v>
      </c>
      <c r="U68" s="872"/>
      <c r="V68" s="873"/>
      <c r="W68" s="840" t="s">
        <v>619</v>
      </c>
      <c r="X68" s="841" t="s">
        <v>619</v>
      </c>
      <c r="Y68" s="841" t="s">
        <v>619</v>
      </c>
      <c r="Z68" s="841" t="s">
        <v>619</v>
      </c>
      <c r="AA68" s="841" t="s">
        <v>619</v>
      </c>
      <c r="AB68" s="841" t="s">
        <v>619</v>
      </c>
      <c r="AC68" s="842" t="s">
        <v>619</v>
      </c>
      <c r="AD68" s="840" t="s">
        <v>619</v>
      </c>
      <c r="AE68" s="841" t="s">
        <v>619</v>
      </c>
      <c r="AF68" s="841" t="s">
        <v>619</v>
      </c>
      <c r="AG68" s="841" t="s">
        <v>619</v>
      </c>
      <c r="AH68" s="841" t="s">
        <v>619</v>
      </c>
      <c r="AI68" s="841" t="s">
        <v>619</v>
      </c>
      <c r="AJ68" s="842" t="s">
        <v>619</v>
      </c>
      <c r="AK68" s="840" t="s">
        <v>619</v>
      </c>
      <c r="AL68" s="841" t="s">
        <v>619</v>
      </c>
      <c r="AM68" s="841" t="s">
        <v>619</v>
      </c>
      <c r="AN68" s="841" t="s">
        <v>619</v>
      </c>
      <c r="AO68" s="841" t="s">
        <v>619</v>
      </c>
      <c r="AP68" s="841" t="s">
        <v>619</v>
      </c>
      <c r="AQ68" s="842" t="s">
        <v>619</v>
      </c>
      <c r="AR68" s="840" t="s">
        <v>619</v>
      </c>
      <c r="AS68" s="841" t="s">
        <v>619</v>
      </c>
      <c r="AT68" s="841" t="s">
        <v>619</v>
      </c>
      <c r="AU68" s="841" t="s">
        <v>619</v>
      </c>
      <c r="AV68" s="841" t="s">
        <v>619</v>
      </c>
      <c r="AW68" s="841" t="s">
        <v>619</v>
      </c>
      <c r="AX68" s="842" t="s">
        <v>619</v>
      </c>
      <c r="AY68" s="840" t="s">
        <v>619</v>
      </c>
      <c r="AZ68" s="841" t="s">
        <v>619</v>
      </c>
      <c r="BA68" s="841" t="s">
        <v>619</v>
      </c>
      <c r="BB68" s="843">
        <f>IF($BE$3="４週",SUM(W68:AX68),IF($BE$3="暦月",SUM(W68:BA68),""))</f>
        <v>0</v>
      </c>
      <c r="BC68" s="844"/>
      <c r="BD68" s="845">
        <f>IF($BE$3="４週",BB68/4,IF($BE$3="暦月",(BB68/($BE$8/7)),""))</f>
        <v>0</v>
      </c>
      <c r="BE68" s="844"/>
      <c r="BF68" s="846"/>
      <c r="BG68" s="847"/>
      <c r="BH68" s="847"/>
      <c r="BI68" s="847"/>
      <c r="BJ68" s="848"/>
    </row>
    <row r="69" spans="2:62" ht="20.25" customHeight="1">
      <c r="B69" s="800">
        <f>B67+1</f>
        <v>27</v>
      </c>
      <c r="C69" s="849"/>
      <c r="D69" s="850"/>
      <c r="E69" s="828"/>
      <c r="F69" s="829"/>
      <c r="G69" s="828"/>
      <c r="H69" s="829"/>
      <c r="I69" s="853"/>
      <c r="J69" s="854"/>
      <c r="K69" s="855"/>
      <c r="L69" s="856"/>
      <c r="M69" s="856"/>
      <c r="N69" s="850"/>
      <c r="O69" s="834"/>
      <c r="P69" s="835"/>
      <c r="Q69" s="835"/>
      <c r="R69" s="835"/>
      <c r="S69" s="836"/>
      <c r="T69" s="874" t="s">
        <v>232</v>
      </c>
      <c r="U69" s="875"/>
      <c r="V69" s="876"/>
      <c r="W69" s="860"/>
      <c r="X69" s="861"/>
      <c r="Y69" s="861"/>
      <c r="Z69" s="861"/>
      <c r="AA69" s="861"/>
      <c r="AB69" s="861"/>
      <c r="AC69" s="862"/>
      <c r="AD69" s="860"/>
      <c r="AE69" s="861"/>
      <c r="AF69" s="861"/>
      <c r="AG69" s="861"/>
      <c r="AH69" s="861"/>
      <c r="AI69" s="861"/>
      <c r="AJ69" s="862"/>
      <c r="AK69" s="860"/>
      <c r="AL69" s="861"/>
      <c r="AM69" s="861"/>
      <c r="AN69" s="861"/>
      <c r="AO69" s="861"/>
      <c r="AP69" s="861"/>
      <c r="AQ69" s="862"/>
      <c r="AR69" s="860"/>
      <c r="AS69" s="861"/>
      <c r="AT69" s="861"/>
      <c r="AU69" s="861"/>
      <c r="AV69" s="861"/>
      <c r="AW69" s="861"/>
      <c r="AX69" s="862"/>
      <c r="AY69" s="860"/>
      <c r="AZ69" s="861"/>
      <c r="BA69" s="863"/>
      <c r="BB69" s="864"/>
      <c r="BC69" s="865"/>
      <c r="BD69" s="866"/>
      <c r="BE69" s="867"/>
      <c r="BF69" s="868"/>
      <c r="BG69" s="869"/>
      <c r="BH69" s="869"/>
      <c r="BI69" s="869"/>
      <c r="BJ69" s="870"/>
    </row>
    <row r="70" spans="2:62" ht="20.25" customHeight="1">
      <c r="B70" s="825"/>
      <c r="C70" s="826"/>
      <c r="D70" s="827"/>
      <c r="E70" s="828"/>
      <c r="F70" s="829">
        <f>C69</f>
        <v>0</v>
      </c>
      <c r="G70" s="828"/>
      <c r="H70" s="829">
        <f>I69</f>
        <v>0</v>
      </c>
      <c r="I70" s="830"/>
      <c r="J70" s="831"/>
      <c r="K70" s="832"/>
      <c r="L70" s="833"/>
      <c r="M70" s="833"/>
      <c r="N70" s="827"/>
      <c r="O70" s="834"/>
      <c r="P70" s="835"/>
      <c r="Q70" s="835"/>
      <c r="R70" s="835"/>
      <c r="S70" s="836"/>
      <c r="T70" s="871" t="s">
        <v>235</v>
      </c>
      <c r="U70" s="872"/>
      <c r="V70" s="873"/>
      <c r="W70" s="840" t="s">
        <v>619</v>
      </c>
      <c r="X70" s="841" t="s">
        <v>619</v>
      </c>
      <c r="Y70" s="841" t="s">
        <v>619</v>
      </c>
      <c r="Z70" s="841" t="s">
        <v>619</v>
      </c>
      <c r="AA70" s="841" t="s">
        <v>619</v>
      </c>
      <c r="AB70" s="841" t="s">
        <v>619</v>
      </c>
      <c r="AC70" s="842" t="s">
        <v>619</v>
      </c>
      <c r="AD70" s="840" t="s">
        <v>619</v>
      </c>
      <c r="AE70" s="841" t="s">
        <v>619</v>
      </c>
      <c r="AF70" s="841" t="s">
        <v>619</v>
      </c>
      <c r="AG70" s="841" t="s">
        <v>619</v>
      </c>
      <c r="AH70" s="841" t="s">
        <v>619</v>
      </c>
      <c r="AI70" s="841" t="s">
        <v>619</v>
      </c>
      <c r="AJ70" s="842" t="s">
        <v>619</v>
      </c>
      <c r="AK70" s="840" t="s">
        <v>619</v>
      </c>
      <c r="AL70" s="841" t="s">
        <v>619</v>
      </c>
      <c r="AM70" s="841" t="s">
        <v>619</v>
      </c>
      <c r="AN70" s="841" t="s">
        <v>619</v>
      </c>
      <c r="AO70" s="841" t="s">
        <v>619</v>
      </c>
      <c r="AP70" s="841" t="s">
        <v>619</v>
      </c>
      <c r="AQ70" s="842" t="s">
        <v>619</v>
      </c>
      <c r="AR70" s="840" t="s">
        <v>619</v>
      </c>
      <c r="AS70" s="841" t="s">
        <v>619</v>
      </c>
      <c r="AT70" s="841" t="s">
        <v>619</v>
      </c>
      <c r="AU70" s="841" t="s">
        <v>619</v>
      </c>
      <c r="AV70" s="841" t="s">
        <v>619</v>
      </c>
      <c r="AW70" s="841" t="s">
        <v>619</v>
      </c>
      <c r="AX70" s="842" t="s">
        <v>619</v>
      </c>
      <c r="AY70" s="840" t="s">
        <v>619</v>
      </c>
      <c r="AZ70" s="841" t="s">
        <v>619</v>
      </c>
      <c r="BA70" s="841" t="s">
        <v>619</v>
      </c>
      <c r="BB70" s="843">
        <f>IF($BE$3="４週",SUM(W70:AX70),IF($BE$3="暦月",SUM(W70:BA70),""))</f>
        <v>0</v>
      </c>
      <c r="BC70" s="844"/>
      <c r="BD70" s="845">
        <f>IF($BE$3="４週",BB70/4,IF($BE$3="暦月",(BB70/($BE$8/7)),""))</f>
        <v>0</v>
      </c>
      <c r="BE70" s="844"/>
      <c r="BF70" s="846"/>
      <c r="BG70" s="847"/>
      <c r="BH70" s="847"/>
      <c r="BI70" s="847"/>
      <c r="BJ70" s="848"/>
    </row>
    <row r="71" spans="2:62" ht="20.25" customHeight="1">
      <c r="B71" s="800">
        <f>B69+1</f>
        <v>28</v>
      </c>
      <c r="C71" s="849"/>
      <c r="D71" s="850"/>
      <c r="E71" s="828"/>
      <c r="F71" s="829"/>
      <c r="G71" s="828"/>
      <c r="H71" s="829"/>
      <c r="I71" s="853"/>
      <c r="J71" s="854"/>
      <c r="K71" s="855"/>
      <c r="L71" s="856"/>
      <c r="M71" s="856"/>
      <c r="N71" s="850"/>
      <c r="O71" s="834"/>
      <c r="P71" s="835"/>
      <c r="Q71" s="835"/>
      <c r="R71" s="835"/>
      <c r="S71" s="836"/>
      <c r="T71" s="874" t="s">
        <v>232</v>
      </c>
      <c r="U71" s="875"/>
      <c r="V71" s="876"/>
      <c r="W71" s="860"/>
      <c r="X71" s="861"/>
      <c r="Y71" s="861"/>
      <c r="Z71" s="861"/>
      <c r="AA71" s="861"/>
      <c r="AB71" s="861"/>
      <c r="AC71" s="862"/>
      <c r="AD71" s="860"/>
      <c r="AE71" s="861"/>
      <c r="AF71" s="861"/>
      <c r="AG71" s="861"/>
      <c r="AH71" s="861"/>
      <c r="AI71" s="861"/>
      <c r="AJ71" s="862"/>
      <c r="AK71" s="860"/>
      <c r="AL71" s="861"/>
      <c r="AM71" s="861"/>
      <c r="AN71" s="861"/>
      <c r="AO71" s="861"/>
      <c r="AP71" s="861"/>
      <c r="AQ71" s="862"/>
      <c r="AR71" s="860"/>
      <c r="AS71" s="861"/>
      <c r="AT71" s="861"/>
      <c r="AU71" s="861"/>
      <c r="AV71" s="861"/>
      <c r="AW71" s="861"/>
      <c r="AX71" s="862"/>
      <c r="AY71" s="860"/>
      <c r="AZ71" s="861"/>
      <c r="BA71" s="863"/>
      <c r="BB71" s="864"/>
      <c r="BC71" s="865"/>
      <c r="BD71" s="866"/>
      <c r="BE71" s="867"/>
      <c r="BF71" s="868"/>
      <c r="BG71" s="869"/>
      <c r="BH71" s="869"/>
      <c r="BI71" s="869"/>
      <c r="BJ71" s="870"/>
    </row>
    <row r="72" spans="2:62" ht="20.25" customHeight="1">
      <c r="B72" s="825"/>
      <c r="C72" s="826"/>
      <c r="D72" s="827"/>
      <c r="E72" s="828"/>
      <c r="F72" s="829">
        <f>C71</f>
        <v>0</v>
      </c>
      <c r="G72" s="828"/>
      <c r="H72" s="829">
        <f>I71</f>
        <v>0</v>
      </c>
      <c r="I72" s="830"/>
      <c r="J72" s="831"/>
      <c r="K72" s="832"/>
      <c r="L72" s="833"/>
      <c r="M72" s="833"/>
      <c r="N72" s="827"/>
      <c r="O72" s="834"/>
      <c r="P72" s="835"/>
      <c r="Q72" s="835"/>
      <c r="R72" s="835"/>
      <c r="S72" s="836"/>
      <c r="T72" s="871" t="s">
        <v>235</v>
      </c>
      <c r="U72" s="872"/>
      <c r="V72" s="873"/>
      <c r="W72" s="840" t="s">
        <v>619</v>
      </c>
      <c r="X72" s="841" t="s">
        <v>619</v>
      </c>
      <c r="Y72" s="841" t="s">
        <v>619</v>
      </c>
      <c r="Z72" s="841" t="s">
        <v>619</v>
      </c>
      <c r="AA72" s="841" t="s">
        <v>619</v>
      </c>
      <c r="AB72" s="841" t="s">
        <v>619</v>
      </c>
      <c r="AC72" s="842" t="s">
        <v>619</v>
      </c>
      <c r="AD72" s="840" t="s">
        <v>619</v>
      </c>
      <c r="AE72" s="841" t="s">
        <v>619</v>
      </c>
      <c r="AF72" s="841" t="s">
        <v>619</v>
      </c>
      <c r="AG72" s="841" t="s">
        <v>619</v>
      </c>
      <c r="AH72" s="841" t="s">
        <v>619</v>
      </c>
      <c r="AI72" s="841" t="s">
        <v>619</v>
      </c>
      <c r="AJ72" s="842" t="s">
        <v>619</v>
      </c>
      <c r="AK72" s="840" t="s">
        <v>619</v>
      </c>
      <c r="AL72" s="841" t="s">
        <v>619</v>
      </c>
      <c r="AM72" s="841" t="s">
        <v>619</v>
      </c>
      <c r="AN72" s="841" t="s">
        <v>619</v>
      </c>
      <c r="AO72" s="841" t="s">
        <v>619</v>
      </c>
      <c r="AP72" s="841" t="s">
        <v>619</v>
      </c>
      <c r="AQ72" s="842" t="s">
        <v>619</v>
      </c>
      <c r="AR72" s="840" t="s">
        <v>619</v>
      </c>
      <c r="AS72" s="841" t="s">
        <v>619</v>
      </c>
      <c r="AT72" s="841" t="s">
        <v>619</v>
      </c>
      <c r="AU72" s="841" t="s">
        <v>619</v>
      </c>
      <c r="AV72" s="841" t="s">
        <v>619</v>
      </c>
      <c r="AW72" s="841" t="s">
        <v>619</v>
      </c>
      <c r="AX72" s="842" t="s">
        <v>619</v>
      </c>
      <c r="AY72" s="840" t="s">
        <v>619</v>
      </c>
      <c r="AZ72" s="841" t="s">
        <v>619</v>
      </c>
      <c r="BA72" s="841" t="s">
        <v>619</v>
      </c>
      <c r="BB72" s="843">
        <f>IF($BE$3="４週",SUM(W72:AX72),IF($BE$3="暦月",SUM(W72:BA72),""))</f>
        <v>0</v>
      </c>
      <c r="BC72" s="844"/>
      <c r="BD72" s="845">
        <f>IF($BE$3="４週",BB72/4,IF($BE$3="暦月",(BB72/($BE$8/7)),""))</f>
        <v>0</v>
      </c>
      <c r="BE72" s="844"/>
      <c r="BF72" s="846"/>
      <c r="BG72" s="847"/>
      <c r="BH72" s="847"/>
      <c r="BI72" s="847"/>
      <c r="BJ72" s="848"/>
    </row>
    <row r="73" spans="2:62" ht="20.25" customHeight="1">
      <c r="B73" s="800">
        <f>B71+1</f>
        <v>29</v>
      </c>
      <c r="C73" s="849"/>
      <c r="D73" s="850"/>
      <c r="E73" s="828"/>
      <c r="F73" s="829"/>
      <c r="G73" s="828"/>
      <c r="H73" s="829"/>
      <c r="I73" s="853"/>
      <c r="J73" s="854"/>
      <c r="K73" s="855"/>
      <c r="L73" s="856"/>
      <c r="M73" s="856"/>
      <c r="N73" s="850"/>
      <c r="O73" s="834"/>
      <c r="P73" s="835"/>
      <c r="Q73" s="835"/>
      <c r="R73" s="835"/>
      <c r="S73" s="836"/>
      <c r="T73" s="874" t="s">
        <v>232</v>
      </c>
      <c r="U73" s="875"/>
      <c r="V73" s="876"/>
      <c r="W73" s="860"/>
      <c r="X73" s="861"/>
      <c r="Y73" s="861"/>
      <c r="Z73" s="861"/>
      <c r="AA73" s="861"/>
      <c r="AB73" s="861"/>
      <c r="AC73" s="862"/>
      <c r="AD73" s="860"/>
      <c r="AE73" s="861"/>
      <c r="AF73" s="861"/>
      <c r="AG73" s="861"/>
      <c r="AH73" s="861"/>
      <c r="AI73" s="861"/>
      <c r="AJ73" s="862"/>
      <c r="AK73" s="860"/>
      <c r="AL73" s="861"/>
      <c r="AM73" s="861"/>
      <c r="AN73" s="861"/>
      <c r="AO73" s="861"/>
      <c r="AP73" s="861"/>
      <c r="AQ73" s="862"/>
      <c r="AR73" s="860"/>
      <c r="AS73" s="861"/>
      <c r="AT73" s="861"/>
      <c r="AU73" s="861"/>
      <c r="AV73" s="861"/>
      <c r="AW73" s="861"/>
      <c r="AX73" s="862"/>
      <c r="AY73" s="860"/>
      <c r="AZ73" s="861"/>
      <c r="BA73" s="863"/>
      <c r="BB73" s="864"/>
      <c r="BC73" s="865"/>
      <c r="BD73" s="866"/>
      <c r="BE73" s="867"/>
      <c r="BF73" s="868"/>
      <c r="BG73" s="869"/>
      <c r="BH73" s="869"/>
      <c r="BI73" s="869"/>
      <c r="BJ73" s="870"/>
    </row>
    <row r="74" spans="2:62" ht="20.25" customHeight="1">
      <c r="B74" s="825"/>
      <c r="C74" s="877"/>
      <c r="D74" s="878"/>
      <c r="E74" s="879"/>
      <c r="F74" s="880">
        <f>C73</f>
        <v>0</v>
      </c>
      <c r="G74" s="879"/>
      <c r="H74" s="880">
        <f>I73</f>
        <v>0</v>
      </c>
      <c r="I74" s="881"/>
      <c r="J74" s="882"/>
      <c r="K74" s="883"/>
      <c r="L74" s="884"/>
      <c r="M74" s="884"/>
      <c r="N74" s="878"/>
      <c r="O74" s="834"/>
      <c r="P74" s="835"/>
      <c r="Q74" s="835"/>
      <c r="R74" s="835"/>
      <c r="S74" s="836"/>
      <c r="T74" s="871" t="s">
        <v>235</v>
      </c>
      <c r="U74" s="872"/>
      <c r="V74" s="873"/>
      <c r="W74" s="840" t="s">
        <v>619</v>
      </c>
      <c r="X74" s="841" t="s">
        <v>619</v>
      </c>
      <c r="Y74" s="841" t="s">
        <v>619</v>
      </c>
      <c r="Z74" s="841" t="s">
        <v>619</v>
      </c>
      <c r="AA74" s="841" t="s">
        <v>619</v>
      </c>
      <c r="AB74" s="841" t="s">
        <v>619</v>
      </c>
      <c r="AC74" s="842" t="s">
        <v>619</v>
      </c>
      <c r="AD74" s="840" t="s">
        <v>619</v>
      </c>
      <c r="AE74" s="841" t="s">
        <v>619</v>
      </c>
      <c r="AF74" s="841" t="s">
        <v>619</v>
      </c>
      <c r="AG74" s="841" t="s">
        <v>619</v>
      </c>
      <c r="AH74" s="841" t="s">
        <v>619</v>
      </c>
      <c r="AI74" s="841" t="s">
        <v>619</v>
      </c>
      <c r="AJ74" s="842" t="s">
        <v>619</v>
      </c>
      <c r="AK74" s="840" t="s">
        <v>619</v>
      </c>
      <c r="AL74" s="841" t="s">
        <v>619</v>
      </c>
      <c r="AM74" s="841" t="s">
        <v>619</v>
      </c>
      <c r="AN74" s="841" t="s">
        <v>619</v>
      </c>
      <c r="AO74" s="841" t="s">
        <v>619</v>
      </c>
      <c r="AP74" s="841" t="s">
        <v>619</v>
      </c>
      <c r="AQ74" s="842" t="s">
        <v>619</v>
      </c>
      <c r="AR74" s="840" t="s">
        <v>619</v>
      </c>
      <c r="AS74" s="841" t="s">
        <v>619</v>
      </c>
      <c r="AT74" s="841" t="s">
        <v>619</v>
      </c>
      <c r="AU74" s="841" t="s">
        <v>619</v>
      </c>
      <c r="AV74" s="841" t="s">
        <v>619</v>
      </c>
      <c r="AW74" s="841" t="s">
        <v>619</v>
      </c>
      <c r="AX74" s="842" t="s">
        <v>619</v>
      </c>
      <c r="AY74" s="840" t="s">
        <v>619</v>
      </c>
      <c r="AZ74" s="841" t="s">
        <v>619</v>
      </c>
      <c r="BA74" s="841" t="s">
        <v>619</v>
      </c>
      <c r="BB74" s="885">
        <f>IF($BE$3="４週",SUM(W74:AX74),IF($BE$3="暦月",SUM(W74:BA74),""))</f>
        <v>0</v>
      </c>
      <c r="BC74" s="886"/>
      <c r="BD74" s="887">
        <f>IF($BE$3="４週",BB74/4,IF($BE$3="暦月",(BB74/($BE$8/7)),""))</f>
        <v>0</v>
      </c>
      <c r="BE74" s="886"/>
      <c r="BF74" s="888"/>
      <c r="BG74" s="889"/>
      <c r="BH74" s="889"/>
      <c r="BI74" s="889"/>
      <c r="BJ74" s="890"/>
    </row>
    <row r="75" spans="2:62" ht="20.25" customHeight="1">
      <c r="B75" s="800">
        <f>B73+1</f>
        <v>30</v>
      </c>
      <c r="C75" s="849"/>
      <c r="D75" s="850"/>
      <c r="E75" s="828"/>
      <c r="F75" s="829"/>
      <c r="G75" s="828"/>
      <c r="H75" s="829"/>
      <c r="I75" s="853"/>
      <c r="J75" s="854"/>
      <c r="K75" s="855"/>
      <c r="L75" s="856"/>
      <c r="M75" s="856"/>
      <c r="N75" s="850"/>
      <c r="O75" s="834"/>
      <c r="P75" s="835"/>
      <c r="Q75" s="835"/>
      <c r="R75" s="835"/>
      <c r="S75" s="836"/>
      <c r="T75" s="874" t="s">
        <v>232</v>
      </c>
      <c r="U75" s="875"/>
      <c r="V75" s="876"/>
      <c r="W75" s="860"/>
      <c r="X75" s="861"/>
      <c r="Y75" s="861"/>
      <c r="Z75" s="861"/>
      <c r="AA75" s="861"/>
      <c r="AB75" s="861"/>
      <c r="AC75" s="862"/>
      <c r="AD75" s="860"/>
      <c r="AE75" s="861"/>
      <c r="AF75" s="861"/>
      <c r="AG75" s="861"/>
      <c r="AH75" s="861"/>
      <c r="AI75" s="861"/>
      <c r="AJ75" s="862"/>
      <c r="AK75" s="860"/>
      <c r="AL75" s="861"/>
      <c r="AM75" s="861"/>
      <c r="AN75" s="861"/>
      <c r="AO75" s="861"/>
      <c r="AP75" s="861"/>
      <c r="AQ75" s="862"/>
      <c r="AR75" s="860"/>
      <c r="AS75" s="861"/>
      <c r="AT75" s="861"/>
      <c r="AU75" s="861"/>
      <c r="AV75" s="861"/>
      <c r="AW75" s="861"/>
      <c r="AX75" s="862"/>
      <c r="AY75" s="860"/>
      <c r="AZ75" s="861"/>
      <c r="BA75" s="863"/>
      <c r="BB75" s="864"/>
      <c r="BC75" s="865"/>
      <c r="BD75" s="866"/>
      <c r="BE75" s="867"/>
      <c r="BF75" s="868"/>
      <c r="BG75" s="869"/>
      <c r="BH75" s="869"/>
      <c r="BI75" s="869"/>
      <c r="BJ75" s="870"/>
    </row>
    <row r="76" spans="2:62" ht="20.25" customHeight="1">
      <c r="B76" s="825"/>
      <c r="C76" s="877"/>
      <c r="D76" s="878"/>
      <c r="E76" s="879"/>
      <c r="F76" s="880">
        <f>C75</f>
        <v>0</v>
      </c>
      <c r="G76" s="879"/>
      <c r="H76" s="880">
        <f>I75</f>
        <v>0</v>
      </c>
      <c r="I76" s="881"/>
      <c r="J76" s="882"/>
      <c r="K76" s="883"/>
      <c r="L76" s="884"/>
      <c r="M76" s="884"/>
      <c r="N76" s="878"/>
      <c r="O76" s="834"/>
      <c r="P76" s="835"/>
      <c r="Q76" s="835"/>
      <c r="R76" s="835"/>
      <c r="S76" s="836"/>
      <c r="T76" s="871" t="s">
        <v>235</v>
      </c>
      <c r="U76" s="872"/>
      <c r="V76" s="873"/>
      <c r="W76" s="840" t="s">
        <v>619</v>
      </c>
      <c r="X76" s="841" t="s">
        <v>619</v>
      </c>
      <c r="Y76" s="841" t="s">
        <v>619</v>
      </c>
      <c r="Z76" s="841" t="s">
        <v>619</v>
      </c>
      <c r="AA76" s="841" t="s">
        <v>619</v>
      </c>
      <c r="AB76" s="841" t="s">
        <v>619</v>
      </c>
      <c r="AC76" s="842" t="s">
        <v>619</v>
      </c>
      <c r="AD76" s="840" t="s">
        <v>619</v>
      </c>
      <c r="AE76" s="841" t="s">
        <v>619</v>
      </c>
      <c r="AF76" s="841" t="s">
        <v>619</v>
      </c>
      <c r="AG76" s="841" t="s">
        <v>619</v>
      </c>
      <c r="AH76" s="841" t="s">
        <v>619</v>
      </c>
      <c r="AI76" s="841" t="s">
        <v>619</v>
      </c>
      <c r="AJ76" s="842" t="s">
        <v>619</v>
      </c>
      <c r="AK76" s="840" t="s">
        <v>619</v>
      </c>
      <c r="AL76" s="841" t="s">
        <v>619</v>
      </c>
      <c r="AM76" s="841" t="s">
        <v>619</v>
      </c>
      <c r="AN76" s="841" t="s">
        <v>619</v>
      </c>
      <c r="AO76" s="841" t="s">
        <v>619</v>
      </c>
      <c r="AP76" s="841" t="s">
        <v>619</v>
      </c>
      <c r="AQ76" s="842" t="s">
        <v>619</v>
      </c>
      <c r="AR76" s="840" t="s">
        <v>619</v>
      </c>
      <c r="AS76" s="841" t="s">
        <v>619</v>
      </c>
      <c r="AT76" s="841" t="s">
        <v>619</v>
      </c>
      <c r="AU76" s="841" t="s">
        <v>619</v>
      </c>
      <c r="AV76" s="841" t="s">
        <v>619</v>
      </c>
      <c r="AW76" s="841" t="s">
        <v>619</v>
      </c>
      <c r="AX76" s="842" t="s">
        <v>619</v>
      </c>
      <c r="AY76" s="840" t="s">
        <v>619</v>
      </c>
      <c r="AZ76" s="841" t="s">
        <v>619</v>
      </c>
      <c r="BA76" s="841" t="s">
        <v>619</v>
      </c>
      <c r="BB76" s="885">
        <f>IF($BE$3="４週",SUM(W76:AX76),IF($BE$3="暦月",SUM(W76:BA76),""))</f>
        <v>0</v>
      </c>
      <c r="BC76" s="886"/>
      <c r="BD76" s="887">
        <f>IF($BE$3="４週",BB76/4,IF($BE$3="暦月",(BB76/($BE$8/7)),""))</f>
        <v>0</v>
      </c>
      <c r="BE76" s="886"/>
      <c r="BF76" s="888"/>
      <c r="BG76" s="889"/>
      <c r="BH76" s="889"/>
      <c r="BI76" s="889"/>
      <c r="BJ76" s="890"/>
    </row>
    <row r="77" spans="2:62" ht="20.25" customHeight="1">
      <c r="B77" s="800">
        <f>B75+1</f>
        <v>31</v>
      </c>
      <c r="C77" s="849"/>
      <c r="D77" s="850"/>
      <c r="E77" s="828"/>
      <c r="F77" s="829"/>
      <c r="G77" s="828"/>
      <c r="H77" s="829"/>
      <c r="I77" s="853"/>
      <c r="J77" s="854"/>
      <c r="K77" s="855"/>
      <c r="L77" s="856"/>
      <c r="M77" s="856"/>
      <c r="N77" s="850"/>
      <c r="O77" s="834"/>
      <c r="P77" s="835"/>
      <c r="Q77" s="835"/>
      <c r="R77" s="835"/>
      <c r="S77" s="836"/>
      <c r="T77" s="874" t="s">
        <v>232</v>
      </c>
      <c r="U77" s="875"/>
      <c r="V77" s="876"/>
      <c r="W77" s="860"/>
      <c r="X77" s="861"/>
      <c r="Y77" s="861"/>
      <c r="Z77" s="861"/>
      <c r="AA77" s="861"/>
      <c r="AB77" s="861"/>
      <c r="AC77" s="862"/>
      <c r="AD77" s="860"/>
      <c r="AE77" s="861"/>
      <c r="AF77" s="861"/>
      <c r="AG77" s="861"/>
      <c r="AH77" s="861"/>
      <c r="AI77" s="861"/>
      <c r="AJ77" s="862"/>
      <c r="AK77" s="860"/>
      <c r="AL77" s="861"/>
      <c r="AM77" s="861"/>
      <c r="AN77" s="861"/>
      <c r="AO77" s="861"/>
      <c r="AP77" s="861"/>
      <c r="AQ77" s="862"/>
      <c r="AR77" s="860"/>
      <c r="AS77" s="861"/>
      <c r="AT77" s="861"/>
      <c r="AU77" s="861"/>
      <c r="AV77" s="861"/>
      <c r="AW77" s="861"/>
      <c r="AX77" s="862"/>
      <c r="AY77" s="860"/>
      <c r="AZ77" s="861"/>
      <c r="BA77" s="863"/>
      <c r="BB77" s="864"/>
      <c r="BC77" s="865"/>
      <c r="BD77" s="866"/>
      <c r="BE77" s="867"/>
      <c r="BF77" s="868"/>
      <c r="BG77" s="869"/>
      <c r="BH77" s="869"/>
      <c r="BI77" s="869"/>
      <c r="BJ77" s="870"/>
    </row>
    <row r="78" spans="2:62" ht="20.25" customHeight="1">
      <c r="B78" s="825"/>
      <c r="C78" s="877"/>
      <c r="D78" s="878"/>
      <c r="E78" s="879"/>
      <c r="F78" s="880">
        <f>C77</f>
        <v>0</v>
      </c>
      <c r="G78" s="879"/>
      <c r="H78" s="880">
        <f>I77</f>
        <v>0</v>
      </c>
      <c r="I78" s="881"/>
      <c r="J78" s="882"/>
      <c r="K78" s="883"/>
      <c r="L78" s="884"/>
      <c r="M78" s="884"/>
      <c r="N78" s="878"/>
      <c r="O78" s="834"/>
      <c r="P78" s="835"/>
      <c r="Q78" s="835"/>
      <c r="R78" s="835"/>
      <c r="S78" s="836"/>
      <c r="T78" s="871" t="s">
        <v>235</v>
      </c>
      <c r="U78" s="872"/>
      <c r="V78" s="873"/>
      <c r="W78" s="840" t="s">
        <v>619</v>
      </c>
      <c r="X78" s="841" t="s">
        <v>619</v>
      </c>
      <c r="Y78" s="841" t="s">
        <v>619</v>
      </c>
      <c r="Z78" s="841" t="s">
        <v>619</v>
      </c>
      <c r="AA78" s="841" t="s">
        <v>619</v>
      </c>
      <c r="AB78" s="841" t="s">
        <v>619</v>
      </c>
      <c r="AC78" s="842" t="s">
        <v>619</v>
      </c>
      <c r="AD78" s="840" t="s">
        <v>619</v>
      </c>
      <c r="AE78" s="841" t="s">
        <v>619</v>
      </c>
      <c r="AF78" s="841" t="s">
        <v>619</v>
      </c>
      <c r="AG78" s="841" t="s">
        <v>619</v>
      </c>
      <c r="AH78" s="841" t="s">
        <v>619</v>
      </c>
      <c r="AI78" s="841" t="s">
        <v>619</v>
      </c>
      <c r="AJ78" s="842" t="s">
        <v>619</v>
      </c>
      <c r="AK78" s="840" t="s">
        <v>619</v>
      </c>
      <c r="AL78" s="841" t="s">
        <v>619</v>
      </c>
      <c r="AM78" s="841" t="s">
        <v>619</v>
      </c>
      <c r="AN78" s="841" t="s">
        <v>619</v>
      </c>
      <c r="AO78" s="841" t="s">
        <v>619</v>
      </c>
      <c r="AP78" s="841" t="s">
        <v>619</v>
      </c>
      <c r="AQ78" s="842" t="s">
        <v>619</v>
      </c>
      <c r="AR78" s="840" t="s">
        <v>619</v>
      </c>
      <c r="AS78" s="841" t="s">
        <v>619</v>
      </c>
      <c r="AT78" s="841" t="s">
        <v>619</v>
      </c>
      <c r="AU78" s="841" t="s">
        <v>619</v>
      </c>
      <c r="AV78" s="841" t="s">
        <v>619</v>
      </c>
      <c r="AW78" s="841" t="s">
        <v>619</v>
      </c>
      <c r="AX78" s="842" t="s">
        <v>619</v>
      </c>
      <c r="AY78" s="840" t="s">
        <v>619</v>
      </c>
      <c r="AZ78" s="841" t="s">
        <v>619</v>
      </c>
      <c r="BA78" s="841" t="s">
        <v>619</v>
      </c>
      <c r="BB78" s="885">
        <f>IF($BE$3="４週",SUM(W78:AX78),IF($BE$3="暦月",SUM(W78:BA78),""))</f>
        <v>0</v>
      </c>
      <c r="BC78" s="886"/>
      <c r="BD78" s="887">
        <f>IF($BE$3="４週",BB78/4,IF($BE$3="暦月",(BB78/($BE$8/7)),""))</f>
        <v>0</v>
      </c>
      <c r="BE78" s="886"/>
      <c r="BF78" s="888"/>
      <c r="BG78" s="889"/>
      <c r="BH78" s="889"/>
      <c r="BI78" s="889"/>
      <c r="BJ78" s="890"/>
    </row>
    <row r="79" spans="2:62" ht="20.25" customHeight="1">
      <c r="B79" s="800">
        <f>B77+1</f>
        <v>32</v>
      </c>
      <c r="C79" s="849"/>
      <c r="D79" s="850"/>
      <c r="E79" s="828"/>
      <c r="F79" s="829"/>
      <c r="G79" s="828"/>
      <c r="H79" s="829"/>
      <c r="I79" s="853"/>
      <c r="J79" s="854"/>
      <c r="K79" s="855"/>
      <c r="L79" s="856"/>
      <c r="M79" s="856"/>
      <c r="N79" s="850"/>
      <c r="O79" s="834"/>
      <c r="P79" s="835"/>
      <c r="Q79" s="835"/>
      <c r="R79" s="835"/>
      <c r="S79" s="836"/>
      <c r="T79" s="874" t="s">
        <v>232</v>
      </c>
      <c r="U79" s="875"/>
      <c r="V79" s="876"/>
      <c r="W79" s="860"/>
      <c r="X79" s="861"/>
      <c r="Y79" s="861"/>
      <c r="Z79" s="861"/>
      <c r="AA79" s="861"/>
      <c r="AB79" s="861"/>
      <c r="AC79" s="862"/>
      <c r="AD79" s="860"/>
      <c r="AE79" s="861"/>
      <c r="AF79" s="861"/>
      <c r="AG79" s="861"/>
      <c r="AH79" s="861"/>
      <c r="AI79" s="861"/>
      <c r="AJ79" s="862"/>
      <c r="AK79" s="860"/>
      <c r="AL79" s="861"/>
      <c r="AM79" s="861"/>
      <c r="AN79" s="861"/>
      <c r="AO79" s="861"/>
      <c r="AP79" s="861"/>
      <c r="AQ79" s="862"/>
      <c r="AR79" s="860"/>
      <c r="AS79" s="861"/>
      <c r="AT79" s="861"/>
      <c r="AU79" s="861"/>
      <c r="AV79" s="861"/>
      <c r="AW79" s="861"/>
      <c r="AX79" s="862"/>
      <c r="AY79" s="860"/>
      <c r="AZ79" s="861"/>
      <c r="BA79" s="863"/>
      <c r="BB79" s="864"/>
      <c r="BC79" s="865"/>
      <c r="BD79" s="866"/>
      <c r="BE79" s="867"/>
      <c r="BF79" s="868"/>
      <c r="BG79" s="869"/>
      <c r="BH79" s="869"/>
      <c r="BI79" s="869"/>
      <c r="BJ79" s="870"/>
    </row>
    <row r="80" spans="2:62" ht="20.25" customHeight="1">
      <c r="B80" s="825"/>
      <c r="C80" s="877"/>
      <c r="D80" s="878"/>
      <c r="E80" s="879"/>
      <c r="F80" s="880">
        <f>C79</f>
        <v>0</v>
      </c>
      <c r="G80" s="879"/>
      <c r="H80" s="880">
        <f>I79</f>
        <v>0</v>
      </c>
      <c r="I80" s="881"/>
      <c r="J80" s="882"/>
      <c r="K80" s="883"/>
      <c r="L80" s="884"/>
      <c r="M80" s="884"/>
      <c r="N80" s="878"/>
      <c r="O80" s="834"/>
      <c r="P80" s="835"/>
      <c r="Q80" s="835"/>
      <c r="R80" s="835"/>
      <c r="S80" s="836"/>
      <c r="T80" s="871" t="s">
        <v>235</v>
      </c>
      <c r="U80" s="872"/>
      <c r="V80" s="873"/>
      <c r="W80" s="840" t="s">
        <v>619</v>
      </c>
      <c r="X80" s="841" t="s">
        <v>619</v>
      </c>
      <c r="Y80" s="841" t="s">
        <v>619</v>
      </c>
      <c r="Z80" s="841" t="s">
        <v>619</v>
      </c>
      <c r="AA80" s="841" t="s">
        <v>619</v>
      </c>
      <c r="AB80" s="841" t="s">
        <v>619</v>
      </c>
      <c r="AC80" s="842" t="s">
        <v>619</v>
      </c>
      <c r="AD80" s="840" t="s">
        <v>619</v>
      </c>
      <c r="AE80" s="841" t="s">
        <v>619</v>
      </c>
      <c r="AF80" s="841" t="s">
        <v>619</v>
      </c>
      <c r="AG80" s="841" t="s">
        <v>619</v>
      </c>
      <c r="AH80" s="841" t="s">
        <v>619</v>
      </c>
      <c r="AI80" s="841" t="s">
        <v>619</v>
      </c>
      <c r="AJ80" s="842" t="s">
        <v>619</v>
      </c>
      <c r="AK80" s="840" t="s">
        <v>619</v>
      </c>
      <c r="AL80" s="841" t="s">
        <v>619</v>
      </c>
      <c r="AM80" s="841" t="s">
        <v>619</v>
      </c>
      <c r="AN80" s="841" t="s">
        <v>619</v>
      </c>
      <c r="AO80" s="841" t="s">
        <v>619</v>
      </c>
      <c r="AP80" s="841" t="s">
        <v>619</v>
      </c>
      <c r="AQ80" s="842" t="s">
        <v>619</v>
      </c>
      <c r="AR80" s="840" t="s">
        <v>619</v>
      </c>
      <c r="AS80" s="841" t="s">
        <v>619</v>
      </c>
      <c r="AT80" s="841" t="s">
        <v>619</v>
      </c>
      <c r="AU80" s="841" t="s">
        <v>619</v>
      </c>
      <c r="AV80" s="841" t="s">
        <v>619</v>
      </c>
      <c r="AW80" s="841" t="s">
        <v>619</v>
      </c>
      <c r="AX80" s="842" t="s">
        <v>619</v>
      </c>
      <c r="AY80" s="840" t="s">
        <v>619</v>
      </c>
      <c r="AZ80" s="841" t="s">
        <v>619</v>
      </c>
      <c r="BA80" s="841" t="s">
        <v>619</v>
      </c>
      <c r="BB80" s="885">
        <f>IF($BE$3="４週",SUM(W80:AX80),IF($BE$3="暦月",SUM(W80:BA80),""))</f>
        <v>0</v>
      </c>
      <c r="BC80" s="886"/>
      <c r="BD80" s="887">
        <f>IF($BE$3="４週",BB80/4,IF($BE$3="暦月",(BB80/($BE$8/7)),""))</f>
        <v>0</v>
      </c>
      <c r="BE80" s="886"/>
      <c r="BF80" s="888"/>
      <c r="BG80" s="889"/>
      <c r="BH80" s="889"/>
      <c r="BI80" s="889"/>
      <c r="BJ80" s="890"/>
    </row>
    <row r="81" spans="2:62" ht="20.25" customHeight="1">
      <c r="B81" s="800">
        <f>B79+1</f>
        <v>33</v>
      </c>
      <c r="C81" s="849"/>
      <c r="D81" s="850"/>
      <c r="E81" s="828"/>
      <c r="F81" s="829"/>
      <c r="G81" s="828"/>
      <c r="H81" s="829"/>
      <c r="I81" s="853"/>
      <c r="J81" s="854"/>
      <c r="K81" s="855"/>
      <c r="L81" s="856"/>
      <c r="M81" s="856"/>
      <c r="N81" s="850"/>
      <c r="O81" s="834"/>
      <c r="P81" s="835"/>
      <c r="Q81" s="835"/>
      <c r="R81" s="835"/>
      <c r="S81" s="836"/>
      <c r="T81" s="874" t="s">
        <v>232</v>
      </c>
      <c r="U81" s="875"/>
      <c r="V81" s="876"/>
      <c r="W81" s="860"/>
      <c r="X81" s="861"/>
      <c r="Y81" s="861"/>
      <c r="Z81" s="861"/>
      <c r="AA81" s="861"/>
      <c r="AB81" s="861"/>
      <c r="AC81" s="862"/>
      <c r="AD81" s="860"/>
      <c r="AE81" s="861"/>
      <c r="AF81" s="861"/>
      <c r="AG81" s="861"/>
      <c r="AH81" s="861"/>
      <c r="AI81" s="861"/>
      <c r="AJ81" s="862"/>
      <c r="AK81" s="860"/>
      <c r="AL81" s="861"/>
      <c r="AM81" s="861"/>
      <c r="AN81" s="861"/>
      <c r="AO81" s="861"/>
      <c r="AP81" s="861"/>
      <c r="AQ81" s="862"/>
      <c r="AR81" s="860"/>
      <c r="AS81" s="861"/>
      <c r="AT81" s="861"/>
      <c r="AU81" s="861"/>
      <c r="AV81" s="861"/>
      <c r="AW81" s="861"/>
      <c r="AX81" s="862"/>
      <c r="AY81" s="860"/>
      <c r="AZ81" s="861"/>
      <c r="BA81" s="863"/>
      <c r="BB81" s="864"/>
      <c r="BC81" s="865"/>
      <c r="BD81" s="866"/>
      <c r="BE81" s="867"/>
      <c r="BF81" s="868"/>
      <c r="BG81" s="869"/>
      <c r="BH81" s="869"/>
      <c r="BI81" s="869"/>
      <c r="BJ81" s="870"/>
    </row>
    <row r="82" spans="2:62" ht="20.25" customHeight="1">
      <c r="B82" s="825"/>
      <c r="C82" s="877"/>
      <c r="D82" s="878"/>
      <c r="E82" s="879"/>
      <c r="F82" s="880">
        <f>C81</f>
        <v>0</v>
      </c>
      <c r="G82" s="879"/>
      <c r="H82" s="880">
        <f>I81</f>
        <v>0</v>
      </c>
      <c r="I82" s="881"/>
      <c r="J82" s="882"/>
      <c r="K82" s="883"/>
      <c r="L82" s="884"/>
      <c r="M82" s="884"/>
      <c r="N82" s="878"/>
      <c r="O82" s="834"/>
      <c r="P82" s="835"/>
      <c r="Q82" s="835"/>
      <c r="R82" s="835"/>
      <c r="S82" s="836"/>
      <c r="T82" s="871" t="s">
        <v>235</v>
      </c>
      <c r="U82" s="872"/>
      <c r="V82" s="873"/>
      <c r="W82" s="840" t="s">
        <v>619</v>
      </c>
      <c r="X82" s="841" t="s">
        <v>619</v>
      </c>
      <c r="Y82" s="841" t="s">
        <v>619</v>
      </c>
      <c r="Z82" s="841" t="s">
        <v>619</v>
      </c>
      <c r="AA82" s="841" t="s">
        <v>619</v>
      </c>
      <c r="AB82" s="841" t="s">
        <v>619</v>
      </c>
      <c r="AC82" s="842" t="s">
        <v>619</v>
      </c>
      <c r="AD82" s="840" t="s">
        <v>619</v>
      </c>
      <c r="AE82" s="841" t="s">
        <v>619</v>
      </c>
      <c r="AF82" s="841" t="s">
        <v>619</v>
      </c>
      <c r="AG82" s="841" t="s">
        <v>619</v>
      </c>
      <c r="AH82" s="841" t="s">
        <v>619</v>
      </c>
      <c r="AI82" s="841" t="s">
        <v>619</v>
      </c>
      <c r="AJ82" s="842" t="s">
        <v>619</v>
      </c>
      <c r="AK82" s="840" t="s">
        <v>619</v>
      </c>
      <c r="AL82" s="841" t="s">
        <v>619</v>
      </c>
      <c r="AM82" s="841" t="s">
        <v>619</v>
      </c>
      <c r="AN82" s="841" t="s">
        <v>619</v>
      </c>
      <c r="AO82" s="841" t="s">
        <v>619</v>
      </c>
      <c r="AP82" s="841" t="s">
        <v>619</v>
      </c>
      <c r="AQ82" s="842" t="s">
        <v>619</v>
      </c>
      <c r="AR82" s="840" t="s">
        <v>619</v>
      </c>
      <c r="AS82" s="841" t="s">
        <v>619</v>
      </c>
      <c r="AT82" s="841" t="s">
        <v>619</v>
      </c>
      <c r="AU82" s="841" t="s">
        <v>619</v>
      </c>
      <c r="AV82" s="841" t="s">
        <v>619</v>
      </c>
      <c r="AW82" s="841" t="s">
        <v>619</v>
      </c>
      <c r="AX82" s="842" t="s">
        <v>619</v>
      </c>
      <c r="AY82" s="840" t="s">
        <v>619</v>
      </c>
      <c r="AZ82" s="841" t="s">
        <v>619</v>
      </c>
      <c r="BA82" s="841" t="s">
        <v>619</v>
      </c>
      <c r="BB82" s="885">
        <f>IF($BE$3="４週",SUM(W82:AX82),IF($BE$3="暦月",SUM(W82:BA82),""))</f>
        <v>0</v>
      </c>
      <c r="BC82" s="886"/>
      <c r="BD82" s="887">
        <f>IF($BE$3="４週",BB82/4,IF($BE$3="暦月",(BB82/($BE$8/7)),""))</f>
        <v>0</v>
      </c>
      <c r="BE82" s="886"/>
      <c r="BF82" s="888"/>
      <c r="BG82" s="889"/>
      <c r="BH82" s="889"/>
      <c r="BI82" s="889"/>
      <c r="BJ82" s="890"/>
    </row>
    <row r="83" spans="2:62" ht="20.25" customHeight="1">
      <c r="B83" s="800">
        <f>B81+1</f>
        <v>34</v>
      </c>
      <c r="C83" s="849"/>
      <c r="D83" s="850"/>
      <c r="E83" s="828"/>
      <c r="F83" s="829"/>
      <c r="G83" s="828"/>
      <c r="H83" s="829"/>
      <c r="I83" s="853"/>
      <c r="J83" s="854"/>
      <c r="K83" s="855"/>
      <c r="L83" s="856"/>
      <c r="M83" s="856"/>
      <c r="N83" s="850"/>
      <c r="O83" s="834"/>
      <c r="P83" s="835"/>
      <c r="Q83" s="835"/>
      <c r="R83" s="835"/>
      <c r="S83" s="836"/>
      <c r="T83" s="874" t="s">
        <v>232</v>
      </c>
      <c r="U83" s="875"/>
      <c r="V83" s="876"/>
      <c r="W83" s="860"/>
      <c r="X83" s="861"/>
      <c r="Y83" s="861"/>
      <c r="Z83" s="861"/>
      <c r="AA83" s="861"/>
      <c r="AB83" s="861"/>
      <c r="AC83" s="862"/>
      <c r="AD83" s="860"/>
      <c r="AE83" s="861"/>
      <c r="AF83" s="861"/>
      <c r="AG83" s="861"/>
      <c r="AH83" s="861"/>
      <c r="AI83" s="861"/>
      <c r="AJ83" s="862"/>
      <c r="AK83" s="860"/>
      <c r="AL83" s="861"/>
      <c r="AM83" s="861"/>
      <c r="AN83" s="861"/>
      <c r="AO83" s="861"/>
      <c r="AP83" s="861"/>
      <c r="AQ83" s="862"/>
      <c r="AR83" s="860"/>
      <c r="AS83" s="861"/>
      <c r="AT83" s="861"/>
      <c r="AU83" s="861"/>
      <c r="AV83" s="861"/>
      <c r="AW83" s="861"/>
      <c r="AX83" s="862"/>
      <c r="AY83" s="860"/>
      <c r="AZ83" s="861"/>
      <c r="BA83" s="863"/>
      <c r="BB83" s="864"/>
      <c r="BC83" s="865"/>
      <c r="BD83" s="866"/>
      <c r="BE83" s="867"/>
      <c r="BF83" s="868"/>
      <c r="BG83" s="869"/>
      <c r="BH83" s="869"/>
      <c r="BI83" s="869"/>
      <c r="BJ83" s="870"/>
    </row>
    <row r="84" spans="2:62" ht="20.25" customHeight="1">
      <c r="B84" s="825"/>
      <c r="C84" s="877"/>
      <c r="D84" s="878"/>
      <c r="E84" s="879"/>
      <c r="F84" s="880">
        <f>C83</f>
        <v>0</v>
      </c>
      <c r="G84" s="879"/>
      <c r="H84" s="880">
        <f>I83</f>
        <v>0</v>
      </c>
      <c r="I84" s="881"/>
      <c r="J84" s="882"/>
      <c r="K84" s="883"/>
      <c r="L84" s="884"/>
      <c r="M84" s="884"/>
      <c r="N84" s="878"/>
      <c r="O84" s="834"/>
      <c r="P84" s="835"/>
      <c r="Q84" s="835"/>
      <c r="R84" s="835"/>
      <c r="S84" s="836"/>
      <c r="T84" s="871" t="s">
        <v>235</v>
      </c>
      <c r="U84" s="872"/>
      <c r="V84" s="873"/>
      <c r="W84" s="840" t="s">
        <v>619</v>
      </c>
      <c r="X84" s="841" t="s">
        <v>619</v>
      </c>
      <c r="Y84" s="841" t="s">
        <v>619</v>
      </c>
      <c r="Z84" s="841" t="s">
        <v>619</v>
      </c>
      <c r="AA84" s="841" t="s">
        <v>619</v>
      </c>
      <c r="AB84" s="841" t="s">
        <v>619</v>
      </c>
      <c r="AC84" s="842" t="s">
        <v>619</v>
      </c>
      <c r="AD84" s="840" t="s">
        <v>619</v>
      </c>
      <c r="AE84" s="841" t="s">
        <v>619</v>
      </c>
      <c r="AF84" s="841" t="s">
        <v>619</v>
      </c>
      <c r="AG84" s="841" t="s">
        <v>619</v>
      </c>
      <c r="AH84" s="841" t="s">
        <v>619</v>
      </c>
      <c r="AI84" s="841" t="s">
        <v>619</v>
      </c>
      <c r="AJ84" s="842" t="s">
        <v>619</v>
      </c>
      <c r="AK84" s="840" t="s">
        <v>619</v>
      </c>
      <c r="AL84" s="841" t="s">
        <v>619</v>
      </c>
      <c r="AM84" s="841" t="s">
        <v>619</v>
      </c>
      <c r="AN84" s="841" t="s">
        <v>619</v>
      </c>
      <c r="AO84" s="841" t="s">
        <v>619</v>
      </c>
      <c r="AP84" s="841" t="s">
        <v>619</v>
      </c>
      <c r="AQ84" s="842" t="s">
        <v>619</v>
      </c>
      <c r="AR84" s="840" t="s">
        <v>619</v>
      </c>
      <c r="AS84" s="841" t="s">
        <v>619</v>
      </c>
      <c r="AT84" s="841" t="s">
        <v>619</v>
      </c>
      <c r="AU84" s="841" t="s">
        <v>619</v>
      </c>
      <c r="AV84" s="841" t="s">
        <v>619</v>
      </c>
      <c r="AW84" s="841" t="s">
        <v>619</v>
      </c>
      <c r="AX84" s="842" t="s">
        <v>619</v>
      </c>
      <c r="AY84" s="840" t="s">
        <v>619</v>
      </c>
      <c r="AZ84" s="841" t="s">
        <v>619</v>
      </c>
      <c r="BA84" s="841" t="s">
        <v>619</v>
      </c>
      <c r="BB84" s="885">
        <f>IF($BE$3="４週",SUM(W84:AX84),IF($BE$3="暦月",SUM(W84:BA84),""))</f>
        <v>0</v>
      </c>
      <c r="BC84" s="886"/>
      <c r="BD84" s="887">
        <f>IF($BE$3="４週",BB84/4,IF($BE$3="暦月",(BB84/($BE$8/7)),""))</f>
        <v>0</v>
      </c>
      <c r="BE84" s="886"/>
      <c r="BF84" s="888"/>
      <c r="BG84" s="889"/>
      <c r="BH84" s="889"/>
      <c r="BI84" s="889"/>
      <c r="BJ84" s="890"/>
    </row>
    <row r="85" spans="2:62" ht="20.25" customHeight="1">
      <c r="B85" s="800">
        <f>B83+1</f>
        <v>35</v>
      </c>
      <c r="C85" s="849"/>
      <c r="D85" s="850"/>
      <c r="E85" s="828"/>
      <c r="F85" s="829"/>
      <c r="G85" s="828"/>
      <c r="H85" s="829"/>
      <c r="I85" s="853"/>
      <c r="J85" s="854"/>
      <c r="K85" s="855"/>
      <c r="L85" s="856"/>
      <c r="M85" s="856"/>
      <c r="N85" s="850"/>
      <c r="O85" s="834"/>
      <c r="P85" s="835"/>
      <c r="Q85" s="835"/>
      <c r="R85" s="835"/>
      <c r="S85" s="836"/>
      <c r="T85" s="874" t="s">
        <v>232</v>
      </c>
      <c r="U85" s="875"/>
      <c r="V85" s="876"/>
      <c r="W85" s="860"/>
      <c r="X85" s="861"/>
      <c r="Y85" s="861"/>
      <c r="Z85" s="861"/>
      <c r="AA85" s="861"/>
      <c r="AB85" s="861"/>
      <c r="AC85" s="862"/>
      <c r="AD85" s="860"/>
      <c r="AE85" s="861"/>
      <c r="AF85" s="861"/>
      <c r="AG85" s="861"/>
      <c r="AH85" s="861"/>
      <c r="AI85" s="861"/>
      <c r="AJ85" s="862"/>
      <c r="AK85" s="860"/>
      <c r="AL85" s="861"/>
      <c r="AM85" s="861"/>
      <c r="AN85" s="861"/>
      <c r="AO85" s="861"/>
      <c r="AP85" s="861"/>
      <c r="AQ85" s="862"/>
      <c r="AR85" s="860"/>
      <c r="AS85" s="861"/>
      <c r="AT85" s="861"/>
      <c r="AU85" s="861"/>
      <c r="AV85" s="861"/>
      <c r="AW85" s="861"/>
      <c r="AX85" s="862"/>
      <c r="AY85" s="860"/>
      <c r="AZ85" s="861"/>
      <c r="BA85" s="863"/>
      <c r="BB85" s="864"/>
      <c r="BC85" s="865"/>
      <c r="BD85" s="866"/>
      <c r="BE85" s="867"/>
      <c r="BF85" s="868"/>
      <c r="BG85" s="869"/>
      <c r="BH85" s="869"/>
      <c r="BI85" s="869"/>
      <c r="BJ85" s="870"/>
    </row>
    <row r="86" spans="2:62" ht="20.25" customHeight="1">
      <c r="B86" s="825"/>
      <c r="C86" s="877"/>
      <c r="D86" s="878"/>
      <c r="E86" s="879"/>
      <c r="F86" s="880">
        <f>C85</f>
        <v>0</v>
      </c>
      <c r="G86" s="879"/>
      <c r="H86" s="880">
        <f>I85</f>
        <v>0</v>
      </c>
      <c r="I86" s="881"/>
      <c r="J86" s="882"/>
      <c r="K86" s="883"/>
      <c r="L86" s="884"/>
      <c r="M86" s="884"/>
      <c r="N86" s="878"/>
      <c r="O86" s="834"/>
      <c r="P86" s="835"/>
      <c r="Q86" s="835"/>
      <c r="R86" s="835"/>
      <c r="S86" s="836"/>
      <c r="T86" s="871" t="s">
        <v>235</v>
      </c>
      <c r="U86" s="872"/>
      <c r="V86" s="873"/>
      <c r="W86" s="840" t="s">
        <v>619</v>
      </c>
      <c r="X86" s="841" t="s">
        <v>619</v>
      </c>
      <c r="Y86" s="841" t="s">
        <v>619</v>
      </c>
      <c r="Z86" s="841" t="s">
        <v>619</v>
      </c>
      <c r="AA86" s="841" t="s">
        <v>619</v>
      </c>
      <c r="AB86" s="841" t="s">
        <v>619</v>
      </c>
      <c r="AC86" s="842" t="s">
        <v>619</v>
      </c>
      <c r="AD86" s="840" t="s">
        <v>619</v>
      </c>
      <c r="AE86" s="841" t="s">
        <v>619</v>
      </c>
      <c r="AF86" s="841" t="s">
        <v>619</v>
      </c>
      <c r="AG86" s="841" t="s">
        <v>619</v>
      </c>
      <c r="AH86" s="841" t="s">
        <v>619</v>
      </c>
      <c r="AI86" s="841" t="s">
        <v>619</v>
      </c>
      <c r="AJ86" s="842" t="s">
        <v>619</v>
      </c>
      <c r="AK86" s="840" t="s">
        <v>619</v>
      </c>
      <c r="AL86" s="841" t="s">
        <v>619</v>
      </c>
      <c r="AM86" s="841" t="s">
        <v>619</v>
      </c>
      <c r="AN86" s="841" t="s">
        <v>619</v>
      </c>
      <c r="AO86" s="841" t="s">
        <v>619</v>
      </c>
      <c r="AP86" s="841" t="s">
        <v>619</v>
      </c>
      <c r="AQ86" s="842" t="s">
        <v>619</v>
      </c>
      <c r="AR86" s="840" t="s">
        <v>619</v>
      </c>
      <c r="AS86" s="841" t="s">
        <v>619</v>
      </c>
      <c r="AT86" s="841" t="s">
        <v>619</v>
      </c>
      <c r="AU86" s="841" t="s">
        <v>619</v>
      </c>
      <c r="AV86" s="841" t="s">
        <v>619</v>
      </c>
      <c r="AW86" s="841" t="s">
        <v>619</v>
      </c>
      <c r="AX86" s="842" t="s">
        <v>619</v>
      </c>
      <c r="AY86" s="840" t="s">
        <v>619</v>
      </c>
      <c r="AZ86" s="841" t="s">
        <v>619</v>
      </c>
      <c r="BA86" s="841" t="s">
        <v>619</v>
      </c>
      <c r="BB86" s="885">
        <f>IF($BE$3="４週",SUM(W86:AX86),IF($BE$3="暦月",SUM(W86:BA86),""))</f>
        <v>0</v>
      </c>
      <c r="BC86" s="886"/>
      <c r="BD86" s="887">
        <f>IF($BE$3="４週",BB86/4,IF($BE$3="暦月",(BB86/($BE$8/7)),""))</f>
        <v>0</v>
      </c>
      <c r="BE86" s="886"/>
      <c r="BF86" s="888"/>
      <c r="BG86" s="889"/>
      <c r="BH86" s="889"/>
      <c r="BI86" s="889"/>
      <c r="BJ86" s="890"/>
    </row>
    <row r="87" spans="2:62" ht="20.25" customHeight="1">
      <c r="B87" s="800">
        <f>B85+1</f>
        <v>36</v>
      </c>
      <c r="C87" s="849"/>
      <c r="D87" s="850"/>
      <c r="E87" s="828"/>
      <c r="F87" s="829"/>
      <c r="G87" s="828"/>
      <c r="H87" s="829"/>
      <c r="I87" s="853"/>
      <c r="J87" s="854"/>
      <c r="K87" s="855"/>
      <c r="L87" s="856"/>
      <c r="M87" s="856"/>
      <c r="N87" s="850"/>
      <c r="O87" s="834"/>
      <c r="P87" s="835"/>
      <c r="Q87" s="835"/>
      <c r="R87" s="835"/>
      <c r="S87" s="836"/>
      <c r="T87" s="874" t="s">
        <v>232</v>
      </c>
      <c r="U87" s="875"/>
      <c r="V87" s="876"/>
      <c r="W87" s="860"/>
      <c r="X87" s="861"/>
      <c r="Y87" s="861"/>
      <c r="Z87" s="861"/>
      <c r="AA87" s="861"/>
      <c r="AB87" s="861"/>
      <c r="AC87" s="862"/>
      <c r="AD87" s="860"/>
      <c r="AE87" s="861"/>
      <c r="AF87" s="861"/>
      <c r="AG87" s="861"/>
      <c r="AH87" s="861"/>
      <c r="AI87" s="861"/>
      <c r="AJ87" s="862"/>
      <c r="AK87" s="860"/>
      <c r="AL87" s="861"/>
      <c r="AM87" s="861"/>
      <c r="AN87" s="861"/>
      <c r="AO87" s="861"/>
      <c r="AP87" s="861"/>
      <c r="AQ87" s="862"/>
      <c r="AR87" s="860"/>
      <c r="AS87" s="861"/>
      <c r="AT87" s="861"/>
      <c r="AU87" s="861"/>
      <c r="AV87" s="861"/>
      <c r="AW87" s="861"/>
      <c r="AX87" s="862"/>
      <c r="AY87" s="860"/>
      <c r="AZ87" s="861"/>
      <c r="BA87" s="863"/>
      <c r="BB87" s="864"/>
      <c r="BC87" s="865"/>
      <c r="BD87" s="866"/>
      <c r="BE87" s="867"/>
      <c r="BF87" s="868"/>
      <c r="BG87" s="869"/>
      <c r="BH87" s="869"/>
      <c r="BI87" s="869"/>
      <c r="BJ87" s="870"/>
    </row>
    <row r="88" spans="2:62" ht="20.25" customHeight="1">
      <c r="B88" s="825"/>
      <c r="C88" s="877"/>
      <c r="D88" s="878"/>
      <c r="E88" s="879"/>
      <c r="F88" s="880">
        <f>C87</f>
        <v>0</v>
      </c>
      <c r="G88" s="879"/>
      <c r="H88" s="880">
        <f>I87</f>
        <v>0</v>
      </c>
      <c r="I88" s="881"/>
      <c r="J88" s="882"/>
      <c r="K88" s="883"/>
      <c r="L88" s="884"/>
      <c r="M88" s="884"/>
      <c r="N88" s="878"/>
      <c r="O88" s="834"/>
      <c r="P88" s="835"/>
      <c r="Q88" s="835"/>
      <c r="R88" s="835"/>
      <c r="S88" s="836"/>
      <c r="T88" s="871" t="s">
        <v>235</v>
      </c>
      <c r="U88" s="872"/>
      <c r="V88" s="873"/>
      <c r="W88" s="840" t="s">
        <v>619</v>
      </c>
      <c r="X88" s="841" t="s">
        <v>619</v>
      </c>
      <c r="Y88" s="841" t="s">
        <v>619</v>
      </c>
      <c r="Z88" s="841" t="s">
        <v>619</v>
      </c>
      <c r="AA88" s="841" t="s">
        <v>619</v>
      </c>
      <c r="AB88" s="841" t="s">
        <v>619</v>
      </c>
      <c r="AC88" s="842" t="s">
        <v>619</v>
      </c>
      <c r="AD88" s="840" t="s">
        <v>619</v>
      </c>
      <c r="AE88" s="841" t="s">
        <v>619</v>
      </c>
      <c r="AF88" s="841" t="s">
        <v>619</v>
      </c>
      <c r="AG88" s="841" t="s">
        <v>619</v>
      </c>
      <c r="AH88" s="841" t="s">
        <v>619</v>
      </c>
      <c r="AI88" s="841" t="s">
        <v>619</v>
      </c>
      <c r="AJ88" s="842" t="s">
        <v>619</v>
      </c>
      <c r="AK88" s="840" t="s">
        <v>619</v>
      </c>
      <c r="AL88" s="841" t="s">
        <v>619</v>
      </c>
      <c r="AM88" s="841" t="s">
        <v>619</v>
      </c>
      <c r="AN88" s="841" t="s">
        <v>619</v>
      </c>
      <c r="AO88" s="841" t="s">
        <v>619</v>
      </c>
      <c r="AP88" s="841" t="s">
        <v>619</v>
      </c>
      <c r="AQ88" s="842" t="s">
        <v>619</v>
      </c>
      <c r="AR88" s="840" t="s">
        <v>619</v>
      </c>
      <c r="AS88" s="841" t="s">
        <v>619</v>
      </c>
      <c r="AT88" s="841" t="s">
        <v>619</v>
      </c>
      <c r="AU88" s="841" t="s">
        <v>619</v>
      </c>
      <c r="AV88" s="841" t="s">
        <v>619</v>
      </c>
      <c r="AW88" s="841" t="s">
        <v>619</v>
      </c>
      <c r="AX88" s="842" t="s">
        <v>619</v>
      </c>
      <c r="AY88" s="840" t="s">
        <v>619</v>
      </c>
      <c r="AZ88" s="841" t="s">
        <v>619</v>
      </c>
      <c r="BA88" s="841" t="s">
        <v>619</v>
      </c>
      <c r="BB88" s="885">
        <f>IF($BE$3="４週",SUM(W88:AX88),IF($BE$3="暦月",SUM(W88:BA88),""))</f>
        <v>0</v>
      </c>
      <c r="BC88" s="886"/>
      <c r="BD88" s="887">
        <f>IF($BE$3="４週",BB88/4,IF($BE$3="暦月",(BB88/($BE$8/7)),""))</f>
        <v>0</v>
      </c>
      <c r="BE88" s="886"/>
      <c r="BF88" s="888"/>
      <c r="BG88" s="889"/>
      <c r="BH88" s="889"/>
      <c r="BI88" s="889"/>
      <c r="BJ88" s="890"/>
    </row>
    <row r="89" spans="2:62" ht="20.25" customHeight="1">
      <c r="B89" s="800">
        <f>B87+1</f>
        <v>37</v>
      </c>
      <c r="C89" s="849"/>
      <c r="D89" s="850"/>
      <c r="E89" s="828"/>
      <c r="F89" s="829"/>
      <c r="G89" s="828"/>
      <c r="H89" s="829"/>
      <c r="I89" s="853"/>
      <c r="J89" s="854"/>
      <c r="K89" s="855"/>
      <c r="L89" s="856"/>
      <c r="M89" s="856"/>
      <c r="N89" s="850"/>
      <c r="O89" s="834"/>
      <c r="P89" s="835"/>
      <c r="Q89" s="835"/>
      <c r="R89" s="835"/>
      <c r="S89" s="836"/>
      <c r="T89" s="874" t="s">
        <v>232</v>
      </c>
      <c r="U89" s="875"/>
      <c r="V89" s="876"/>
      <c r="W89" s="860"/>
      <c r="X89" s="861"/>
      <c r="Y89" s="861"/>
      <c r="Z89" s="861"/>
      <c r="AA89" s="861"/>
      <c r="AB89" s="861"/>
      <c r="AC89" s="862"/>
      <c r="AD89" s="860"/>
      <c r="AE89" s="861"/>
      <c r="AF89" s="861"/>
      <c r="AG89" s="861"/>
      <c r="AH89" s="861"/>
      <c r="AI89" s="861"/>
      <c r="AJ89" s="862"/>
      <c r="AK89" s="860"/>
      <c r="AL89" s="861"/>
      <c r="AM89" s="861"/>
      <c r="AN89" s="861"/>
      <c r="AO89" s="861"/>
      <c r="AP89" s="861"/>
      <c r="AQ89" s="862"/>
      <c r="AR89" s="860"/>
      <c r="AS89" s="861"/>
      <c r="AT89" s="861"/>
      <c r="AU89" s="861"/>
      <c r="AV89" s="861"/>
      <c r="AW89" s="861"/>
      <c r="AX89" s="862"/>
      <c r="AY89" s="860"/>
      <c r="AZ89" s="861"/>
      <c r="BA89" s="863"/>
      <c r="BB89" s="864"/>
      <c r="BC89" s="865"/>
      <c r="BD89" s="866"/>
      <c r="BE89" s="867"/>
      <c r="BF89" s="868"/>
      <c r="BG89" s="869"/>
      <c r="BH89" s="869"/>
      <c r="BI89" s="869"/>
      <c r="BJ89" s="870"/>
    </row>
    <row r="90" spans="2:62" ht="20.25" customHeight="1">
      <c r="B90" s="825"/>
      <c r="C90" s="877"/>
      <c r="D90" s="878"/>
      <c r="E90" s="879"/>
      <c r="F90" s="880">
        <f>C89</f>
        <v>0</v>
      </c>
      <c r="G90" s="879"/>
      <c r="H90" s="880">
        <f>I89</f>
        <v>0</v>
      </c>
      <c r="I90" s="881"/>
      <c r="J90" s="882"/>
      <c r="K90" s="883"/>
      <c r="L90" s="884"/>
      <c r="M90" s="884"/>
      <c r="N90" s="878"/>
      <c r="O90" s="834"/>
      <c r="P90" s="835"/>
      <c r="Q90" s="835"/>
      <c r="R90" s="835"/>
      <c r="S90" s="836"/>
      <c r="T90" s="871" t="s">
        <v>235</v>
      </c>
      <c r="U90" s="872"/>
      <c r="V90" s="873"/>
      <c r="W90" s="840" t="s">
        <v>619</v>
      </c>
      <c r="X90" s="841" t="s">
        <v>619</v>
      </c>
      <c r="Y90" s="841" t="s">
        <v>619</v>
      </c>
      <c r="Z90" s="841" t="s">
        <v>619</v>
      </c>
      <c r="AA90" s="841" t="s">
        <v>619</v>
      </c>
      <c r="AB90" s="841" t="s">
        <v>619</v>
      </c>
      <c r="AC90" s="842" t="s">
        <v>619</v>
      </c>
      <c r="AD90" s="840" t="s">
        <v>619</v>
      </c>
      <c r="AE90" s="841" t="s">
        <v>619</v>
      </c>
      <c r="AF90" s="841" t="s">
        <v>619</v>
      </c>
      <c r="AG90" s="841" t="s">
        <v>619</v>
      </c>
      <c r="AH90" s="841" t="s">
        <v>619</v>
      </c>
      <c r="AI90" s="841" t="s">
        <v>619</v>
      </c>
      <c r="AJ90" s="842" t="s">
        <v>619</v>
      </c>
      <c r="AK90" s="840" t="s">
        <v>619</v>
      </c>
      <c r="AL90" s="841" t="s">
        <v>619</v>
      </c>
      <c r="AM90" s="841" t="s">
        <v>619</v>
      </c>
      <c r="AN90" s="841" t="s">
        <v>619</v>
      </c>
      <c r="AO90" s="841" t="s">
        <v>619</v>
      </c>
      <c r="AP90" s="841" t="s">
        <v>619</v>
      </c>
      <c r="AQ90" s="842" t="s">
        <v>619</v>
      </c>
      <c r="AR90" s="840" t="s">
        <v>619</v>
      </c>
      <c r="AS90" s="841" t="s">
        <v>619</v>
      </c>
      <c r="AT90" s="841" t="s">
        <v>619</v>
      </c>
      <c r="AU90" s="841" t="s">
        <v>619</v>
      </c>
      <c r="AV90" s="841" t="s">
        <v>619</v>
      </c>
      <c r="AW90" s="841" t="s">
        <v>619</v>
      </c>
      <c r="AX90" s="842" t="s">
        <v>619</v>
      </c>
      <c r="AY90" s="840" t="s">
        <v>619</v>
      </c>
      <c r="AZ90" s="841" t="s">
        <v>619</v>
      </c>
      <c r="BA90" s="841" t="s">
        <v>619</v>
      </c>
      <c r="BB90" s="885">
        <f>IF($BE$3="４週",SUM(W90:AX90),IF($BE$3="暦月",SUM(W90:BA90),""))</f>
        <v>0</v>
      </c>
      <c r="BC90" s="886"/>
      <c r="BD90" s="887">
        <f>IF($BE$3="４週",BB90/4,IF($BE$3="暦月",(BB90/($BE$8/7)),""))</f>
        <v>0</v>
      </c>
      <c r="BE90" s="886"/>
      <c r="BF90" s="888"/>
      <c r="BG90" s="889"/>
      <c r="BH90" s="889"/>
      <c r="BI90" s="889"/>
      <c r="BJ90" s="890"/>
    </row>
    <row r="91" spans="2:62" ht="20.25" customHeight="1">
      <c r="B91" s="800">
        <f>B89+1</f>
        <v>38</v>
      </c>
      <c r="C91" s="849"/>
      <c r="D91" s="850"/>
      <c r="E91" s="828"/>
      <c r="F91" s="829"/>
      <c r="G91" s="828"/>
      <c r="H91" s="829"/>
      <c r="I91" s="853"/>
      <c r="J91" s="854"/>
      <c r="K91" s="855"/>
      <c r="L91" s="856"/>
      <c r="M91" s="856"/>
      <c r="N91" s="850"/>
      <c r="O91" s="834"/>
      <c r="P91" s="835"/>
      <c r="Q91" s="835"/>
      <c r="R91" s="835"/>
      <c r="S91" s="836"/>
      <c r="T91" s="874" t="s">
        <v>232</v>
      </c>
      <c r="U91" s="875"/>
      <c r="V91" s="876"/>
      <c r="W91" s="860"/>
      <c r="X91" s="861"/>
      <c r="Y91" s="861"/>
      <c r="Z91" s="861"/>
      <c r="AA91" s="861"/>
      <c r="AB91" s="861"/>
      <c r="AC91" s="862"/>
      <c r="AD91" s="860"/>
      <c r="AE91" s="861"/>
      <c r="AF91" s="861"/>
      <c r="AG91" s="861"/>
      <c r="AH91" s="861"/>
      <c r="AI91" s="861"/>
      <c r="AJ91" s="862"/>
      <c r="AK91" s="860"/>
      <c r="AL91" s="861"/>
      <c r="AM91" s="861"/>
      <c r="AN91" s="861"/>
      <c r="AO91" s="861"/>
      <c r="AP91" s="861"/>
      <c r="AQ91" s="862"/>
      <c r="AR91" s="860"/>
      <c r="AS91" s="861"/>
      <c r="AT91" s="861"/>
      <c r="AU91" s="861"/>
      <c r="AV91" s="861"/>
      <c r="AW91" s="861"/>
      <c r="AX91" s="862"/>
      <c r="AY91" s="860"/>
      <c r="AZ91" s="861"/>
      <c r="BA91" s="863"/>
      <c r="BB91" s="864"/>
      <c r="BC91" s="865"/>
      <c r="BD91" s="866"/>
      <c r="BE91" s="867"/>
      <c r="BF91" s="868"/>
      <c r="BG91" s="869"/>
      <c r="BH91" s="869"/>
      <c r="BI91" s="869"/>
      <c r="BJ91" s="870"/>
    </row>
    <row r="92" spans="2:62" ht="20.25" customHeight="1">
      <c r="B92" s="825"/>
      <c r="C92" s="877"/>
      <c r="D92" s="878"/>
      <c r="E92" s="879"/>
      <c r="F92" s="880">
        <f>C91</f>
        <v>0</v>
      </c>
      <c r="G92" s="879"/>
      <c r="H92" s="880">
        <f>I91</f>
        <v>0</v>
      </c>
      <c r="I92" s="881"/>
      <c r="J92" s="882"/>
      <c r="K92" s="883"/>
      <c r="L92" s="884"/>
      <c r="M92" s="884"/>
      <c r="N92" s="878"/>
      <c r="O92" s="834"/>
      <c r="P92" s="835"/>
      <c r="Q92" s="835"/>
      <c r="R92" s="835"/>
      <c r="S92" s="836"/>
      <c r="T92" s="871" t="s">
        <v>235</v>
      </c>
      <c r="U92" s="872"/>
      <c r="V92" s="873"/>
      <c r="W92" s="840" t="s">
        <v>619</v>
      </c>
      <c r="X92" s="841" t="s">
        <v>619</v>
      </c>
      <c r="Y92" s="841" t="s">
        <v>619</v>
      </c>
      <c r="Z92" s="841" t="s">
        <v>619</v>
      </c>
      <c r="AA92" s="841" t="s">
        <v>619</v>
      </c>
      <c r="AB92" s="841" t="s">
        <v>619</v>
      </c>
      <c r="AC92" s="842" t="s">
        <v>619</v>
      </c>
      <c r="AD92" s="840" t="s">
        <v>619</v>
      </c>
      <c r="AE92" s="841" t="s">
        <v>619</v>
      </c>
      <c r="AF92" s="841" t="s">
        <v>619</v>
      </c>
      <c r="AG92" s="841" t="s">
        <v>619</v>
      </c>
      <c r="AH92" s="841" t="s">
        <v>619</v>
      </c>
      <c r="AI92" s="841" t="s">
        <v>619</v>
      </c>
      <c r="AJ92" s="842" t="s">
        <v>619</v>
      </c>
      <c r="AK92" s="840" t="s">
        <v>619</v>
      </c>
      <c r="AL92" s="841" t="s">
        <v>619</v>
      </c>
      <c r="AM92" s="841" t="s">
        <v>619</v>
      </c>
      <c r="AN92" s="841" t="s">
        <v>619</v>
      </c>
      <c r="AO92" s="841" t="s">
        <v>619</v>
      </c>
      <c r="AP92" s="841" t="s">
        <v>619</v>
      </c>
      <c r="AQ92" s="842" t="s">
        <v>619</v>
      </c>
      <c r="AR92" s="840" t="s">
        <v>619</v>
      </c>
      <c r="AS92" s="841" t="s">
        <v>619</v>
      </c>
      <c r="AT92" s="841" t="s">
        <v>619</v>
      </c>
      <c r="AU92" s="841" t="s">
        <v>619</v>
      </c>
      <c r="AV92" s="841" t="s">
        <v>619</v>
      </c>
      <c r="AW92" s="841" t="s">
        <v>619</v>
      </c>
      <c r="AX92" s="842" t="s">
        <v>619</v>
      </c>
      <c r="AY92" s="840" t="s">
        <v>619</v>
      </c>
      <c r="AZ92" s="841" t="s">
        <v>619</v>
      </c>
      <c r="BA92" s="841" t="s">
        <v>619</v>
      </c>
      <c r="BB92" s="885">
        <f>IF($BE$3="４週",SUM(W92:AX92),IF($BE$3="暦月",SUM(W92:BA92),""))</f>
        <v>0</v>
      </c>
      <c r="BC92" s="886"/>
      <c r="BD92" s="887">
        <f>IF($BE$3="４週",BB92/4,IF($BE$3="暦月",(BB92/($BE$8/7)),""))</f>
        <v>0</v>
      </c>
      <c r="BE92" s="886"/>
      <c r="BF92" s="888"/>
      <c r="BG92" s="889"/>
      <c r="BH92" s="889"/>
      <c r="BI92" s="889"/>
      <c r="BJ92" s="890"/>
    </row>
    <row r="93" spans="2:62" ht="20.25" customHeight="1">
      <c r="B93" s="800">
        <f>B91+1</f>
        <v>39</v>
      </c>
      <c r="C93" s="849"/>
      <c r="D93" s="850"/>
      <c r="E93" s="828"/>
      <c r="F93" s="829"/>
      <c r="G93" s="828"/>
      <c r="H93" s="829"/>
      <c r="I93" s="853"/>
      <c r="J93" s="854"/>
      <c r="K93" s="855"/>
      <c r="L93" s="856"/>
      <c r="M93" s="856"/>
      <c r="N93" s="850"/>
      <c r="O93" s="834"/>
      <c r="P93" s="835"/>
      <c r="Q93" s="835"/>
      <c r="R93" s="835"/>
      <c r="S93" s="836"/>
      <c r="T93" s="874" t="s">
        <v>232</v>
      </c>
      <c r="U93" s="875"/>
      <c r="V93" s="876"/>
      <c r="W93" s="860"/>
      <c r="X93" s="861"/>
      <c r="Y93" s="861"/>
      <c r="Z93" s="861"/>
      <c r="AA93" s="861"/>
      <c r="AB93" s="861"/>
      <c r="AC93" s="862"/>
      <c r="AD93" s="860"/>
      <c r="AE93" s="861"/>
      <c r="AF93" s="861"/>
      <c r="AG93" s="861"/>
      <c r="AH93" s="861"/>
      <c r="AI93" s="861"/>
      <c r="AJ93" s="862"/>
      <c r="AK93" s="860"/>
      <c r="AL93" s="861"/>
      <c r="AM93" s="861"/>
      <c r="AN93" s="861"/>
      <c r="AO93" s="861"/>
      <c r="AP93" s="861"/>
      <c r="AQ93" s="862"/>
      <c r="AR93" s="860"/>
      <c r="AS93" s="861"/>
      <c r="AT93" s="861"/>
      <c r="AU93" s="861"/>
      <c r="AV93" s="861"/>
      <c r="AW93" s="861"/>
      <c r="AX93" s="862"/>
      <c r="AY93" s="860"/>
      <c r="AZ93" s="861"/>
      <c r="BA93" s="863"/>
      <c r="BB93" s="864"/>
      <c r="BC93" s="865"/>
      <c r="BD93" s="866"/>
      <c r="BE93" s="867"/>
      <c r="BF93" s="868"/>
      <c r="BG93" s="869"/>
      <c r="BH93" s="869"/>
      <c r="BI93" s="869"/>
      <c r="BJ93" s="870"/>
    </row>
    <row r="94" spans="2:62" ht="20.25" customHeight="1">
      <c r="B94" s="825"/>
      <c r="C94" s="877"/>
      <c r="D94" s="878"/>
      <c r="E94" s="879"/>
      <c r="F94" s="880">
        <f>C93</f>
        <v>0</v>
      </c>
      <c r="G94" s="879"/>
      <c r="H94" s="880">
        <f>I93</f>
        <v>0</v>
      </c>
      <c r="I94" s="881"/>
      <c r="J94" s="882"/>
      <c r="K94" s="883"/>
      <c r="L94" s="884"/>
      <c r="M94" s="884"/>
      <c r="N94" s="878"/>
      <c r="O94" s="834"/>
      <c r="P94" s="835"/>
      <c r="Q94" s="835"/>
      <c r="R94" s="835"/>
      <c r="S94" s="836"/>
      <c r="T94" s="871" t="s">
        <v>235</v>
      </c>
      <c r="U94" s="872"/>
      <c r="V94" s="873"/>
      <c r="W94" s="840" t="s">
        <v>619</v>
      </c>
      <c r="X94" s="841" t="s">
        <v>619</v>
      </c>
      <c r="Y94" s="841" t="s">
        <v>619</v>
      </c>
      <c r="Z94" s="841" t="s">
        <v>619</v>
      </c>
      <c r="AA94" s="841" t="s">
        <v>619</v>
      </c>
      <c r="AB94" s="841" t="s">
        <v>619</v>
      </c>
      <c r="AC94" s="842" t="s">
        <v>619</v>
      </c>
      <c r="AD94" s="840" t="s">
        <v>619</v>
      </c>
      <c r="AE94" s="841" t="s">
        <v>619</v>
      </c>
      <c r="AF94" s="841" t="s">
        <v>619</v>
      </c>
      <c r="AG94" s="841" t="s">
        <v>619</v>
      </c>
      <c r="AH94" s="841" t="s">
        <v>619</v>
      </c>
      <c r="AI94" s="841" t="s">
        <v>619</v>
      </c>
      <c r="AJ94" s="842" t="s">
        <v>619</v>
      </c>
      <c r="AK94" s="840" t="s">
        <v>619</v>
      </c>
      <c r="AL94" s="841" t="s">
        <v>619</v>
      </c>
      <c r="AM94" s="841" t="s">
        <v>619</v>
      </c>
      <c r="AN94" s="841" t="s">
        <v>619</v>
      </c>
      <c r="AO94" s="841" t="s">
        <v>619</v>
      </c>
      <c r="AP94" s="841" t="s">
        <v>619</v>
      </c>
      <c r="AQ94" s="842" t="s">
        <v>619</v>
      </c>
      <c r="AR94" s="840" t="s">
        <v>619</v>
      </c>
      <c r="AS94" s="841" t="s">
        <v>619</v>
      </c>
      <c r="AT94" s="841" t="s">
        <v>619</v>
      </c>
      <c r="AU94" s="841" t="s">
        <v>619</v>
      </c>
      <c r="AV94" s="841" t="s">
        <v>619</v>
      </c>
      <c r="AW94" s="841" t="s">
        <v>619</v>
      </c>
      <c r="AX94" s="842" t="s">
        <v>619</v>
      </c>
      <c r="AY94" s="840" t="s">
        <v>619</v>
      </c>
      <c r="AZ94" s="841" t="s">
        <v>619</v>
      </c>
      <c r="BA94" s="841" t="s">
        <v>619</v>
      </c>
      <c r="BB94" s="885">
        <f>IF($BE$3="４週",SUM(W94:AX94),IF($BE$3="暦月",SUM(W94:BA94),""))</f>
        <v>0</v>
      </c>
      <c r="BC94" s="886"/>
      <c r="BD94" s="887">
        <f>IF($BE$3="４週",BB94/4,IF($BE$3="暦月",(BB94/($BE$8/7)),""))</f>
        <v>0</v>
      </c>
      <c r="BE94" s="886"/>
      <c r="BF94" s="888"/>
      <c r="BG94" s="889"/>
      <c r="BH94" s="889"/>
      <c r="BI94" s="889"/>
      <c r="BJ94" s="890"/>
    </row>
    <row r="95" spans="2:62" ht="20.25" customHeight="1">
      <c r="B95" s="800">
        <f>B93+1</f>
        <v>40</v>
      </c>
      <c r="C95" s="849"/>
      <c r="D95" s="850"/>
      <c r="E95" s="828"/>
      <c r="F95" s="829"/>
      <c r="G95" s="828"/>
      <c r="H95" s="829"/>
      <c r="I95" s="853"/>
      <c r="J95" s="854"/>
      <c r="K95" s="855"/>
      <c r="L95" s="856"/>
      <c r="M95" s="856"/>
      <c r="N95" s="850"/>
      <c r="O95" s="834"/>
      <c r="P95" s="835"/>
      <c r="Q95" s="835"/>
      <c r="R95" s="835"/>
      <c r="S95" s="836"/>
      <c r="T95" s="874" t="s">
        <v>232</v>
      </c>
      <c r="U95" s="875"/>
      <c r="V95" s="876"/>
      <c r="W95" s="860"/>
      <c r="X95" s="861"/>
      <c r="Y95" s="861"/>
      <c r="Z95" s="861"/>
      <c r="AA95" s="861"/>
      <c r="AB95" s="861"/>
      <c r="AC95" s="862"/>
      <c r="AD95" s="860"/>
      <c r="AE95" s="861"/>
      <c r="AF95" s="861"/>
      <c r="AG95" s="861"/>
      <c r="AH95" s="861"/>
      <c r="AI95" s="861"/>
      <c r="AJ95" s="862"/>
      <c r="AK95" s="860"/>
      <c r="AL95" s="861"/>
      <c r="AM95" s="861"/>
      <c r="AN95" s="861"/>
      <c r="AO95" s="861"/>
      <c r="AP95" s="861"/>
      <c r="AQ95" s="862"/>
      <c r="AR95" s="860"/>
      <c r="AS95" s="861"/>
      <c r="AT95" s="861"/>
      <c r="AU95" s="861"/>
      <c r="AV95" s="861"/>
      <c r="AW95" s="861"/>
      <c r="AX95" s="862"/>
      <c r="AY95" s="860"/>
      <c r="AZ95" s="861"/>
      <c r="BA95" s="863"/>
      <c r="BB95" s="864"/>
      <c r="BC95" s="865"/>
      <c r="BD95" s="866"/>
      <c r="BE95" s="867"/>
      <c r="BF95" s="868"/>
      <c r="BG95" s="869"/>
      <c r="BH95" s="869"/>
      <c r="BI95" s="869"/>
      <c r="BJ95" s="870"/>
    </row>
    <row r="96" spans="2:62" ht="20.25" customHeight="1">
      <c r="B96" s="825"/>
      <c r="C96" s="877"/>
      <c r="D96" s="878"/>
      <c r="E96" s="879"/>
      <c r="F96" s="880">
        <f>C95</f>
        <v>0</v>
      </c>
      <c r="G96" s="879"/>
      <c r="H96" s="880">
        <f>I95</f>
        <v>0</v>
      </c>
      <c r="I96" s="881"/>
      <c r="J96" s="882"/>
      <c r="K96" s="883"/>
      <c r="L96" s="884"/>
      <c r="M96" s="884"/>
      <c r="N96" s="878"/>
      <c r="O96" s="834"/>
      <c r="P96" s="835"/>
      <c r="Q96" s="835"/>
      <c r="R96" s="835"/>
      <c r="S96" s="836"/>
      <c r="T96" s="871" t="s">
        <v>235</v>
      </c>
      <c r="U96" s="872"/>
      <c r="V96" s="873"/>
      <c r="W96" s="840" t="s">
        <v>619</v>
      </c>
      <c r="X96" s="841" t="s">
        <v>619</v>
      </c>
      <c r="Y96" s="841" t="s">
        <v>619</v>
      </c>
      <c r="Z96" s="841" t="s">
        <v>619</v>
      </c>
      <c r="AA96" s="841" t="s">
        <v>619</v>
      </c>
      <c r="AB96" s="841" t="s">
        <v>619</v>
      </c>
      <c r="AC96" s="842" t="s">
        <v>619</v>
      </c>
      <c r="AD96" s="840" t="s">
        <v>619</v>
      </c>
      <c r="AE96" s="841" t="s">
        <v>619</v>
      </c>
      <c r="AF96" s="841" t="s">
        <v>619</v>
      </c>
      <c r="AG96" s="841" t="s">
        <v>619</v>
      </c>
      <c r="AH96" s="841" t="s">
        <v>619</v>
      </c>
      <c r="AI96" s="841" t="s">
        <v>619</v>
      </c>
      <c r="AJ96" s="842" t="s">
        <v>619</v>
      </c>
      <c r="AK96" s="840" t="s">
        <v>619</v>
      </c>
      <c r="AL96" s="841" t="s">
        <v>619</v>
      </c>
      <c r="AM96" s="841" t="s">
        <v>619</v>
      </c>
      <c r="AN96" s="841" t="s">
        <v>619</v>
      </c>
      <c r="AO96" s="841" t="s">
        <v>619</v>
      </c>
      <c r="AP96" s="841" t="s">
        <v>619</v>
      </c>
      <c r="AQ96" s="842" t="s">
        <v>619</v>
      </c>
      <c r="AR96" s="840" t="s">
        <v>619</v>
      </c>
      <c r="AS96" s="841" t="s">
        <v>619</v>
      </c>
      <c r="AT96" s="841" t="s">
        <v>619</v>
      </c>
      <c r="AU96" s="841" t="s">
        <v>619</v>
      </c>
      <c r="AV96" s="841" t="s">
        <v>619</v>
      </c>
      <c r="AW96" s="841" t="s">
        <v>619</v>
      </c>
      <c r="AX96" s="842" t="s">
        <v>619</v>
      </c>
      <c r="AY96" s="840" t="s">
        <v>619</v>
      </c>
      <c r="AZ96" s="841" t="s">
        <v>619</v>
      </c>
      <c r="BA96" s="841" t="s">
        <v>619</v>
      </c>
      <c r="BB96" s="885">
        <f>IF($BE$3="４週",SUM(W96:AX96),IF($BE$3="暦月",SUM(W96:BA96),""))</f>
        <v>0</v>
      </c>
      <c r="BC96" s="886"/>
      <c r="BD96" s="887">
        <f>IF($BE$3="４週",BB96/4,IF($BE$3="暦月",(BB96/($BE$8/7)),""))</f>
        <v>0</v>
      </c>
      <c r="BE96" s="886"/>
      <c r="BF96" s="888"/>
      <c r="BG96" s="889"/>
      <c r="BH96" s="889"/>
      <c r="BI96" s="889"/>
      <c r="BJ96" s="890"/>
    </row>
    <row r="97" spans="2:62" ht="20.25" customHeight="1">
      <c r="B97" s="800">
        <f>B95+1</f>
        <v>41</v>
      </c>
      <c r="C97" s="849"/>
      <c r="D97" s="850"/>
      <c r="E97" s="828"/>
      <c r="F97" s="829"/>
      <c r="G97" s="828"/>
      <c r="H97" s="829"/>
      <c r="I97" s="853"/>
      <c r="J97" s="854"/>
      <c r="K97" s="855"/>
      <c r="L97" s="856"/>
      <c r="M97" s="856"/>
      <c r="N97" s="850"/>
      <c r="O97" s="834"/>
      <c r="P97" s="835"/>
      <c r="Q97" s="835"/>
      <c r="R97" s="835"/>
      <c r="S97" s="836"/>
      <c r="T97" s="874" t="s">
        <v>232</v>
      </c>
      <c r="U97" s="875"/>
      <c r="V97" s="876"/>
      <c r="W97" s="860"/>
      <c r="X97" s="861"/>
      <c r="Y97" s="861"/>
      <c r="Z97" s="861"/>
      <c r="AA97" s="861"/>
      <c r="AB97" s="861"/>
      <c r="AC97" s="862"/>
      <c r="AD97" s="860"/>
      <c r="AE97" s="861"/>
      <c r="AF97" s="861"/>
      <c r="AG97" s="861"/>
      <c r="AH97" s="861"/>
      <c r="AI97" s="861"/>
      <c r="AJ97" s="862"/>
      <c r="AK97" s="860"/>
      <c r="AL97" s="861"/>
      <c r="AM97" s="861"/>
      <c r="AN97" s="861"/>
      <c r="AO97" s="861"/>
      <c r="AP97" s="861"/>
      <c r="AQ97" s="862"/>
      <c r="AR97" s="860"/>
      <c r="AS97" s="861"/>
      <c r="AT97" s="861"/>
      <c r="AU97" s="861"/>
      <c r="AV97" s="861"/>
      <c r="AW97" s="861"/>
      <c r="AX97" s="862"/>
      <c r="AY97" s="860"/>
      <c r="AZ97" s="861"/>
      <c r="BA97" s="863"/>
      <c r="BB97" s="864"/>
      <c r="BC97" s="865"/>
      <c r="BD97" s="866"/>
      <c r="BE97" s="867"/>
      <c r="BF97" s="868"/>
      <c r="BG97" s="869"/>
      <c r="BH97" s="869"/>
      <c r="BI97" s="869"/>
      <c r="BJ97" s="870"/>
    </row>
    <row r="98" spans="2:62" ht="20.25" customHeight="1">
      <c r="B98" s="825"/>
      <c r="C98" s="877"/>
      <c r="D98" s="878"/>
      <c r="E98" s="879"/>
      <c r="F98" s="880">
        <f>C97</f>
        <v>0</v>
      </c>
      <c r="G98" s="879"/>
      <c r="H98" s="880">
        <f>I97</f>
        <v>0</v>
      </c>
      <c r="I98" s="881"/>
      <c r="J98" s="882"/>
      <c r="K98" s="883"/>
      <c r="L98" s="884"/>
      <c r="M98" s="884"/>
      <c r="N98" s="878"/>
      <c r="O98" s="834"/>
      <c r="P98" s="835"/>
      <c r="Q98" s="835"/>
      <c r="R98" s="835"/>
      <c r="S98" s="836"/>
      <c r="T98" s="871" t="s">
        <v>235</v>
      </c>
      <c r="U98" s="872"/>
      <c r="V98" s="873"/>
      <c r="W98" s="840" t="s">
        <v>619</v>
      </c>
      <c r="X98" s="841" t="s">
        <v>619</v>
      </c>
      <c r="Y98" s="841" t="s">
        <v>619</v>
      </c>
      <c r="Z98" s="841" t="s">
        <v>619</v>
      </c>
      <c r="AA98" s="841" t="s">
        <v>619</v>
      </c>
      <c r="AB98" s="841" t="s">
        <v>619</v>
      </c>
      <c r="AC98" s="842" t="s">
        <v>619</v>
      </c>
      <c r="AD98" s="840" t="s">
        <v>619</v>
      </c>
      <c r="AE98" s="841" t="s">
        <v>619</v>
      </c>
      <c r="AF98" s="841" t="s">
        <v>619</v>
      </c>
      <c r="AG98" s="841" t="s">
        <v>619</v>
      </c>
      <c r="AH98" s="841" t="s">
        <v>619</v>
      </c>
      <c r="AI98" s="841" t="s">
        <v>619</v>
      </c>
      <c r="AJ98" s="842" t="s">
        <v>619</v>
      </c>
      <c r="AK98" s="840" t="s">
        <v>619</v>
      </c>
      <c r="AL98" s="841" t="s">
        <v>619</v>
      </c>
      <c r="AM98" s="841" t="s">
        <v>619</v>
      </c>
      <c r="AN98" s="841" t="s">
        <v>619</v>
      </c>
      <c r="AO98" s="841" t="s">
        <v>619</v>
      </c>
      <c r="AP98" s="841" t="s">
        <v>619</v>
      </c>
      <c r="AQ98" s="842" t="s">
        <v>619</v>
      </c>
      <c r="AR98" s="840" t="s">
        <v>619</v>
      </c>
      <c r="AS98" s="841" t="s">
        <v>619</v>
      </c>
      <c r="AT98" s="841" t="s">
        <v>619</v>
      </c>
      <c r="AU98" s="841" t="s">
        <v>619</v>
      </c>
      <c r="AV98" s="841" t="s">
        <v>619</v>
      </c>
      <c r="AW98" s="841" t="s">
        <v>619</v>
      </c>
      <c r="AX98" s="842" t="s">
        <v>619</v>
      </c>
      <c r="AY98" s="840" t="s">
        <v>619</v>
      </c>
      <c r="AZ98" s="841" t="s">
        <v>619</v>
      </c>
      <c r="BA98" s="841" t="s">
        <v>619</v>
      </c>
      <c r="BB98" s="885">
        <f>IF($BE$3="４週",SUM(W98:AX98),IF($BE$3="暦月",SUM(W98:BA98),""))</f>
        <v>0</v>
      </c>
      <c r="BC98" s="886"/>
      <c r="BD98" s="887">
        <f>IF($BE$3="４週",BB98/4,IF($BE$3="暦月",(BB98/($BE$8/7)),""))</f>
        <v>0</v>
      </c>
      <c r="BE98" s="886"/>
      <c r="BF98" s="888"/>
      <c r="BG98" s="889"/>
      <c r="BH98" s="889"/>
      <c r="BI98" s="889"/>
      <c r="BJ98" s="890"/>
    </row>
    <row r="99" spans="2:62" ht="20.25" customHeight="1">
      <c r="B99" s="800">
        <f>B97+1</f>
        <v>42</v>
      </c>
      <c r="C99" s="849"/>
      <c r="D99" s="850"/>
      <c r="E99" s="828"/>
      <c r="F99" s="829"/>
      <c r="G99" s="828"/>
      <c r="H99" s="829"/>
      <c r="I99" s="853"/>
      <c r="J99" s="854"/>
      <c r="K99" s="855"/>
      <c r="L99" s="856"/>
      <c r="M99" s="856"/>
      <c r="N99" s="850"/>
      <c r="O99" s="834"/>
      <c r="P99" s="835"/>
      <c r="Q99" s="835"/>
      <c r="R99" s="835"/>
      <c r="S99" s="836"/>
      <c r="T99" s="874" t="s">
        <v>232</v>
      </c>
      <c r="U99" s="875"/>
      <c r="V99" s="876"/>
      <c r="W99" s="860"/>
      <c r="X99" s="861"/>
      <c r="Y99" s="861"/>
      <c r="Z99" s="861"/>
      <c r="AA99" s="861"/>
      <c r="AB99" s="861"/>
      <c r="AC99" s="862"/>
      <c r="AD99" s="860"/>
      <c r="AE99" s="861"/>
      <c r="AF99" s="861"/>
      <c r="AG99" s="861"/>
      <c r="AH99" s="861"/>
      <c r="AI99" s="861"/>
      <c r="AJ99" s="862"/>
      <c r="AK99" s="860"/>
      <c r="AL99" s="861"/>
      <c r="AM99" s="861"/>
      <c r="AN99" s="861"/>
      <c r="AO99" s="861"/>
      <c r="AP99" s="861"/>
      <c r="AQ99" s="862"/>
      <c r="AR99" s="860"/>
      <c r="AS99" s="861"/>
      <c r="AT99" s="861"/>
      <c r="AU99" s="861"/>
      <c r="AV99" s="861"/>
      <c r="AW99" s="861"/>
      <c r="AX99" s="862"/>
      <c r="AY99" s="860"/>
      <c r="AZ99" s="861"/>
      <c r="BA99" s="863"/>
      <c r="BB99" s="864"/>
      <c r="BC99" s="865"/>
      <c r="BD99" s="866"/>
      <c r="BE99" s="867"/>
      <c r="BF99" s="868"/>
      <c r="BG99" s="869"/>
      <c r="BH99" s="869"/>
      <c r="BI99" s="869"/>
      <c r="BJ99" s="870"/>
    </row>
    <row r="100" spans="2:62" ht="20.25" customHeight="1">
      <c r="B100" s="825"/>
      <c r="C100" s="877"/>
      <c r="D100" s="878"/>
      <c r="E100" s="879"/>
      <c r="F100" s="880">
        <f>C99</f>
        <v>0</v>
      </c>
      <c r="G100" s="879"/>
      <c r="H100" s="880">
        <f>I99</f>
        <v>0</v>
      </c>
      <c r="I100" s="881"/>
      <c r="J100" s="882"/>
      <c r="K100" s="883"/>
      <c r="L100" s="884"/>
      <c r="M100" s="884"/>
      <c r="N100" s="878"/>
      <c r="O100" s="834"/>
      <c r="P100" s="835"/>
      <c r="Q100" s="835"/>
      <c r="R100" s="835"/>
      <c r="S100" s="836"/>
      <c r="T100" s="871" t="s">
        <v>235</v>
      </c>
      <c r="U100" s="872"/>
      <c r="V100" s="873"/>
      <c r="W100" s="840" t="s">
        <v>619</v>
      </c>
      <c r="X100" s="841" t="s">
        <v>619</v>
      </c>
      <c r="Y100" s="841" t="s">
        <v>619</v>
      </c>
      <c r="Z100" s="841" t="s">
        <v>619</v>
      </c>
      <c r="AA100" s="841" t="s">
        <v>619</v>
      </c>
      <c r="AB100" s="841" t="s">
        <v>619</v>
      </c>
      <c r="AC100" s="842" t="s">
        <v>619</v>
      </c>
      <c r="AD100" s="840" t="s">
        <v>619</v>
      </c>
      <c r="AE100" s="841" t="s">
        <v>619</v>
      </c>
      <c r="AF100" s="841" t="s">
        <v>619</v>
      </c>
      <c r="AG100" s="841" t="s">
        <v>619</v>
      </c>
      <c r="AH100" s="841" t="s">
        <v>619</v>
      </c>
      <c r="AI100" s="841" t="s">
        <v>619</v>
      </c>
      <c r="AJ100" s="842" t="s">
        <v>619</v>
      </c>
      <c r="AK100" s="840" t="s">
        <v>619</v>
      </c>
      <c r="AL100" s="841" t="s">
        <v>619</v>
      </c>
      <c r="AM100" s="841" t="s">
        <v>619</v>
      </c>
      <c r="AN100" s="841" t="s">
        <v>619</v>
      </c>
      <c r="AO100" s="841" t="s">
        <v>619</v>
      </c>
      <c r="AP100" s="841" t="s">
        <v>619</v>
      </c>
      <c r="AQ100" s="842" t="s">
        <v>619</v>
      </c>
      <c r="AR100" s="840" t="s">
        <v>619</v>
      </c>
      <c r="AS100" s="841" t="s">
        <v>619</v>
      </c>
      <c r="AT100" s="841" t="s">
        <v>619</v>
      </c>
      <c r="AU100" s="841" t="s">
        <v>619</v>
      </c>
      <c r="AV100" s="841" t="s">
        <v>619</v>
      </c>
      <c r="AW100" s="841" t="s">
        <v>619</v>
      </c>
      <c r="AX100" s="842" t="s">
        <v>619</v>
      </c>
      <c r="AY100" s="840" t="s">
        <v>619</v>
      </c>
      <c r="AZ100" s="841" t="s">
        <v>619</v>
      </c>
      <c r="BA100" s="841" t="s">
        <v>619</v>
      </c>
      <c r="BB100" s="885">
        <f>IF($BE$3="４週",SUM(W100:AX100),IF($BE$3="暦月",SUM(W100:BA100),""))</f>
        <v>0</v>
      </c>
      <c r="BC100" s="886"/>
      <c r="BD100" s="887">
        <f>IF($BE$3="４週",BB100/4,IF($BE$3="暦月",(BB100/($BE$8/7)),""))</f>
        <v>0</v>
      </c>
      <c r="BE100" s="886"/>
      <c r="BF100" s="888"/>
      <c r="BG100" s="889"/>
      <c r="BH100" s="889"/>
      <c r="BI100" s="889"/>
      <c r="BJ100" s="890"/>
    </row>
    <row r="101" spans="2:62" ht="20.25" customHeight="1">
      <c r="B101" s="800">
        <f>B99+1</f>
        <v>43</v>
      </c>
      <c r="C101" s="849"/>
      <c r="D101" s="850"/>
      <c r="E101" s="828"/>
      <c r="F101" s="829"/>
      <c r="G101" s="828"/>
      <c r="H101" s="829"/>
      <c r="I101" s="853"/>
      <c r="J101" s="854"/>
      <c r="K101" s="855"/>
      <c r="L101" s="856"/>
      <c r="M101" s="856"/>
      <c r="N101" s="850"/>
      <c r="O101" s="834"/>
      <c r="P101" s="835"/>
      <c r="Q101" s="835"/>
      <c r="R101" s="835"/>
      <c r="S101" s="836"/>
      <c r="T101" s="874" t="s">
        <v>232</v>
      </c>
      <c r="U101" s="875"/>
      <c r="V101" s="876"/>
      <c r="W101" s="860"/>
      <c r="X101" s="861"/>
      <c r="Y101" s="861"/>
      <c r="Z101" s="861"/>
      <c r="AA101" s="861"/>
      <c r="AB101" s="861"/>
      <c r="AC101" s="862"/>
      <c r="AD101" s="860"/>
      <c r="AE101" s="861"/>
      <c r="AF101" s="861"/>
      <c r="AG101" s="861"/>
      <c r="AH101" s="861"/>
      <c r="AI101" s="861"/>
      <c r="AJ101" s="862"/>
      <c r="AK101" s="860"/>
      <c r="AL101" s="861"/>
      <c r="AM101" s="861"/>
      <c r="AN101" s="861"/>
      <c r="AO101" s="861"/>
      <c r="AP101" s="861"/>
      <c r="AQ101" s="862"/>
      <c r="AR101" s="860"/>
      <c r="AS101" s="861"/>
      <c r="AT101" s="861"/>
      <c r="AU101" s="861"/>
      <c r="AV101" s="861"/>
      <c r="AW101" s="861"/>
      <c r="AX101" s="862"/>
      <c r="AY101" s="860"/>
      <c r="AZ101" s="861"/>
      <c r="BA101" s="863"/>
      <c r="BB101" s="864"/>
      <c r="BC101" s="865"/>
      <c r="BD101" s="866"/>
      <c r="BE101" s="867"/>
      <c r="BF101" s="868"/>
      <c r="BG101" s="869"/>
      <c r="BH101" s="869"/>
      <c r="BI101" s="869"/>
      <c r="BJ101" s="870"/>
    </row>
    <row r="102" spans="2:62" ht="20.25" customHeight="1">
      <c r="B102" s="825"/>
      <c r="C102" s="877"/>
      <c r="D102" s="878"/>
      <c r="E102" s="879"/>
      <c r="F102" s="880">
        <f>C101</f>
        <v>0</v>
      </c>
      <c r="G102" s="879"/>
      <c r="H102" s="880">
        <f>I101</f>
        <v>0</v>
      </c>
      <c r="I102" s="881"/>
      <c r="J102" s="882"/>
      <c r="K102" s="883"/>
      <c r="L102" s="884"/>
      <c r="M102" s="884"/>
      <c r="N102" s="878"/>
      <c r="O102" s="834"/>
      <c r="P102" s="835"/>
      <c r="Q102" s="835"/>
      <c r="R102" s="835"/>
      <c r="S102" s="836"/>
      <c r="T102" s="871" t="s">
        <v>235</v>
      </c>
      <c r="U102" s="872"/>
      <c r="V102" s="873"/>
      <c r="W102" s="840" t="s">
        <v>619</v>
      </c>
      <c r="X102" s="841" t="s">
        <v>619</v>
      </c>
      <c r="Y102" s="841" t="s">
        <v>619</v>
      </c>
      <c r="Z102" s="841" t="s">
        <v>619</v>
      </c>
      <c r="AA102" s="841" t="s">
        <v>619</v>
      </c>
      <c r="AB102" s="841" t="s">
        <v>619</v>
      </c>
      <c r="AC102" s="842" t="s">
        <v>619</v>
      </c>
      <c r="AD102" s="840" t="s">
        <v>619</v>
      </c>
      <c r="AE102" s="841" t="s">
        <v>619</v>
      </c>
      <c r="AF102" s="841" t="s">
        <v>619</v>
      </c>
      <c r="AG102" s="841" t="s">
        <v>619</v>
      </c>
      <c r="AH102" s="841" t="s">
        <v>619</v>
      </c>
      <c r="AI102" s="841" t="s">
        <v>619</v>
      </c>
      <c r="AJ102" s="842" t="s">
        <v>619</v>
      </c>
      <c r="AK102" s="840" t="s">
        <v>619</v>
      </c>
      <c r="AL102" s="841" t="s">
        <v>619</v>
      </c>
      <c r="AM102" s="841" t="s">
        <v>619</v>
      </c>
      <c r="AN102" s="841" t="s">
        <v>619</v>
      </c>
      <c r="AO102" s="841" t="s">
        <v>619</v>
      </c>
      <c r="AP102" s="841" t="s">
        <v>619</v>
      </c>
      <c r="AQ102" s="842" t="s">
        <v>619</v>
      </c>
      <c r="AR102" s="840" t="s">
        <v>619</v>
      </c>
      <c r="AS102" s="841" t="s">
        <v>619</v>
      </c>
      <c r="AT102" s="841" t="s">
        <v>619</v>
      </c>
      <c r="AU102" s="841" t="s">
        <v>619</v>
      </c>
      <c r="AV102" s="841" t="s">
        <v>619</v>
      </c>
      <c r="AW102" s="841" t="s">
        <v>619</v>
      </c>
      <c r="AX102" s="842" t="s">
        <v>619</v>
      </c>
      <c r="AY102" s="840" t="s">
        <v>619</v>
      </c>
      <c r="AZ102" s="841" t="s">
        <v>619</v>
      </c>
      <c r="BA102" s="841" t="s">
        <v>619</v>
      </c>
      <c r="BB102" s="885">
        <f>IF($BE$3="４週",SUM(W102:AX102),IF($BE$3="暦月",SUM(W102:BA102),""))</f>
        <v>0</v>
      </c>
      <c r="BC102" s="886"/>
      <c r="BD102" s="887">
        <f>IF($BE$3="４週",BB102/4,IF($BE$3="暦月",(BB102/($BE$8/7)),""))</f>
        <v>0</v>
      </c>
      <c r="BE102" s="886"/>
      <c r="BF102" s="888"/>
      <c r="BG102" s="889"/>
      <c r="BH102" s="889"/>
      <c r="BI102" s="889"/>
      <c r="BJ102" s="890"/>
    </row>
    <row r="103" spans="2:62" ht="20.25" customHeight="1">
      <c r="B103" s="800">
        <f>B101+1</f>
        <v>44</v>
      </c>
      <c r="C103" s="849"/>
      <c r="D103" s="850"/>
      <c r="E103" s="828"/>
      <c r="F103" s="829"/>
      <c r="G103" s="828"/>
      <c r="H103" s="829"/>
      <c r="I103" s="853"/>
      <c r="J103" s="854"/>
      <c r="K103" s="855"/>
      <c r="L103" s="856"/>
      <c r="M103" s="856"/>
      <c r="N103" s="850"/>
      <c r="O103" s="834"/>
      <c r="P103" s="835"/>
      <c r="Q103" s="835"/>
      <c r="R103" s="835"/>
      <c r="S103" s="836"/>
      <c r="T103" s="874" t="s">
        <v>232</v>
      </c>
      <c r="U103" s="875"/>
      <c r="V103" s="876"/>
      <c r="W103" s="860"/>
      <c r="X103" s="861"/>
      <c r="Y103" s="861"/>
      <c r="Z103" s="861"/>
      <c r="AA103" s="861"/>
      <c r="AB103" s="861"/>
      <c r="AC103" s="862"/>
      <c r="AD103" s="860"/>
      <c r="AE103" s="861"/>
      <c r="AF103" s="861"/>
      <c r="AG103" s="861"/>
      <c r="AH103" s="861"/>
      <c r="AI103" s="861"/>
      <c r="AJ103" s="862"/>
      <c r="AK103" s="860"/>
      <c r="AL103" s="861"/>
      <c r="AM103" s="861"/>
      <c r="AN103" s="861"/>
      <c r="AO103" s="861"/>
      <c r="AP103" s="861"/>
      <c r="AQ103" s="862"/>
      <c r="AR103" s="860"/>
      <c r="AS103" s="861"/>
      <c r="AT103" s="861"/>
      <c r="AU103" s="861"/>
      <c r="AV103" s="861"/>
      <c r="AW103" s="861"/>
      <c r="AX103" s="862"/>
      <c r="AY103" s="860"/>
      <c r="AZ103" s="861"/>
      <c r="BA103" s="863"/>
      <c r="BB103" s="864"/>
      <c r="BC103" s="865"/>
      <c r="BD103" s="866"/>
      <c r="BE103" s="867"/>
      <c r="BF103" s="868"/>
      <c r="BG103" s="869"/>
      <c r="BH103" s="869"/>
      <c r="BI103" s="869"/>
      <c r="BJ103" s="870"/>
    </row>
    <row r="104" spans="2:62" ht="20.25" customHeight="1">
      <c r="B104" s="825"/>
      <c r="C104" s="877"/>
      <c r="D104" s="878"/>
      <c r="E104" s="879"/>
      <c r="F104" s="880">
        <f>C103</f>
        <v>0</v>
      </c>
      <c r="G104" s="879"/>
      <c r="H104" s="880">
        <f>I103</f>
        <v>0</v>
      </c>
      <c r="I104" s="881"/>
      <c r="J104" s="882"/>
      <c r="K104" s="883"/>
      <c r="L104" s="884"/>
      <c r="M104" s="884"/>
      <c r="N104" s="878"/>
      <c r="O104" s="834"/>
      <c r="P104" s="835"/>
      <c r="Q104" s="835"/>
      <c r="R104" s="835"/>
      <c r="S104" s="836"/>
      <c r="T104" s="871" t="s">
        <v>235</v>
      </c>
      <c r="U104" s="872"/>
      <c r="V104" s="873"/>
      <c r="W104" s="840" t="s">
        <v>619</v>
      </c>
      <c r="X104" s="841" t="s">
        <v>619</v>
      </c>
      <c r="Y104" s="841" t="s">
        <v>619</v>
      </c>
      <c r="Z104" s="841" t="s">
        <v>619</v>
      </c>
      <c r="AA104" s="841" t="s">
        <v>619</v>
      </c>
      <c r="AB104" s="841" t="s">
        <v>619</v>
      </c>
      <c r="AC104" s="842" t="s">
        <v>619</v>
      </c>
      <c r="AD104" s="840" t="s">
        <v>619</v>
      </c>
      <c r="AE104" s="841" t="s">
        <v>619</v>
      </c>
      <c r="AF104" s="841" t="s">
        <v>619</v>
      </c>
      <c r="AG104" s="841" t="s">
        <v>619</v>
      </c>
      <c r="AH104" s="841" t="s">
        <v>619</v>
      </c>
      <c r="AI104" s="841" t="s">
        <v>619</v>
      </c>
      <c r="AJ104" s="842" t="s">
        <v>619</v>
      </c>
      <c r="AK104" s="840" t="s">
        <v>619</v>
      </c>
      <c r="AL104" s="841" t="s">
        <v>619</v>
      </c>
      <c r="AM104" s="841" t="s">
        <v>619</v>
      </c>
      <c r="AN104" s="841" t="s">
        <v>619</v>
      </c>
      <c r="AO104" s="841" t="s">
        <v>619</v>
      </c>
      <c r="AP104" s="841" t="s">
        <v>619</v>
      </c>
      <c r="AQ104" s="842" t="s">
        <v>619</v>
      </c>
      <c r="AR104" s="840" t="s">
        <v>619</v>
      </c>
      <c r="AS104" s="841" t="s">
        <v>619</v>
      </c>
      <c r="AT104" s="841" t="s">
        <v>619</v>
      </c>
      <c r="AU104" s="841" t="s">
        <v>619</v>
      </c>
      <c r="AV104" s="841" t="s">
        <v>619</v>
      </c>
      <c r="AW104" s="841" t="s">
        <v>619</v>
      </c>
      <c r="AX104" s="842" t="s">
        <v>619</v>
      </c>
      <c r="AY104" s="840" t="s">
        <v>619</v>
      </c>
      <c r="AZ104" s="841" t="s">
        <v>619</v>
      </c>
      <c r="BA104" s="841" t="s">
        <v>619</v>
      </c>
      <c r="BB104" s="885">
        <f>IF($BE$3="４週",SUM(W104:AX104),IF($BE$3="暦月",SUM(W104:BA104),""))</f>
        <v>0</v>
      </c>
      <c r="BC104" s="886"/>
      <c r="BD104" s="887">
        <f>IF($BE$3="４週",BB104/4,IF($BE$3="暦月",(BB104/($BE$8/7)),""))</f>
        <v>0</v>
      </c>
      <c r="BE104" s="886"/>
      <c r="BF104" s="888"/>
      <c r="BG104" s="889"/>
      <c r="BH104" s="889"/>
      <c r="BI104" s="889"/>
      <c r="BJ104" s="890"/>
    </row>
    <row r="105" spans="2:62" ht="20.25" customHeight="1">
      <c r="B105" s="800">
        <f>B103+1</f>
        <v>45</v>
      </c>
      <c r="C105" s="849"/>
      <c r="D105" s="850"/>
      <c r="E105" s="828"/>
      <c r="F105" s="829"/>
      <c r="G105" s="828"/>
      <c r="H105" s="829"/>
      <c r="I105" s="853"/>
      <c r="J105" s="854"/>
      <c r="K105" s="855"/>
      <c r="L105" s="856"/>
      <c r="M105" s="856"/>
      <c r="N105" s="850"/>
      <c r="O105" s="834"/>
      <c r="P105" s="835"/>
      <c r="Q105" s="835"/>
      <c r="R105" s="835"/>
      <c r="S105" s="836"/>
      <c r="T105" s="874" t="s">
        <v>232</v>
      </c>
      <c r="U105" s="875"/>
      <c r="V105" s="876"/>
      <c r="W105" s="860"/>
      <c r="X105" s="861"/>
      <c r="Y105" s="861"/>
      <c r="Z105" s="861"/>
      <c r="AA105" s="861"/>
      <c r="AB105" s="861"/>
      <c r="AC105" s="862"/>
      <c r="AD105" s="860"/>
      <c r="AE105" s="861"/>
      <c r="AF105" s="861"/>
      <c r="AG105" s="861"/>
      <c r="AH105" s="861"/>
      <c r="AI105" s="861"/>
      <c r="AJ105" s="862"/>
      <c r="AK105" s="860"/>
      <c r="AL105" s="861"/>
      <c r="AM105" s="861"/>
      <c r="AN105" s="861"/>
      <c r="AO105" s="861"/>
      <c r="AP105" s="861"/>
      <c r="AQ105" s="862"/>
      <c r="AR105" s="860"/>
      <c r="AS105" s="861"/>
      <c r="AT105" s="861"/>
      <c r="AU105" s="861"/>
      <c r="AV105" s="861"/>
      <c r="AW105" s="861"/>
      <c r="AX105" s="862"/>
      <c r="AY105" s="860"/>
      <c r="AZ105" s="861"/>
      <c r="BA105" s="863"/>
      <c r="BB105" s="864"/>
      <c r="BC105" s="865"/>
      <c r="BD105" s="866"/>
      <c r="BE105" s="867"/>
      <c r="BF105" s="868"/>
      <c r="BG105" s="869"/>
      <c r="BH105" s="869"/>
      <c r="BI105" s="869"/>
      <c r="BJ105" s="870"/>
    </row>
    <row r="106" spans="2:62" ht="20.25" customHeight="1">
      <c r="B106" s="825"/>
      <c r="C106" s="877"/>
      <c r="D106" s="878"/>
      <c r="E106" s="879"/>
      <c r="F106" s="880">
        <f>C105</f>
        <v>0</v>
      </c>
      <c r="G106" s="879"/>
      <c r="H106" s="880">
        <f>I105</f>
        <v>0</v>
      </c>
      <c r="I106" s="881"/>
      <c r="J106" s="882"/>
      <c r="K106" s="883"/>
      <c r="L106" s="884"/>
      <c r="M106" s="884"/>
      <c r="N106" s="878"/>
      <c r="O106" s="834"/>
      <c r="P106" s="835"/>
      <c r="Q106" s="835"/>
      <c r="R106" s="835"/>
      <c r="S106" s="836"/>
      <c r="T106" s="871" t="s">
        <v>235</v>
      </c>
      <c r="U106" s="872"/>
      <c r="V106" s="873"/>
      <c r="W106" s="840" t="s">
        <v>619</v>
      </c>
      <c r="X106" s="841" t="s">
        <v>619</v>
      </c>
      <c r="Y106" s="841" t="s">
        <v>619</v>
      </c>
      <c r="Z106" s="841" t="s">
        <v>619</v>
      </c>
      <c r="AA106" s="841" t="s">
        <v>619</v>
      </c>
      <c r="AB106" s="841" t="s">
        <v>619</v>
      </c>
      <c r="AC106" s="842" t="s">
        <v>619</v>
      </c>
      <c r="AD106" s="840" t="s">
        <v>619</v>
      </c>
      <c r="AE106" s="841" t="s">
        <v>619</v>
      </c>
      <c r="AF106" s="841" t="s">
        <v>619</v>
      </c>
      <c r="AG106" s="841" t="s">
        <v>619</v>
      </c>
      <c r="AH106" s="841" t="s">
        <v>619</v>
      </c>
      <c r="AI106" s="841" t="s">
        <v>619</v>
      </c>
      <c r="AJ106" s="842" t="s">
        <v>619</v>
      </c>
      <c r="AK106" s="840" t="s">
        <v>619</v>
      </c>
      <c r="AL106" s="841" t="s">
        <v>619</v>
      </c>
      <c r="AM106" s="841" t="s">
        <v>619</v>
      </c>
      <c r="AN106" s="841" t="s">
        <v>619</v>
      </c>
      <c r="AO106" s="841" t="s">
        <v>619</v>
      </c>
      <c r="AP106" s="841" t="s">
        <v>619</v>
      </c>
      <c r="AQ106" s="842" t="s">
        <v>619</v>
      </c>
      <c r="AR106" s="840" t="s">
        <v>619</v>
      </c>
      <c r="AS106" s="841" t="s">
        <v>619</v>
      </c>
      <c r="AT106" s="841" t="s">
        <v>619</v>
      </c>
      <c r="AU106" s="841" t="s">
        <v>619</v>
      </c>
      <c r="AV106" s="841" t="s">
        <v>619</v>
      </c>
      <c r="AW106" s="841" t="s">
        <v>619</v>
      </c>
      <c r="AX106" s="842" t="s">
        <v>619</v>
      </c>
      <c r="AY106" s="840" t="s">
        <v>619</v>
      </c>
      <c r="AZ106" s="841" t="s">
        <v>619</v>
      </c>
      <c r="BA106" s="841" t="s">
        <v>619</v>
      </c>
      <c r="BB106" s="885">
        <f>IF($BE$3="４週",SUM(W106:AX106),IF($BE$3="暦月",SUM(W106:BA106),""))</f>
        <v>0</v>
      </c>
      <c r="BC106" s="886"/>
      <c r="BD106" s="887">
        <f>IF($BE$3="４週",BB106/4,IF($BE$3="暦月",(BB106/($BE$8/7)),""))</f>
        <v>0</v>
      </c>
      <c r="BE106" s="886"/>
      <c r="BF106" s="888"/>
      <c r="BG106" s="889"/>
      <c r="BH106" s="889"/>
      <c r="BI106" s="889"/>
      <c r="BJ106" s="890"/>
    </row>
    <row r="107" spans="2:62" ht="20.25" customHeight="1">
      <c r="B107" s="800">
        <f>B105+1</f>
        <v>46</v>
      </c>
      <c r="C107" s="849"/>
      <c r="D107" s="850"/>
      <c r="E107" s="828"/>
      <c r="F107" s="829"/>
      <c r="G107" s="828"/>
      <c r="H107" s="829"/>
      <c r="I107" s="853"/>
      <c r="J107" s="854"/>
      <c r="K107" s="855"/>
      <c r="L107" s="856"/>
      <c r="M107" s="856"/>
      <c r="N107" s="850"/>
      <c r="O107" s="834"/>
      <c r="P107" s="835"/>
      <c r="Q107" s="835"/>
      <c r="R107" s="835"/>
      <c r="S107" s="836"/>
      <c r="T107" s="874" t="s">
        <v>232</v>
      </c>
      <c r="U107" s="875"/>
      <c r="V107" s="876"/>
      <c r="W107" s="860"/>
      <c r="X107" s="861"/>
      <c r="Y107" s="861"/>
      <c r="Z107" s="861"/>
      <c r="AA107" s="861"/>
      <c r="AB107" s="861"/>
      <c r="AC107" s="862"/>
      <c r="AD107" s="860"/>
      <c r="AE107" s="861"/>
      <c r="AF107" s="861"/>
      <c r="AG107" s="861"/>
      <c r="AH107" s="861"/>
      <c r="AI107" s="861"/>
      <c r="AJ107" s="862"/>
      <c r="AK107" s="860"/>
      <c r="AL107" s="861"/>
      <c r="AM107" s="861"/>
      <c r="AN107" s="861"/>
      <c r="AO107" s="861"/>
      <c r="AP107" s="861"/>
      <c r="AQ107" s="862"/>
      <c r="AR107" s="860"/>
      <c r="AS107" s="861"/>
      <c r="AT107" s="861"/>
      <c r="AU107" s="861"/>
      <c r="AV107" s="861"/>
      <c r="AW107" s="861"/>
      <c r="AX107" s="862"/>
      <c r="AY107" s="860"/>
      <c r="AZ107" s="861"/>
      <c r="BA107" s="863"/>
      <c r="BB107" s="864"/>
      <c r="BC107" s="865"/>
      <c r="BD107" s="866"/>
      <c r="BE107" s="867"/>
      <c r="BF107" s="868"/>
      <c r="BG107" s="869"/>
      <c r="BH107" s="869"/>
      <c r="BI107" s="869"/>
      <c r="BJ107" s="870"/>
    </row>
    <row r="108" spans="2:62" ht="20.25" customHeight="1">
      <c r="B108" s="825"/>
      <c r="C108" s="877"/>
      <c r="D108" s="878"/>
      <c r="E108" s="879"/>
      <c r="F108" s="880">
        <f>C107</f>
        <v>0</v>
      </c>
      <c r="G108" s="879"/>
      <c r="H108" s="880">
        <f>I107</f>
        <v>0</v>
      </c>
      <c r="I108" s="881"/>
      <c r="J108" s="882"/>
      <c r="K108" s="883"/>
      <c r="L108" s="884"/>
      <c r="M108" s="884"/>
      <c r="N108" s="878"/>
      <c r="O108" s="834"/>
      <c r="P108" s="835"/>
      <c r="Q108" s="835"/>
      <c r="R108" s="835"/>
      <c r="S108" s="836"/>
      <c r="T108" s="871" t="s">
        <v>235</v>
      </c>
      <c r="U108" s="872"/>
      <c r="V108" s="873"/>
      <c r="W108" s="840" t="s">
        <v>619</v>
      </c>
      <c r="X108" s="841" t="s">
        <v>619</v>
      </c>
      <c r="Y108" s="841" t="s">
        <v>619</v>
      </c>
      <c r="Z108" s="841" t="s">
        <v>619</v>
      </c>
      <c r="AA108" s="841" t="s">
        <v>619</v>
      </c>
      <c r="AB108" s="841" t="s">
        <v>619</v>
      </c>
      <c r="AC108" s="842" t="s">
        <v>619</v>
      </c>
      <c r="AD108" s="840" t="s">
        <v>619</v>
      </c>
      <c r="AE108" s="841" t="s">
        <v>619</v>
      </c>
      <c r="AF108" s="841" t="s">
        <v>619</v>
      </c>
      <c r="AG108" s="841" t="s">
        <v>619</v>
      </c>
      <c r="AH108" s="841" t="s">
        <v>619</v>
      </c>
      <c r="AI108" s="841" t="s">
        <v>619</v>
      </c>
      <c r="AJ108" s="842" t="s">
        <v>619</v>
      </c>
      <c r="AK108" s="840" t="s">
        <v>619</v>
      </c>
      <c r="AL108" s="841" t="s">
        <v>619</v>
      </c>
      <c r="AM108" s="841" t="s">
        <v>619</v>
      </c>
      <c r="AN108" s="841" t="s">
        <v>619</v>
      </c>
      <c r="AO108" s="841" t="s">
        <v>619</v>
      </c>
      <c r="AP108" s="841" t="s">
        <v>619</v>
      </c>
      <c r="AQ108" s="842" t="s">
        <v>619</v>
      </c>
      <c r="AR108" s="840" t="s">
        <v>619</v>
      </c>
      <c r="AS108" s="841" t="s">
        <v>619</v>
      </c>
      <c r="AT108" s="841" t="s">
        <v>619</v>
      </c>
      <c r="AU108" s="841" t="s">
        <v>619</v>
      </c>
      <c r="AV108" s="841" t="s">
        <v>619</v>
      </c>
      <c r="AW108" s="841" t="s">
        <v>619</v>
      </c>
      <c r="AX108" s="842" t="s">
        <v>619</v>
      </c>
      <c r="AY108" s="840" t="s">
        <v>619</v>
      </c>
      <c r="AZ108" s="841" t="s">
        <v>619</v>
      </c>
      <c r="BA108" s="841" t="s">
        <v>619</v>
      </c>
      <c r="BB108" s="885">
        <f>IF($BE$3="４週",SUM(W108:AX108),IF($BE$3="暦月",SUM(W108:BA108),""))</f>
        <v>0</v>
      </c>
      <c r="BC108" s="886"/>
      <c r="BD108" s="887">
        <f>IF($BE$3="４週",BB108/4,IF($BE$3="暦月",(BB108/($BE$8/7)),""))</f>
        <v>0</v>
      </c>
      <c r="BE108" s="886"/>
      <c r="BF108" s="888"/>
      <c r="BG108" s="889"/>
      <c r="BH108" s="889"/>
      <c r="BI108" s="889"/>
      <c r="BJ108" s="890"/>
    </row>
    <row r="109" spans="2:62" ht="20.25" customHeight="1">
      <c r="B109" s="800">
        <f>B107+1</f>
        <v>47</v>
      </c>
      <c r="C109" s="849"/>
      <c r="D109" s="850"/>
      <c r="E109" s="828"/>
      <c r="F109" s="829"/>
      <c r="G109" s="828"/>
      <c r="H109" s="829"/>
      <c r="I109" s="853"/>
      <c r="J109" s="854"/>
      <c r="K109" s="855"/>
      <c r="L109" s="856"/>
      <c r="M109" s="856"/>
      <c r="N109" s="850"/>
      <c r="O109" s="834"/>
      <c r="P109" s="835"/>
      <c r="Q109" s="835"/>
      <c r="R109" s="835"/>
      <c r="S109" s="836"/>
      <c r="T109" s="874" t="s">
        <v>232</v>
      </c>
      <c r="U109" s="875"/>
      <c r="V109" s="876"/>
      <c r="W109" s="860"/>
      <c r="X109" s="861"/>
      <c r="Y109" s="861"/>
      <c r="Z109" s="861"/>
      <c r="AA109" s="861"/>
      <c r="AB109" s="861"/>
      <c r="AC109" s="862"/>
      <c r="AD109" s="860"/>
      <c r="AE109" s="861"/>
      <c r="AF109" s="861"/>
      <c r="AG109" s="861"/>
      <c r="AH109" s="861"/>
      <c r="AI109" s="861"/>
      <c r="AJ109" s="862"/>
      <c r="AK109" s="860"/>
      <c r="AL109" s="861"/>
      <c r="AM109" s="861"/>
      <c r="AN109" s="861"/>
      <c r="AO109" s="861"/>
      <c r="AP109" s="861"/>
      <c r="AQ109" s="862"/>
      <c r="AR109" s="860"/>
      <c r="AS109" s="861"/>
      <c r="AT109" s="861"/>
      <c r="AU109" s="861"/>
      <c r="AV109" s="861"/>
      <c r="AW109" s="861"/>
      <c r="AX109" s="862"/>
      <c r="AY109" s="860"/>
      <c r="AZ109" s="861"/>
      <c r="BA109" s="863"/>
      <c r="BB109" s="864"/>
      <c r="BC109" s="865"/>
      <c r="BD109" s="866"/>
      <c r="BE109" s="867"/>
      <c r="BF109" s="868"/>
      <c r="BG109" s="869"/>
      <c r="BH109" s="869"/>
      <c r="BI109" s="869"/>
      <c r="BJ109" s="870"/>
    </row>
    <row r="110" spans="2:62" ht="20.25" customHeight="1">
      <c r="B110" s="825"/>
      <c r="C110" s="877"/>
      <c r="D110" s="878"/>
      <c r="E110" s="879"/>
      <c r="F110" s="880">
        <f>C109</f>
        <v>0</v>
      </c>
      <c r="G110" s="879"/>
      <c r="H110" s="880">
        <f>I109</f>
        <v>0</v>
      </c>
      <c r="I110" s="881"/>
      <c r="J110" s="882"/>
      <c r="K110" s="883"/>
      <c r="L110" s="884"/>
      <c r="M110" s="884"/>
      <c r="N110" s="878"/>
      <c r="O110" s="834"/>
      <c r="P110" s="835"/>
      <c r="Q110" s="835"/>
      <c r="R110" s="835"/>
      <c r="S110" s="836"/>
      <c r="T110" s="871" t="s">
        <v>235</v>
      </c>
      <c r="U110" s="872"/>
      <c r="V110" s="873"/>
      <c r="W110" s="840" t="s">
        <v>619</v>
      </c>
      <c r="X110" s="841" t="s">
        <v>619</v>
      </c>
      <c r="Y110" s="841" t="s">
        <v>619</v>
      </c>
      <c r="Z110" s="841" t="s">
        <v>619</v>
      </c>
      <c r="AA110" s="841" t="s">
        <v>619</v>
      </c>
      <c r="AB110" s="841" t="s">
        <v>619</v>
      </c>
      <c r="AC110" s="842" t="s">
        <v>619</v>
      </c>
      <c r="AD110" s="840" t="s">
        <v>619</v>
      </c>
      <c r="AE110" s="841" t="s">
        <v>619</v>
      </c>
      <c r="AF110" s="841" t="s">
        <v>619</v>
      </c>
      <c r="AG110" s="841" t="s">
        <v>619</v>
      </c>
      <c r="AH110" s="841" t="s">
        <v>619</v>
      </c>
      <c r="AI110" s="841" t="s">
        <v>619</v>
      </c>
      <c r="AJ110" s="842" t="s">
        <v>619</v>
      </c>
      <c r="AK110" s="840" t="s">
        <v>619</v>
      </c>
      <c r="AL110" s="841" t="s">
        <v>619</v>
      </c>
      <c r="AM110" s="841" t="s">
        <v>619</v>
      </c>
      <c r="AN110" s="841" t="s">
        <v>619</v>
      </c>
      <c r="AO110" s="841" t="s">
        <v>619</v>
      </c>
      <c r="AP110" s="841" t="s">
        <v>619</v>
      </c>
      <c r="AQ110" s="842" t="s">
        <v>619</v>
      </c>
      <c r="AR110" s="840" t="s">
        <v>619</v>
      </c>
      <c r="AS110" s="841" t="s">
        <v>619</v>
      </c>
      <c r="AT110" s="841" t="s">
        <v>619</v>
      </c>
      <c r="AU110" s="841" t="s">
        <v>619</v>
      </c>
      <c r="AV110" s="841" t="s">
        <v>619</v>
      </c>
      <c r="AW110" s="841" t="s">
        <v>619</v>
      </c>
      <c r="AX110" s="842" t="s">
        <v>619</v>
      </c>
      <c r="AY110" s="840" t="s">
        <v>619</v>
      </c>
      <c r="AZ110" s="841" t="s">
        <v>619</v>
      </c>
      <c r="BA110" s="841" t="s">
        <v>619</v>
      </c>
      <c r="BB110" s="885">
        <f>IF($BE$3="４週",SUM(W110:AX110),IF($BE$3="暦月",SUM(W110:BA110),""))</f>
        <v>0</v>
      </c>
      <c r="BC110" s="886"/>
      <c r="BD110" s="887">
        <f>IF($BE$3="４週",BB110/4,IF($BE$3="暦月",(BB110/($BE$8/7)),""))</f>
        <v>0</v>
      </c>
      <c r="BE110" s="886"/>
      <c r="BF110" s="888"/>
      <c r="BG110" s="889"/>
      <c r="BH110" s="889"/>
      <c r="BI110" s="889"/>
      <c r="BJ110" s="890"/>
    </row>
    <row r="111" spans="2:62" ht="20.25" customHeight="1">
      <c r="B111" s="800">
        <f>B109+1</f>
        <v>48</v>
      </c>
      <c r="C111" s="849"/>
      <c r="D111" s="850"/>
      <c r="E111" s="828"/>
      <c r="F111" s="829"/>
      <c r="G111" s="828"/>
      <c r="H111" s="829"/>
      <c r="I111" s="853"/>
      <c r="J111" s="854"/>
      <c r="K111" s="855"/>
      <c r="L111" s="856"/>
      <c r="M111" s="856"/>
      <c r="N111" s="850"/>
      <c r="O111" s="834"/>
      <c r="P111" s="835"/>
      <c r="Q111" s="835"/>
      <c r="R111" s="835"/>
      <c r="S111" s="836"/>
      <c r="T111" s="874" t="s">
        <v>232</v>
      </c>
      <c r="U111" s="875"/>
      <c r="V111" s="876"/>
      <c r="W111" s="860"/>
      <c r="X111" s="861"/>
      <c r="Y111" s="861"/>
      <c r="Z111" s="861"/>
      <c r="AA111" s="861"/>
      <c r="AB111" s="861"/>
      <c r="AC111" s="862"/>
      <c r="AD111" s="860"/>
      <c r="AE111" s="861"/>
      <c r="AF111" s="861"/>
      <c r="AG111" s="861"/>
      <c r="AH111" s="861"/>
      <c r="AI111" s="861"/>
      <c r="AJ111" s="862"/>
      <c r="AK111" s="860"/>
      <c r="AL111" s="861"/>
      <c r="AM111" s="861"/>
      <c r="AN111" s="861"/>
      <c r="AO111" s="861"/>
      <c r="AP111" s="861"/>
      <c r="AQ111" s="862"/>
      <c r="AR111" s="860"/>
      <c r="AS111" s="861"/>
      <c r="AT111" s="861"/>
      <c r="AU111" s="861"/>
      <c r="AV111" s="861"/>
      <c r="AW111" s="861"/>
      <c r="AX111" s="862"/>
      <c r="AY111" s="860"/>
      <c r="AZ111" s="861"/>
      <c r="BA111" s="863"/>
      <c r="BB111" s="864"/>
      <c r="BC111" s="865"/>
      <c r="BD111" s="866"/>
      <c r="BE111" s="867"/>
      <c r="BF111" s="868"/>
      <c r="BG111" s="869"/>
      <c r="BH111" s="869"/>
      <c r="BI111" s="869"/>
      <c r="BJ111" s="870"/>
    </row>
    <row r="112" spans="2:62" ht="20.25" customHeight="1">
      <c r="B112" s="825"/>
      <c r="C112" s="877"/>
      <c r="D112" s="878"/>
      <c r="E112" s="879"/>
      <c r="F112" s="880">
        <f>C111</f>
        <v>0</v>
      </c>
      <c r="G112" s="879"/>
      <c r="H112" s="880">
        <f>I111</f>
        <v>0</v>
      </c>
      <c r="I112" s="881"/>
      <c r="J112" s="882"/>
      <c r="K112" s="883"/>
      <c r="L112" s="884"/>
      <c r="M112" s="884"/>
      <c r="N112" s="878"/>
      <c r="O112" s="834"/>
      <c r="P112" s="835"/>
      <c r="Q112" s="835"/>
      <c r="R112" s="835"/>
      <c r="S112" s="836"/>
      <c r="T112" s="871" t="s">
        <v>235</v>
      </c>
      <c r="U112" s="872"/>
      <c r="V112" s="873"/>
      <c r="W112" s="840" t="s">
        <v>619</v>
      </c>
      <c r="X112" s="841" t="s">
        <v>619</v>
      </c>
      <c r="Y112" s="841" t="s">
        <v>619</v>
      </c>
      <c r="Z112" s="841" t="s">
        <v>619</v>
      </c>
      <c r="AA112" s="841" t="s">
        <v>619</v>
      </c>
      <c r="AB112" s="841" t="s">
        <v>619</v>
      </c>
      <c r="AC112" s="842" t="s">
        <v>619</v>
      </c>
      <c r="AD112" s="840" t="s">
        <v>619</v>
      </c>
      <c r="AE112" s="841" t="s">
        <v>619</v>
      </c>
      <c r="AF112" s="841" t="s">
        <v>619</v>
      </c>
      <c r="AG112" s="841" t="s">
        <v>619</v>
      </c>
      <c r="AH112" s="841" t="s">
        <v>619</v>
      </c>
      <c r="AI112" s="841" t="s">
        <v>619</v>
      </c>
      <c r="AJ112" s="842" t="s">
        <v>619</v>
      </c>
      <c r="AK112" s="840" t="s">
        <v>619</v>
      </c>
      <c r="AL112" s="841" t="s">
        <v>619</v>
      </c>
      <c r="AM112" s="841" t="s">
        <v>619</v>
      </c>
      <c r="AN112" s="841" t="s">
        <v>619</v>
      </c>
      <c r="AO112" s="841" t="s">
        <v>619</v>
      </c>
      <c r="AP112" s="841" t="s">
        <v>619</v>
      </c>
      <c r="AQ112" s="842" t="s">
        <v>619</v>
      </c>
      <c r="AR112" s="840" t="s">
        <v>619</v>
      </c>
      <c r="AS112" s="841" t="s">
        <v>619</v>
      </c>
      <c r="AT112" s="841" t="s">
        <v>619</v>
      </c>
      <c r="AU112" s="841" t="s">
        <v>619</v>
      </c>
      <c r="AV112" s="841" t="s">
        <v>619</v>
      </c>
      <c r="AW112" s="841" t="s">
        <v>619</v>
      </c>
      <c r="AX112" s="842" t="s">
        <v>619</v>
      </c>
      <c r="AY112" s="840" t="s">
        <v>619</v>
      </c>
      <c r="AZ112" s="841" t="s">
        <v>619</v>
      </c>
      <c r="BA112" s="841" t="s">
        <v>619</v>
      </c>
      <c r="BB112" s="885">
        <f>IF($BE$3="４週",SUM(W112:AX112),IF($BE$3="暦月",SUM(W112:BA112),""))</f>
        <v>0</v>
      </c>
      <c r="BC112" s="886"/>
      <c r="BD112" s="887">
        <f>IF($BE$3="４週",BB112/4,IF($BE$3="暦月",(BB112/($BE$8/7)),""))</f>
        <v>0</v>
      </c>
      <c r="BE112" s="886"/>
      <c r="BF112" s="888"/>
      <c r="BG112" s="889"/>
      <c r="BH112" s="889"/>
      <c r="BI112" s="889"/>
      <c r="BJ112" s="890"/>
    </row>
    <row r="113" spans="2:62" ht="20.25" customHeight="1">
      <c r="B113" s="800">
        <f>B111+1</f>
        <v>49</v>
      </c>
      <c r="C113" s="849"/>
      <c r="D113" s="850"/>
      <c r="E113" s="828"/>
      <c r="F113" s="829"/>
      <c r="G113" s="828"/>
      <c r="H113" s="829"/>
      <c r="I113" s="853"/>
      <c r="J113" s="854"/>
      <c r="K113" s="855"/>
      <c r="L113" s="856"/>
      <c r="M113" s="856"/>
      <c r="N113" s="850"/>
      <c r="O113" s="834"/>
      <c r="P113" s="835"/>
      <c r="Q113" s="835"/>
      <c r="R113" s="835"/>
      <c r="S113" s="836"/>
      <c r="T113" s="874" t="s">
        <v>232</v>
      </c>
      <c r="U113" s="875"/>
      <c r="V113" s="876"/>
      <c r="W113" s="860"/>
      <c r="X113" s="861"/>
      <c r="Y113" s="861"/>
      <c r="Z113" s="861"/>
      <c r="AA113" s="861"/>
      <c r="AB113" s="861"/>
      <c r="AC113" s="862"/>
      <c r="AD113" s="860"/>
      <c r="AE113" s="861"/>
      <c r="AF113" s="861"/>
      <c r="AG113" s="861"/>
      <c r="AH113" s="861"/>
      <c r="AI113" s="861"/>
      <c r="AJ113" s="862"/>
      <c r="AK113" s="860"/>
      <c r="AL113" s="861"/>
      <c r="AM113" s="861"/>
      <c r="AN113" s="861"/>
      <c r="AO113" s="861"/>
      <c r="AP113" s="861"/>
      <c r="AQ113" s="862"/>
      <c r="AR113" s="860"/>
      <c r="AS113" s="861"/>
      <c r="AT113" s="861"/>
      <c r="AU113" s="861"/>
      <c r="AV113" s="861"/>
      <c r="AW113" s="861"/>
      <c r="AX113" s="862"/>
      <c r="AY113" s="860"/>
      <c r="AZ113" s="861"/>
      <c r="BA113" s="863"/>
      <c r="BB113" s="864"/>
      <c r="BC113" s="865"/>
      <c r="BD113" s="866"/>
      <c r="BE113" s="867"/>
      <c r="BF113" s="868"/>
      <c r="BG113" s="869"/>
      <c r="BH113" s="869"/>
      <c r="BI113" s="869"/>
      <c r="BJ113" s="870"/>
    </row>
    <row r="114" spans="2:62" ht="20.25" customHeight="1">
      <c r="B114" s="825"/>
      <c r="C114" s="877"/>
      <c r="D114" s="878"/>
      <c r="E114" s="879"/>
      <c r="F114" s="880">
        <f>C113</f>
        <v>0</v>
      </c>
      <c r="G114" s="879"/>
      <c r="H114" s="880">
        <f>I113</f>
        <v>0</v>
      </c>
      <c r="I114" s="881"/>
      <c r="J114" s="882"/>
      <c r="K114" s="883"/>
      <c r="L114" s="884"/>
      <c r="M114" s="884"/>
      <c r="N114" s="878"/>
      <c r="O114" s="834"/>
      <c r="P114" s="835"/>
      <c r="Q114" s="835"/>
      <c r="R114" s="835"/>
      <c r="S114" s="836"/>
      <c r="T114" s="871" t="s">
        <v>235</v>
      </c>
      <c r="U114" s="872"/>
      <c r="V114" s="873"/>
      <c r="W114" s="840" t="s">
        <v>619</v>
      </c>
      <c r="X114" s="841" t="s">
        <v>619</v>
      </c>
      <c r="Y114" s="841" t="s">
        <v>619</v>
      </c>
      <c r="Z114" s="841" t="s">
        <v>619</v>
      </c>
      <c r="AA114" s="841" t="s">
        <v>619</v>
      </c>
      <c r="AB114" s="841" t="s">
        <v>619</v>
      </c>
      <c r="AC114" s="842" t="s">
        <v>619</v>
      </c>
      <c r="AD114" s="840" t="s">
        <v>619</v>
      </c>
      <c r="AE114" s="841" t="s">
        <v>619</v>
      </c>
      <c r="AF114" s="841" t="s">
        <v>619</v>
      </c>
      <c r="AG114" s="841" t="s">
        <v>619</v>
      </c>
      <c r="AH114" s="841" t="s">
        <v>619</v>
      </c>
      <c r="AI114" s="841" t="s">
        <v>619</v>
      </c>
      <c r="AJ114" s="842" t="s">
        <v>619</v>
      </c>
      <c r="AK114" s="840" t="s">
        <v>619</v>
      </c>
      <c r="AL114" s="841" t="s">
        <v>619</v>
      </c>
      <c r="AM114" s="841" t="s">
        <v>619</v>
      </c>
      <c r="AN114" s="841" t="s">
        <v>619</v>
      </c>
      <c r="AO114" s="841" t="s">
        <v>619</v>
      </c>
      <c r="AP114" s="841" t="s">
        <v>619</v>
      </c>
      <c r="AQ114" s="842" t="s">
        <v>619</v>
      </c>
      <c r="AR114" s="840" t="s">
        <v>619</v>
      </c>
      <c r="AS114" s="841" t="s">
        <v>619</v>
      </c>
      <c r="AT114" s="841" t="s">
        <v>619</v>
      </c>
      <c r="AU114" s="841" t="s">
        <v>619</v>
      </c>
      <c r="AV114" s="841" t="s">
        <v>619</v>
      </c>
      <c r="AW114" s="841" t="s">
        <v>619</v>
      </c>
      <c r="AX114" s="842" t="s">
        <v>619</v>
      </c>
      <c r="AY114" s="840" t="s">
        <v>619</v>
      </c>
      <c r="AZ114" s="841" t="s">
        <v>619</v>
      </c>
      <c r="BA114" s="841" t="s">
        <v>619</v>
      </c>
      <c r="BB114" s="885">
        <f>IF($BE$3="４週",SUM(W114:AX114),IF($BE$3="暦月",SUM(W114:BA114),""))</f>
        <v>0</v>
      </c>
      <c r="BC114" s="886"/>
      <c r="BD114" s="887">
        <f>IF($BE$3="４週",BB114/4,IF($BE$3="暦月",(BB114/($BE$8/7)),""))</f>
        <v>0</v>
      </c>
      <c r="BE114" s="886"/>
      <c r="BF114" s="888"/>
      <c r="BG114" s="889"/>
      <c r="BH114" s="889"/>
      <c r="BI114" s="889"/>
      <c r="BJ114" s="890"/>
    </row>
    <row r="115" spans="2:62" ht="20.25" customHeight="1">
      <c r="B115" s="800">
        <f>B113+1</f>
        <v>50</v>
      </c>
      <c r="C115" s="849"/>
      <c r="D115" s="850"/>
      <c r="E115" s="828"/>
      <c r="F115" s="829"/>
      <c r="G115" s="828"/>
      <c r="H115" s="829"/>
      <c r="I115" s="853"/>
      <c r="J115" s="854"/>
      <c r="K115" s="855"/>
      <c r="L115" s="856"/>
      <c r="M115" s="856"/>
      <c r="N115" s="850"/>
      <c r="O115" s="834"/>
      <c r="P115" s="835"/>
      <c r="Q115" s="835"/>
      <c r="R115" s="835"/>
      <c r="S115" s="836"/>
      <c r="T115" s="874" t="s">
        <v>232</v>
      </c>
      <c r="U115" s="875"/>
      <c r="V115" s="876"/>
      <c r="W115" s="860"/>
      <c r="X115" s="861"/>
      <c r="Y115" s="861"/>
      <c r="Z115" s="861"/>
      <c r="AA115" s="861"/>
      <c r="AB115" s="861"/>
      <c r="AC115" s="862"/>
      <c r="AD115" s="860"/>
      <c r="AE115" s="861"/>
      <c r="AF115" s="861"/>
      <c r="AG115" s="861"/>
      <c r="AH115" s="861"/>
      <c r="AI115" s="861"/>
      <c r="AJ115" s="862"/>
      <c r="AK115" s="860"/>
      <c r="AL115" s="861"/>
      <c r="AM115" s="861"/>
      <c r="AN115" s="861"/>
      <c r="AO115" s="861"/>
      <c r="AP115" s="861"/>
      <c r="AQ115" s="862"/>
      <c r="AR115" s="860"/>
      <c r="AS115" s="861"/>
      <c r="AT115" s="861"/>
      <c r="AU115" s="861"/>
      <c r="AV115" s="861"/>
      <c r="AW115" s="861"/>
      <c r="AX115" s="862"/>
      <c r="AY115" s="860"/>
      <c r="AZ115" s="861"/>
      <c r="BA115" s="863"/>
      <c r="BB115" s="864"/>
      <c r="BC115" s="865"/>
      <c r="BD115" s="866"/>
      <c r="BE115" s="867"/>
      <c r="BF115" s="868"/>
      <c r="BG115" s="869"/>
      <c r="BH115" s="869"/>
      <c r="BI115" s="869"/>
      <c r="BJ115" s="870"/>
    </row>
    <row r="116" spans="2:62" ht="20.25" customHeight="1">
      <c r="B116" s="825"/>
      <c r="C116" s="877"/>
      <c r="D116" s="878"/>
      <c r="E116" s="879"/>
      <c r="F116" s="880">
        <f>C115</f>
        <v>0</v>
      </c>
      <c r="G116" s="879"/>
      <c r="H116" s="880">
        <f>I115</f>
        <v>0</v>
      </c>
      <c r="I116" s="881"/>
      <c r="J116" s="882"/>
      <c r="K116" s="883"/>
      <c r="L116" s="884"/>
      <c r="M116" s="884"/>
      <c r="N116" s="878"/>
      <c r="O116" s="834"/>
      <c r="P116" s="835"/>
      <c r="Q116" s="835"/>
      <c r="R116" s="835"/>
      <c r="S116" s="836"/>
      <c r="T116" s="871" t="s">
        <v>235</v>
      </c>
      <c r="U116" s="872"/>
      <c r="V116" s="873"/>
      <c r="W116" s="840" t="s">
        <v>619</v>
      </c>
      <c r="X116" s="841" t="s">
        <v>619</v>
      </c>
      <c r="Y116" s="841" t="s">
        <v>619</v>
      </c>
      <c r="Z116" s="841" t="s">
        <v>619</v>
      </c>
      <c r="AA116" s="841" t="s">
        <v>619</v>
      </c>
      <c r="AB116" s="841" t="s">
        <v>619</v>
      </c>
      <c r="AC116" s="842" t="s">
        <v>619</v>
      </c>
      <c r="AD116" s="840" t="s">
        <v>619</v>
      </c>
      <c r="AE116" s="841" t="s">
        <v>619</v>
      </c>
      <c r="AF116" s="841" t="s">
        <v>619</v>
      </c>
      <c r="AG116" s="841" t="s">
        <v>619</v>
      </c>
      <c r="AH116" s="841" t="s">
        <v>619</v>
      </c>
      <c r="AI116" s="841" t="s">
        <v>619</v>
      </c>
      <c r="AJ116" s="842" t="s">
        <v>619</v>
      </c>
      <c r="AK116" s="840" t="s">
        <v>619</v>
      </c>
      <c r="AL116" s="841" t="s">
        <v>619</v>
      </c>
      <c r="AM116" s="841" t="s">
        <v>619</v>
      </c>
      <c r="AN116" s="841" t="s">
        <v>619</v>
      </c>
      <c r="AO116" s="841" t="s">
        <v>619</v>
      </c>
      <c r="AP116" s="841" t="s">
        <v>619</v>
      </c>
      <c r="AQ116" s="842" t="s">
        <v>619</v>
      </c>
      <c r="AR116" s="840" t="s">
        <v>619</v>
      </c>
      <c r="AS116" s="841" t="s">
        <v>619</v>
      </c>
      <c r="AT116" s="841" t="s">
        <v>619</v>
      </c>
      <c r="AU116" s="841" t="s">
        <v>619</v>
      </c>
      <c r="AV116" s="841" t="s">
        <v>619</v>
      </c>
      <c r="AW116" s="841" t="s">
        <v>619</v>
      </c>
      <c r="AX116" s="842" t="s">
        <v>619</v>
      </c>
      <c r="AY116" s="840" t="s">
        <v>619</v>
      </c>
      <c r="AZ116" s="841" t="s">
        <v>619</v>
      </c>
      <c r="BA116" s="841" t="s">
        <v>619</v>
      </c>
      <c r="BB116" s="885">
        <f>IF($BE$3="４週",SUM(W116:AX116),IF($BE$3="暦月",SUM(W116:BA116),""))</f>
        <v>0</v>
      </c>
      <c r="BC116" s="886"/>
      <c r="BD116" s="887">
        <f>IF($BE$3="４週",BB116/4,IF($BE$3="暦月",(BB116/($BE$8/7)),""))</f>
        <v>0</v>
      </c>
      <c r="BE116" s="886"/>
      <c r="BF116" s="888"/>
      <c r="BG116" s="889"/>
      <c r="BH116" s="889"/>
      <c r="BI116" s="889"/>
      <c r="BJ116" s="890"/>
    </row>
    <row r="117" spans="2:62" ht="20.25" customHeight="1">
      <c r="B117" s="800">
        <f>B115+1</f>
        <v>51</v>
      </c>
      <c r="C117" s="849"/>
      <c r="D117" s="850"/>
      <c r="E117" s="828"/>
      <c r="F117" s="829"/>
      <c r="G117" s="828"/>
      <c r="H117" s="829"/>
      <c r="I117" s="853"/>
      <c r="J117" s="854"/>
      <c r="K117" s="855"/>
      <c r="L117" s="856"/>
      <c r="M117" s="856"/>
      <c r="N117" s="850"/>
      <c r="O117" s="834"/>
      <c r="P117" s="835"/>
      <c r="Q117" s="835"/>
      <c r="R117" s="835"/>
      <c r="S117" s="836"/>
      <c r="T117" s="874" t="s">
        <v>232</v>
      </c>
      <c r="U117" s="875"/>
      <c r="V117" s="876"/>
      <c r="W117" s="860"/>
      <c r="X117" s="861"/>
      <c r="Y117" s="861"/>
      <c r="Z117" s="861"/>
      <c r="AA117" s="861"/>
      <c r="AB117" s="861"/>
      <c r="AC117" s="862"/>
      <c r="AD117" s="860"/>
      <c r="AE117" s="861"/>
      <c r="AF117" s="861"/>
      <c r="AG117" s="861"/>
      <c r="AH117" s="861"/>
      <c r="AI117" s="861"/>
      <c r="AJ117" s="862"/>
      <c r="AK117" s="860"/>
      <c r="AL117" s="861"/>
      <c r="AM117" s="861"/>
      <c r="AN117" s="861"/>
      <c r="AO117" s="861"/>
      <c r="AP117" s="861"/>
      <c r="AQ117" s="862"/>
      <c r="AR117" s="860"/>
      <c r="AS117" s="861"/>
      <c r="AT117" s="861"/>
      <c r="AU117" s="861"/>
      <c r="AV117" s="861"/>
      <c r="AW117" s="861"/>
      <c r="AX117" s="862"/>
      <c r="AY117" s="860"/>
      <c r="AZ117" s="861"/>
      <c r="BA117" s="863"/>
      <c r="BB117" s="864"/>
      <c r="BC117" s="865"/>
      <c r="BD117" s="866"/>
      <c r="BE117" s="867"/>
      <c r="BF117" s="868"/>
      <c r="BG117" s="869"/>
      <c r="BH117" s="869"/>
      <c r="BI117" s="869"/>
      <c r="BJ117" s="870"/>
    </row>
    <row r="118" spans="2:62" ht="20.25" customHeight="1">
      <c r="B118" s="825"/>
      <c r="C118" s="877"/>
      <c r="D118" s="878"/>
      <c r="E118" s="879"/>
      <c r="F118" s="880">
        <f>C117</f>
        <v>0</v>
      </c>
      <c r="G118" s="879"/>
      <c r="H118" s="880">
        <f>I117</f>
        <v>0</v>
      </c>
      <c r="I118" s="881"/>
      <c r="J118" s="882"/>
      <c r="K118" s="883"/>
      <c r="L118" s="884"/>
      <c r="M118" s="884"/>
      <c r="N118" s="878"/>
      <c r="O118" s="834"/>
      <c r="P118" s="835"/>
      <c r="Q118" s="835"/>
      <c r="R118" s="835"/>
      <c r="S118" s="836"/>
      <c r="T118" s="871" t="s">
        <v>235</v>
      </c>
      <c r="U118" s="872"/>
      <c r="V118" s="873"/>
      <c r="W118" s="840" t="s">
        <v>619</v>
      </c>
      <c r="X118" s="841" t="s">
        <v>619</v>
      </c>
      <c r="Y118" s="841" t="s">
        <v>619</v>
      </c>
      <c r="Z118" s="841" t="s">
        <v>619</v>
      </c>
      <c r="AA118" s="841" t="s">
        <v>619</v>
      </c>
      <c r="AB118" s="841" t="s">
        <v>619</v>
      </c>
      <c r="AC118" s="842" t="s">
        <v>619</v>
      </c>
      <c r="AD118" s="840" t="s">
        <v>619</v>
      </c>
      <c r="AE118" s="841" t="s">
        <v>619</v>
      </c>
      <c r="AF118" s="841" t="s">
        <v>619</v>
      </c>
      <c r="AG118" s="841" t="s">
        <v>619</v>
      </c>
      <c r="AH118" s="841" t="s">
        <v>619</v>
      </c>
      <c r="AI118" s="841" t="s">
        <v>619</v>
      </c>
      <c r="AJ118" s="842" t="s">
        <v>619</v>
      </c>
      <c r="AK118" s="840" t="s">
        <v>619</v>
      </c>
      <c r="AL118" s="841" t="s">
        <v>619</v>
      </c>
      <c r="AM118" s="841" t="s">
        <v>619</v>
      </c>
      <c r="AN118" s="841" t="s">
        <v>619</v>
      </c>
      <c r="AO118" s="841" t="s">
        <v>619</v>
      </c>
      <c r="AP118" s="841" t="s">
        <v>619</v>
      </c>
      <c r="AQ118" s="842" t="s">
        <v>619</v>
      </c>
      <c r="AR118" s="840" t="s">
        <v>619</v>
      </c>
      <c r="AS118" s="841" t="s">
        <v>619</v>
      </c>
      <c r="AT118" s="841" t="s">
        <v>619</v>
      </c>
      <c r="AU118" s="841" t="s">
        <v>619</v>
      </c>
      <c r="AV118" s="841" t="s">
        <v>619</v>
      </c>
      <c r="AW118" s="841" t="s">
        <v>619</v>
      </c>
      <c r="AX118" s="842" t="s">
        <v>619</v>
      </c>
      <c r="AY118" s="840" t="s">
        <v>619</v>
      </c>
      <c r="AZ118" s="841" t="s">
        <v>619</v>
      </c>
      <c r="BA118" s="841" t="s">
        <v>619</v>
      </c>
      <c r="BB118" s="885">
        <f>IF($BE$3="４週",SUM(W118:AX118),IF($BE$3="暦月",SUM(W118:BA118),""))</f>
        <v>0</v>
      </c>
      <c r="BC118" s="886"/>
      <c r="BD118" s="887">
        <f>IF($BE$3="４週",BB118/4,IF($BE$3="暦月",(BB118/($BE$8/7)),""))</f>
        <v>0</v>
      </c>
      <c r="BE118" s="886"/>
      <c r="BF118" s="888"/>
      <c r="BG118" s="889"/>
      <c r="BH118" s="889"/>
      <c r="BI118" s="889"/>
      <c r="BJ118" s="890"/>
    </row>
    <row r="119" spans="2:62" ht="20.25" customHeight="1">
      <c r="B119" s="800">
        <f>B117+1</f>
        <v>52</v>
      </c>
      <c r="C119" s="849"/>
      <c r="D119" s="850"/>
      <c r="E119" s="828"/>
      <c r="F119" s="829"/>
      <c r="G119" s="828"/>
      <c r="H119" s="829"/>
      <c r="I119" s="853"/>
      <c r="J119" s="854"/>
      <c r="K119" s="855"/>
      <c r="L119" s="856"/>
      <c r="M119" s="856"/>
      <c r="N119" s="850"/>
      <c r="O119" s="834"/>
      <c r="P119" s="835"/>
      <c r="Q119" s="835"/>
      <c r="R119" s="835"/>
      <c r="S119" s="836"/>
      <c r="T119" s="874" t="s">
        <v>232</v>
      </c>
      <c r="U119" s="875"/>
      <c r="V119" s="876"/>
      <c r="W119" s="860"/>
      <c r="X119" s="861"/>
      <c r="Y119" s="861"/>
      <c r="Z119" s="861"/>
      <c r="AA119" s="861"/>
      <c r="AB119" s="861"/>
      <c r="AC119" s="862"/>
      <c r="AD119" s="860"/>
      <c r="AE119" s="861"/>
      <c r="AF119" s="861"/>
      <c r="AG119" s="861"/>
      <c r="AH119" s="861"/>
      <c r="AI119" s="861"/>
      <c r="AJ119" s="862"/>
      <c r="AK119" s="860"/>
      <c r="AL119" s="861"/>
      <c r="AM119" s="861"/>
      <c r="AN119" s="861"/>
      <c r="AO119" s="861"/>
      <c r="AP119" s="861"/>
      <c r="AQ119" s="862"/>
      <c r="AR119" s="860"/>
      <c r="AS119" s="861"/>
      <c r="AT119" s="861"/>
      <c r="AU119" s="861"/>
      <c r="AV119" s="861"/>
      <c r="AW119" s="861"/>
      <c r="AX119" s="862"/>
      <c r="AY119" s="860"/>
      <c r="AZ119" s="861"/>
      <c r="BA119" s="863"/>
      <c r="BB119" s="864"/>
      <c r="BC119" s="865"/>
      <c r="BD119" s="866"/>
      <c r="BE119" s="867"/>
      <c r="BF119" s="868"/>
      <c r="BG119" s="869"/>
      <c r="BH119" s="869"/>
      <c r="BI119" s="869"/>
      <c r="BJ119" s="870"/>
    </row>
    <row r="120" spans="2:62" ht="20.25" customHeight="1">
      <c r="B120" s="825"/>
      <c r="C120" s="877"/>
      <c r="D120" s="878"/>
      <c r="E120" s="879"/>
      <c r="F120" s="880">
        <f>C119</f>
        <v>0</v>
      </c>
      <c r="G120" s="879"/>
      <c r="H120" s="880">
        <f>I119</f>
        <v>0</v>
      </c>
      <c r="I120" s="881"/>
      <c r="J120" s="882"/>
      <c r="K120" s="883"/>
      <c r="L120" s="884"/>
      <c r="M120" s="884"/>
      <c r="N120" s="878"/>
      <c r="O120" s="834"/>
      <c r="P120" s="835"/>
      <c r="Q120" s="835"/>
      <c r="R120" s="835"/>
      <c r="S120" s="836"/>
      <c r="T120" s="871" t="s">
        <v>235</v>
      </c>
      <c r="U120" s="872"/>
      <c r="V120" s="873"/>
      <c r="W120" s="840" t="s">
        <v>619</v>
      </c>
      <c r="X120" s="841" t="s">
        <v>619</v>
      </c>
      <c r="Y120" s="841" t="s">
        <v>619</v>
      </c>
      <c r="Z120" s="841" t="s">
        <v>619</v>
      </c>
      <c r="AA120" s="841" t="s">
        <v>619</v>
      </c>
      <c r="AB120" s="841" t="s">
        <v>619</v>
      </c>
      <c r="AC120" s="842" t="s">
        <v>619</v>
      </c>
      <c r="AD120" s="840" t="s">
        <v>619</v>
      </c>
      <c r="AE120" s="841" t="s">
        <v>619</v>
      </c>
      <c r="AF120" s="841" t="s">
        <v>619</v>
      </c>
      <c r="AG120" s="841" t="s">
        <v>619</v>
      </c>
      <c r="AH120" s="841" t="s">
        <v>619</v>
      </c>
      <c r="AI120" s="841" t="s">
        <v>619</v>
      </c>
      <c r="AJ120" s="842" t="s">
        <v>619</v>
      </c>
      <c r="AK120" s="840" t="s">
        <v>619</v>
      </c>
      <c r="AL120" s="841" t="s">
        <v>619</v>
      </c>
      <c r="AM120" s="841" t="s">
        <v>619</v>
      </c>
      <c r="AN120" s="841" t="s">
        <v>619</v>
      </c>
      <c r="AO120" s="841" t="s">
        <v>619</v>
      </c>
      <c r="AP120" s="841" t="s">
        <v>619</v>
      </c>
      <c r="AQ120" s="842" t="s">
        <v>619</v>
      </c>
      <c r="AR120" s="840" t="s">
        <v>619</v>
      </c>
      <c r="AS120" s="841" t="s">
        <v>619</v>
      </c>
      <c r="AT120" s="841" t="s">
        <v>619</v>
      </c>
      <c r="AU120" s="841" t="s">
        <v>619</v>
      </c>
      <c r="AV120" s="841" t="s">
        <v>619</v>
      </c>
      <c r="AW120" s="841" t="s">
        <v>619</v>
      </c>
      <c r="AX120" s="842" t="s">
        <v>619</v>
      </c>
      <c r="AY120" s="840" t="s">
        <v>619</v>
      </c>
      <c r="AZ120" s="841" t="s">
        <v>619</v>
      </c>
      <c r="BA120" s="841" t="s">
        <v>619</v>
      </c>
      <c r="BB120" s="885">
        <f>IF($BE$3="４週",SUM(W120:AX120),IF($BE$3="暦月",SUM(W120:BA120),""))</f>
        <v>0</v>
      </c>
      <c r="BC120" s="886"/>
      <c r="BD120" s="887">
        <f>IF($BE$3="４週",BB120/4,IF($BE$3="暦月",(BB120/($BE$8/7)),""))</f>
        <v>0</v>
      </c>
      <c r="BE120" s="886"/>
      <c r="BF120" s="888"/>
      <c r="BG120" s="889"/>
      <c r="BH120" s="889"/>
      <c r="BI120" s="889"/>
      <c r="BJ120" s="890"/>
    </row>
    <row r="121" spans="2:62" ht="20.25" customHeight="1">
      <c r="B121" s="800">
        <f>B119+1</f>
        <v>53</v>
      </c>
      <c r="C121" s="849"/>
      <c r="D121" s="850"/>
      <c r="E121" s="828"/>
      <c r="F121" s="829"/>
      <c r="G121" s="828"/>
      <c r="H121" s="829"/>
      <c r="I121" s="853"/>
      <c r="J121" s="854"/>
      <c r="K121" s="855"/>
      <c r="L121" s="856"/>
      <c r="M121" s="856"/>
      <c r="N121" s="850"/>
      <c r="O121" s="834"/>
      <c r="P121" s="835"/>
      <c r="Q121" s="835"/>
      <c r="R121" s="835"/>
      <c r="S121" s="836"/>
      <c r="T121" s="874" t="s">
        <v>232</v>
      </c>
      <c r="U121" s="875"/>
      <c r="V121" s="876"/>
      <c r="W121" s="860"/>
      <c r="X121" s="861"/>
      <c r="Y121" s="861"/>
      <c r="Z121" s="861"/>
      <c r="AA121" s="861"/>
      <c r="AB121" s="861"/>
      <c r="AC121" s="862"/>
      <c r="AD121" s="860"/>
      <c r="AE121" s="861"/>
      <c r="AF121" s="861"/>
      <c r="AG121" s="861"/>
      <c r="AH121" s="861"/>
      <c r="AI121" s="861"/>
      <c r="AJ121" s="862"/>
      <c r="AK121" s="860"/>
      <c r="AL121" s="861"/>
      <c r="AM121" s="861"/>
      <c r="AN121" s="861"/>
      <c r="AO121" s="861"/>
      <c r="AP121" s="861"/>
      <c r="AQ121" s="862"/>
      <c r="AR121" s="860"/>
      <c r="AS121" s="861"/>
      <c r="AT121" s="861"/>
      <c r="AU121" s="861"/>
      <c r="AV121" s="861"/>
      <c r="AW121" s="861"/>
      <c r="AX121" s="862"/>
      <c r="AY121" s="860"/>
      <c r="AZ121" s="861"/>
      <c r="BA121" s="863"/>
      <c r="BB121" s="864"/>
      <c r="BC121" s="865"/>
      <c r="BD121" s="866"/>
      <c r="BE121" s="867"/>
      <c r="BF121" s="868"/>
      <c r="BG121" s="869"/>
      <c r="BH121" s="869"/>
      <c r="BI121" s="869"/>
      <c r="BJ121" s="870"/>
    </row>
    <row r="122" spans="2:62" ht="20.25" customHeight="1">
      <c r="B122" s="825"/>
      <c r="C122" s="877"/>
      <c r="D122" s="878"/>
      <c r="E122" s="879"/>
      <c r="F122" s="880">
        <f>C121</f>
        <v>0</v>
      </c>
      <c r="G122" s="879"/>
      <c r="H122" s="880">
        <f>I121</f>
        <v>0</v>
      </c>
      <c r="I122" s="881"/>
      <c r="J122" s="882"/>
      <c r="K122" s="883"/>
      <c r="L122" s="884"/>
      <c r="M122" s="884"/>
      <c r="N122" s="878"/>
      <c r="O122" s="834"/>
      <c r="P122" s="835"/>
      <c r="Q122" s="835"/>
      <c r="R122" s="835"/>
      <c r="S122" s="836"/>
      <c r="T122" s="871" t="s">
        <v>235</v>
      </c>
      <c r="U122" s="872"/>
      <c r="V122" s="873"/>
      <c r="W122" s="840" t="s">
        <v>619</v>
      </c>
      <c r="X122" s="841" t="s">
        <v>619</v>
      </c>
      <c r="Y122" s="841" t="s">
        <v>619</v>
      </c>
      <c r="Z122" s="841" t="s">
        <v>619</v>
      </c>
      <c r="AA122" s="841" t="s">
        <v>619</v>
      </c>
      <c r="AB122" s="841" t="s">
        <v>619</v>
      </c>
      <c r="AC122" s="842" t="s">
        <v>619</v>
      </c>
      <c r="AD122" s="840" t="s">
        <v>619</v>
      </c>
      <c r="AE122" s="841" t="s">
        <v>619</v>
      </c>
      <c r="AF122" s="841" t="s">
        <v>619</v>
      </c>
      <c r="AG122" s="841" t="s">
        <v>619</v>
      </c>
      <c r="AH122" s="841" t="s">
        <v>619</v>
      </c>
      <c r="AI122" s="841" t="s">
        <v>619</v>
      </c>
      <c r="AJ122" s="842" t="s">
        <v>619</v>
      </c>
      <c r="AK122" s="840" t="s">
        <v>619</v>
      </c>
      <c r="AL122" s="841" t="s">
        <v>619</v>
      </c>
      <c r="AM122" s="841" t="s">
        <v>619</v>
      </c>
      <c r="AN122" s="841" t="s">
        <v>619</v>
      </c>
      <c r="AO122" s="841" t="s">
        <v>619</v>
      </c>
      <c r="AP122" s="841" t="s">
        <v>619</v>
      </c>
      <c r="AQ122" s="842" t="s">
        <v>619</v>
      </c>
      <c r="AR122" s="840" t="s">
        <v>619</v>
      </c>
      <c r="AS122" s="841" t="s">
        <v>619</v>
      </c>
      <c r="AT122" s="841" t="s">
        <v>619</v>
      </c>
      <c r="AU122" s="841" t="s">
        <v>619</v>
      </c>
      <c r="AV122" s="841" t="s">
        <v>619</v>
      </c>
      <c r="AW122" s="841" t="s">
        <v>619</v>
      </c>
      <c r="AX122" s="842" t="s">
        <v>619</v>
      </c>
      <c r="AY122" s="840" t="s">
        <v>619</v>
      </c>
      <c r="AZ122" s="841" t="s">
        <v>619</v>
      </c>
      <c r="BA122" s="841" t="s">
        <v>619</v>
      </c>
      <c r="BB122" s="885">
        <f>IF($BE$3="４週",SUM(W122:AX122),IF($BE$3="暦月",SUM(W122:BA122),""))</f>
        <v>0</v>
      </c>
      <c r="BC122" s="886"/>
      <c r="BD122" s="887">
        <f>IF($BE$3="４週",BB122/4,IF($BE$3="暦月",(BB122/($BE$8/7)),""))</f>
        <v>0</v>
      </c>
      <c r="BE122" s="886"/>
      <c r="BF122" s="888"/>
      <c r="BG122" s="889"/>
      <c r="BH122" s="889"/>
      <c r="BI122" s="889"/>
      <c r="BJ122" s="890"/>
    </row>
    <row r="123" spans="2:62" ht="20.25" customHeight="1">
      <c r="B123" s="800">
        <f>B121+1</f>
        <v>54</v>
      </c>
      <c r="C123" s="849"/>
      <c r="D123" s="850"/>
      <c r="E123" s="828"/>
      <c r="F123" s="829"/>
      <c r="G123" s="828"/>
      <c r="H123" s="829"/>
      <c r="I123" s="853"/>
      <c r="J123" s="854"/>
      <c r="K123" s="855"/>
      <c r="L123" s="856"/>
      <c r="M123" s="856"/>
      <c r="N123" s="850"/>
      <c r="O123" s="834"/>
      <c r="P123" s="835"/>
      <c r="Q123" s="835"/>
      <c r="R123" s="835"/>
      <c r="S123" s="836"/>
      <c r="T123" s="874" t="s">
        <v>232</v>
      </c>
      <c r="U123" s="875"/>
      <c r="V123" s="876"/>
      <c r="W123" s="860"/>
      <c r="X123" s="861"/>
      <c r="Y123" s="861"/>
      <c r="Z123" s="861"/>
      <c r="AA123" s="861"/>
      <c r="AB123" s="861"/>
      <c r="AC123" s="862"/>
      <c r="AD123" s="860"/>
      <c r="AE123" s="861"/>
      <c r="AF123" s="861"/>
      <c r="AG123" s="861"/>
      <c r="AH123" s="861"/>
      <c r="AI123" s="861"/>
      <c r="AJ123" s="862"/>
      <c r="AK123" s="860"/>
      <c r="AL123" s="861"/>
      <c r="AM123" s="861"/>
      <c r="AN123" s="861"/>
      <c r="AO123" s="861"/>
      <c r="AP123" s="861"/>
      <c r="AQ123" s="862"/>
      <c r="AR123" s="860"/>
      <c r="AS123" s="861"/>
      <c r="AT123" s="861"/>
      <c r="AU123" s="861"/>
      <c r="AV123" s="861"/>
      <c r="AW123" s="861"/>
      <c r="AX123" s="862"/>
      <c r="AY123" s="860"/>
      <c r="AZ123" s="861"/>
      <c r="BA123" s="863"/>
      <c r="BB123" s="864"/>
      <c r="BC123" s="865"/>
      <c r="BD123" s="866"/>
      <c r="BE123" s="867"/>
      <c r="BF123" s="868"/>
      <c r="BG123" s="869"/>
      <c r="BH123" s="869"/>
      <c r="BI123" s="869"/>
      <c r="BJ123" s="870"/>
    </row>
    <row r="124" spans="2:62" ht="20.25" customHeight="1">
      <c r="B124" s="825"/>
      <c r="C124" s="877"/>
      <c r="D124" s="878"/>
      <c r="E124" s="879"/>
      <c r="F124" s="880">
        <f>C123</f>
        <v>0</v>
      </c>
      <c r="G124" s="879"/>
      <c r="H124" s="880">
        <f>I123</f>
        <v>0</v>
      </c>
      <c r="I124" s="881"/>
      <c r="J124" s="882"/>
      <c r="K124" s="883"/>
      <c r="L124" s="884"/>
      <c r="M124" s="884"/>
      <c r="N124" s="878"/>
      <c r="O124" s="834"/>
      <c r="P124" s="835"/>
      <c r="Q124" s="835"/>
      <c r="R124" s="835"/>
      <c r="S124" s="836"/>
      <c r="T124" s="871" t="s">
        <v>235</v>
      </c>
      <c r="U124" s="872"/>
      <c r="V124" s="873"/>
      <c r="W124" s="840" t="s">
        <v>619</v>
      </c>
      <c r="X124" s="841" t="s">
        <v>619</v>
      </c>
      <c r="Y124" s="841" t="s">
        <v>619</v>
      </c>
      <c r="Z124" s="841" t="s">
        <v>619</v>
      </c>
      <c r="AA124" s="841" t="s">
        <v>619</v>
      </c>
      <c r="AB124" s="841" t="s">
        <v>619</v>
      </c>
      <c r="AC124" s="842" t="s">
        <v>619</v>
      </c>
      <c r="AD124" s="840" t="s">
        <v>619</v>
      </c>
      <c r="AE124" s="841" t="s">
        <v>619</v>
      </c>
      <c r="AF124" s="841" t="s">
        <v>619</v>
      </c>
      <c r="AG124" s="841" t="s">
        <v>619</v>
      </c>
      <c r="AH124" s="841" t="s">
        <v>619</v>
      </c>
      <c r="AI124" s="841" t="s">
        <v>619</v>
      </c>
      <c r="AJ124" s="842" t="s">
        <v>619</v>
      </c>
      <c r="AK124" s="840" t="s">
        <v>619</v>
      </c>
      <c r="AL124" s="841" t="s">
        <v>619</v>
      </c>
      <c r="AM124" s="841" t="s">
        <v>619</v>
      </c>
      <c r="AN124" s="841" t="s">
        <v>619</v>
      </c>
      <c r="AO124" s="841" t="s">
        <v>619</v>
      </c>
      <c r="AP124" s="841" t="s">
        <v>619</v>
      </c>
      <c r="AQ124" s="842" t="s">
        <v>619</v>
      </c>
      <c r="AR124" s="840" t="s">
        <v>619</v>
      </c>
      <c r="AS124" s="841" t="s">
        <v>619</v>
      </c>
      <c r="AT124" s="841" t="s">
        <v>619</v>
      </c>
      <c r="AU124" s="841" t="s">
        <v>619</v>
      </c>
      <c r="AV124" s="841" t="s">
        <v>619</v>
      </c>
      <c r="AW124" s="841" t="s">
        <v>619</v>
      </c>
      <c r="AX124" s="842" t="s">
        <v>619</v>
      </c>
      <c r="AY124" s="840" t="s">
        <v>619</v>
      </c>
      <c r="AZ124" s="841" t="s">
        <v>619</v>
      </c>
      <c r="BA124" s="841" t="s">
        <v>619</v>
      </c>
      <c r="BB124" s="885">
        <f>IF($BE$3="４週",SUM(W124:AX124),IF($BE$3="暦月",SUM(W124:BA124),""))</f>
        <v>0</v>
      </c>
      <c r="BC124" s="886"/>
      <c r="BD124" s="887">
        <f>IF($BE$3="４週",BB124/4,IF($BE$3="暦月",(BB124/($BE$8/7)),""))</f>
        <v>0</v>
      </c>
      <c r="BE124" s="886"/>
      <c r="BF124" s="888"/>
      <c r="BG124" s="889"/>
      <c r="BH124" s="889"/>
      <c r="BI124" s="889"/>
      <c r="BJ124" s="890"/>
    </row>
    <row r="125" spans="2:62" ht="20.25" customHeight="1">
      <c r="B125" s="800">
        <f>B123+1</f>
        <v>55</v>
      </c>
      <c r="C125" s="849"/>
      <c r="D125" s="850"/>
      <c r="E125" s="828"/>
      <c r="F125" s="829"/>
      <c r="G125" s="828"/>
      <c r="H125" s="829"/>
      <c r="I125" s="853"/>
      <c r="J125" s="854"/>
      <c r="K125" s="855"/>
      <c r="L125" s="856"/>
      <c r="M125" s="856"/>
      <c r="N125" s="850"/>
      <c r="O125" s="834"/>
      <c r="P125" s="835"/>
      <c r="Q125" s="835"/>
      <c r="R125" s="835"/>
      <c r="S125" s="836"/>
      <c r="T125" s="874" t="s">
        <v>232</v>
      </c>
      <c r="U125" s="875"/>
      <c r="V125" s="876"/>
      <c r="W125" s="860"/>
      <c r="X125" s="861"/>
      <c r="Y125" s="861"/>
      <c r="Z125" s="861"/>
      <c r="AA125" s="861"/>
      <c r="AB125" s="861"/>
      <c r="AC125" s="862"/>
      <c r="AD125" s="860"/>
      <c r="AE125" s="861"/>
      <c r="AF125" s="861"/>
      <c r="AG125" s="861"/>
      <c r="AH125" s="861"/>
      <c r="AI125" s="861"/>
      <c r="AJ125" s="862"/>
      <c r="AK125" s="860"/>
      <c r="AL125" s="861"/>
      <c r="AM125" s="861"/>
      <c r="AN125" s="861"/>
      <c r="AO125" s="861"/>
      <c r="AP125" s="861"/>
      <c r="AQ125" s="862"/>
      <c r="AR125" s="860"/>
      <c r="AS125" s="861"/>
      <c r="AT125" s="861"/>
      <c r="AU125" s="861"/>
      <c r="AV125" s="861"/>
      <c r="AW125" s="861"/>
      <c r="AX125" s="862"/>
      <c r="AY125" s="860"/>
      <c r="AZ125" s="861"/>
      <c r="BA125" s="863"/>
      <c r="BB125" s="864"/>
      <c r="BC125" s="865"/>
      <c r="BD125" s="866"/>
      <c r="BE125" s="867"/>
      <c r="BF125" s="868"/>
      <c r="BG125" s="869"/>
      <c r="BH125" s="869"/>
      <c r="BI125" s="869"/>
      <c r="BJ125" s="870"/>
    </row>
    <row r="126" spans="2:62" ht="20.25" customHeight="1">
      <c r="B126" s="825"/>
      <c r="C126" s="877"/>
      <c r="D126" s="878"/>
      <c r="E126" s="879"/>
      <c r="F126" s="880">
        <f>C125</f>
        <v>0</v>
      </c>
      <c r="G126" s="879"/>
      <c r="H126" s="880">
        <f>I125</f>
        <v>0</v>
      </c>
      <c r="I126" s="881"/>
      <c r="J126" s="882"/>
      <c r="K126" s="883"/>
      <c r="L126" s="884"/>
      <c r="M126" s="884"/>
      <c r="N126" s="878"/>
      <c r="O126" s="834"/>
      <c r="P126" s="835"/>
      <c r="Q126" s="835"/>
      <c r="R126" s="835"/>
      <c r="S126" s="836"/>
      <c r="T126" s="871" t="s">
        <v>235</v>
      </c>
      <c r="U126" s="872"/>
      <c r="V126" s="873"/>
      <c r="W126" s="840" t="s">
        <v>619</v>
      </c>
      <c r="X126" s="841" t="s">
        <v>619</v>
      </c>
      <c r="Y126" s="841" t="s">
        <v>619</v>
      </c>
      <c r="Z126" s="841" t="s">
        <v>619</v>
      </c>
      <c r="AA126" s="841" t="s">
        <v>619</v>
      </c>
      <c r="AB126" s="841" t="s">
        <v>619</v>
      </c>
      <c r="AC126" s="842" t="s">
        <v>619</v>
      </c>
      <c r="AD126" s="840" t="s">
        <v>619</v>
      </c>
      <c r="AE126" s="841" t="s">
        <v>619</v>
      </c>
      <c r="AF126" s="841" t="s">
        <v>619</v>
      </c>
      <c r="AG126" s="841" t="s">
        <v>619</v>
      </c>
      <c r="AH126" s="841" t="s">
        <v>619</v>
      </c>
      <c r="AI126" s="841" t="s">
        <v>619</v>
      </c>
      <c r="AJ126" s="842" t="s">
        <v>619</v>
      </c>
      <c r="AK126" s="840" t="s">
        <v>619</v>
      </c>
      <c r="AL126" s="841" t="s">
        <v>619</v>
      </c>
      <c r="AM126" s="841" t="s">
        <v>619</v>
      </c>
      <c r="AN126" s="841" t="s">
        <v>619</v>
      </c>
      <c r="AO126" s="841" t="s">
        <v>619</v>
      </c>
      <c r="AP126" s="841" t="s">
        <v>619</v>
      </c>
      <c r="AQ126" s="842" t="s">
        <v>619</v>
      </c>
      <c r="AR126" s="840" t="s">
        <v>619</v>
      </c>
      <c r="AS126" s="841" t="s">
        <v>619</v>
      </c>
      <c r="AT126" s="841" t="s">
        <v>619</v>
      </c>
      <c r="AU126" s="841" t="s">
        <v>619</v>
      </c>
      <c r="AV126" s="841" t="s">
        <v>619</v>
      </c>
      <c r="AW126" s="841" t="s">
        <v>619</v>
      </c>
      <c r="AX126" s="842" t="s">
        <v>619</v>
      </c>
      <c r="AY126" s="840" t="s">
        <v>619</v>
      </c>
      <c r="AZ126" s="841" t="s">
        <v>619</v>
      </c>
      <c r="BA126" s="841" t="s">
        <v>619</v>
      </c>
      <c r="BB126" s="885">
        <f>IF($BE$3="４週",SUM(W126:AX126),IF($BE$3="暦月",SUM(W126:BA126),""))</f>
        <v>0</v>
      </c>
      <c r="BC126" s="886"/>
      <c r="BD126" s="887">
        <f>IF($BE$3="４週",BB126/4,IF($BE$3="暦月",(BB126/($BE$8/7)),""))</f>
        <v>0</v>
      </c>
      <c r="BE126" s="886"/>
      <c r="BF126" s="888"/>
      <c r="BG126" s="889"/>
      <c r="BH126" s="889"/>
      <c r="BI126" s="889"/>
      <c r="BJ126" s="890"/>
    </row>
    <row r="127" spans="2:62" ht="20.25" customHeight="1">
      <c r="B127" s="800">
        <f>B125+1</f>
        <v>56</v>
      </c>
      <c r="C127" s="849"/>
      <c r="D127" s="850"/>
      <c r="E127" s="828"/>
      <c r="F127" s="829"/>
      <c r="G127" s="828"/>
      <c r="H127" s="829"/>
      <c r="I127" s="853"/>
      <c r="J127" s="854"/>
      <c r="K127" s="855"/>
      <c r="L127" s="856"/>
      <c r="M127" s="856"/>
      <c r="N127" s="850"/>
      <c r="O127" s="834"/>
      <c r="P127" s="835"/>
      <c r="Q127" s="835"/>
      <c r="R127" s="835"/>
      <c r="S127" s="836"/>
      <c r="T127" s="874" t="s">
        <v>232</v>
      </c>
      <c r="U127" s="875"/>
      <c r="V127" s="876"/>
      <c r="W127" s="860"/>
      <c r="X127" s="861"/>
      <c r="Y127" s="861"/>
      <c r="Z127" s="861"/>
      <c r="AA127" s="861"/>
      <c r="AB127" s="861"/>
      <c r="AC127" s="862"/>
      <c r="AD127" s="860"/>
      <c r="AE127" s="861"/>
      <c r="AF127" s="861"/>
      <c r="AG127" s="861"/>
      <c r="AH127" s="861"/>
      <c r="AI127" s="861"/>
      <c r="AJ127" s="862"/>
      <c r="AK127" s="860"/>
      <c r="AL127" s="861"/>
      <c r="AM127" s="861"/>
      <c r="AN127" s="861"/>
      <c r="AO127" s="861"/>
      <c r="AP127" s="861"/>
      <c r="AQ127" s="862"/>
      <c r="AR127" s="860"/>
      <c r="AS127" s="861"/>
      <c r="AT127" s="861"/>
      <c r="AU127" s="861"/>
      <c r="AV127" s="861"/>
      <c r="AW127" s="861"/>
      <c r="AX127" s="862"/>
      <c r="AY127" s="860"/>
      <c r="AZ127" s="861"/>
      <c r="BA127" s="863"/>
      <c r="BB127" s="864"/>
      <c r="BC127" s="865"/>
      <c r="BD127" s="866"/>
      <c r="BE127" s="867"/>
      <c r="BF127" s="868"/>
      <c r="BG127" s="869"/>
      <c r="BH127" s="869"/>
      <c r="BI127" s="869"/>
      <c r="BJ127" s="870"/>
    </row>
    <row r="128" spans="2:62" ht="20.25" customHeight="1">
      <c r="B128" s="825"/>
      <c r="C128" s="877"/>
      <c r="D128" s="878"/>
      <c r="E128" s="879"/>
      <c r="F128" s="880">
        <f>C127</f>
        <v>0</v>
      </c>
      <c r="G128" s="879"/>
      <c r="H128" s="880">
        <f>I127</f>
        <v>0</v>
      </c>
      <c r="I128" s="881"/>
      <c r="J128" s="882"/>
      <c r="K128" s="883"/>
      <c r="L128" s="884"/>
      <c r="M128" s="884"/>
      <c r="N128" s="878"/>
      <c r="O128" s="834"/>
      <c r="P128" s="835"/>
      <c r="Q128" s="835"/>
      <c r="R128" s="835"/>
      <c r="S128" s="836"/>
      <c r="T128" s="871" t="s">
        <v>235</v>
      </c>
      <c r="U128" s="872"/>
      <c r="V128" s="873"/>
      <c r="W128" s="840" t="s">
        <v>619</v>
      </c>
      <c r="X128" s="841" t="s">
        <v>619</v>
      </c>
      <c r="Y128" s="841" t="s">
        <v>619</v>
      </c>
      <c r="Z128" s="841" t="s">
        <v>619</v>
      </c>
      <c r="AA128" s="841" t="s">
        <v>619</v>
      </c>
      <c r="AB128" s="841" t="s">
        <v>619</v>
      </c>
      <c r="AC128" s="842" t="s">
        <v>619</v>
      </c>
      <c r="AD128" s="840" t="s">
        <v>619</v>
      </c>
      <c r="AE128" s="841" t="s">
        <v>619</v>
      </c>
      <c r="AF128" s="841" t="s">
        <v>619</v>
      </c>
      <c r="AG128" s="841" t="s">
        <v>619</v>
      </c>
      <c r="AH128" s="841" t="s">
        <v>619</v>
      </c>
      <c r="AI128" s="841" t="s">
        <v>619</v>
      </c>
      <c r="AJ128" s="842" t="s">
        <v>619</v>
      </c>
      <c r="AK128" s="840" t="s">
        <v>619</v>
      </c>
      <c r="AL128" s="841" t="s">
        <v>619</v>
      </c>
      <c r="AM128" s="841" t="s">
        <v>619</v>
      </c>
      <c r="AN128" s="841" t="s">
        <v>619</v>
      </c>
      <c r="AO128" s="841" t="s">
        <v>619</v>
      </c>
      <c r="AP128" s="841" t="s">
        <v>619</v>
      </c>
      <c r="AQ128" s="842" t="s">
        <v>619</v>
      </c>
      <c r="AR128" s="840" t="s">
        <v>619</v>
      </c>
      <c r="AS128" s="841" t="s">
        <v>619</v>
      </c>
      <c r="AT128" s="841" t="s">
        <v>619</v>
      </c>
      <c r="AU128" s="841" t="s">
        <v>619</v>
      </c>
      <c r="AV128" s="841" t="s">
        <v>619</v>
      </c>
      <c r="AW128" s="841" t="s">
        <v>619</v>
      </c>
      <c r="AX128" s="842" t="s">
        <v>619</v>
      </c>
      <c r="AY128" s="840" t="s">
        <v>619</v>
      </c>
      <c r="AZ128" s="841" t="s">
        <v>619</v>
      </c>
      <c r="BA128" s="841" t="s">
        <v>619</v>
      </c>
      <c r="BB128" s="885">
        <f>IF($BE$3="４週",SUM(W128:AX128),IF($BE$3="暦月",SUM(W128:BA128),""))</f>
        <v>0</v>
      </c>
      <c r="BC128" s="886"/>
      <c r="BD128" s="887">
        <f>IF($BE$3="４週",BB128/4,IF($BE$3="暦月",(BB128/($BE$8/7)),""))</f>
        <v>0</v>
      </c>
      <c r="BE128" s="886"/>
      <c r="BF128" s="888"/>
      <c r="BG128" s="889"/>
      <c r="BH128" s="889"/>
      <c r="BI128" s="889"/>
      <c r="BJ128" s="890"/>
    </row>
    <row r="129" spans="2:62" ht="20.25" customHeight="1">
      <c r="B129" s="800">
        <f>B127+1</f>
        <v>57</v>
      </c>
      <c r="C129" s="849"/>
      <c r="D129" s="850"/>
      <c r="E129" s="828"/>
      <c r="F129" s="829"/>
      <c r="G129" s="828"/>
      <c r="H129" s="829"/>
      <c r="I129" s="853"/>
      <c r="J129" s="854"/>
      <c r="K129" s="855"/>
      <c r="L129" s="856"/>
      <c r="M129" s="856"/>
      <c r="N129" s="850"/>
      <c r="O129" s="834"/>
      <c r="P129" s="835"/>
      <c r="Q129" s="835"/>
      <c r="R129" s="835"/>
      <c r="S129" s="836"/>
      <c r="T129" s="874" t="s">
        <v>232</v>
      </c>
      <c r="U129" s="875"/>
      <c r="V129" s="876"/>
      <c r="W129" s="860"/>
      <c r="X129" s="861"/>
      <c r="Y129" s="861"/>
      <c r="Z129" s="861"/>
      <c r="AA129" s="861"/>
      <c r="AB129" s="861"/>
      <c r="AC129" s="862"/>
      <c r="AD129" s="860"/>
      <c r="AE129" s="861"/>
      <c r="AF129" s="861"/>
      <c r="AG129" s="861"/>
      <c r="AH129" s="861"/>
      <c r="AI129" s="861"/>
      <c r="AJ129" s="862"/>
      <c r="AK129" s="860"/>
      <c r="AL129" s="861"/>
      <c r="AM129" s="861"/>
      <c r="AN129" s="861"/>
      <c r="AO129" s="861"/>
      <c r="AP129" s="861"/>
      <c r="AQ129" s="862"/>
      <c r="AR129" s="860"/>
      <c r="AS129" s="861"/>
      <c r="AT129" s="861"/>
      <c r="AU129" s="861"/>
      <c r="AV129" s="861"/>
      <c r="AW129" s="861"/>
      <c r="AX129" s="862"/>
      <c r="AY129" s="860"/>
      <c r="AZ129" s="861"/>
      <c r="BA129" s="863"/>
      <c r="BB129" s="864"/>
      <c r="BC129" s="865"/>
      <c r="BD129" s="866"/>
      <c r="BE129" s="867"/>
      <c r="BF129" s="868"/>
      <c r="BG129" s="869"/>
      <c r="BH129" s="869"/>
      <c r="BI129" s="869"/>
      <c r="BJ129" s="870"/>
    </row>
    <row r="130" spans="2:62" ht="20.25" customHeight="1">
      <c r="B130" s="825"/>
      <c r="C130" s="877"/>
      <c r="D130" s="878"/>
      <c r="E130" s="879"/>
      <c r="F130" s="880">
        <f>C129</f>
        <v>0</v>
      </c>
      <c r="G130" s="879"/>
      <c r="H130" s="880">
        <f>I129</f>
        <v>0</v>
      </c>
      <c r="I130" s="881"/>
      <c r="J130" s="882"/>
      <c r="K130" s="883"/>
      <c r="L130" s="884"/>
      <c r="M130" s="884"/>
      <c r="N130" s="878"/>
      <c r="O130" s="834"/>
      <c r="P130" s="835"/>
      <c r="Q130" s="835"/>
      <c r="R130" s="835"/>
      <c r="S130" s="836"/>
      <c r="T130" s="871" t="s">
        <v>235</v>
      </c>
      <c r="U130" s="872"/>
      <c r="V130" s="873"/>
      <c r="W130" s="840" t="s">
        <v>619</v>
      </c>
      <c r="X130" s="841" t="s">
        <v>619</v>
      </c>
      <c r="Y130" s="841" t="s">
        <v>619</v>
      </c>
      <c r="Z130" s="841" t="s">
        <v>619</v>
      </c>
      <c r="AA130" s="841" t="s">
        <v>619</v>
      </c>
      <c r="AB130" s="841" t="s">
        <v>619</v>
      </c>
      <c r="AC130" s="842" t="s">
        <v>619</v>
      </c>
      <c r="AD130" s="840" t="s">
        <v>619</v>
      </c>
      <c r="AE130" s="841" t="s">
        <v>619</v>
      </c>
      <c r="AF130" s="841" t="s">
        <v>619</v>
      </c>
      <c r="AG130" s="841" t="s">
        <v>619</v>
      </c>
      <c r="AH130" s="841" t="s">
        <v>619</v>
      </c>
      <c r="AI130" s="841" t="s">
        <v>619</v>
      </c>
      <c r="AJ130" s="842" t="s">
        <v>619</v>
      </c>
      <c r="AK130" s="840" t="s">
        <v>619</v>
      </c>
      <c r="AL130" s="841" t="s">
        <v>619</v>
      </c>
      <c r="AM130" s="841" t="s">
        <v>619</v>
      </c>
      <c r="AN130" s="841" t="s">
        <v>619</v>
      </c>
      <c r="AO130" s="841" t="s">
        <v>619</v>
      </c>
      <c r="AP130" s="841" t="s">
        <v>619</v>
      </c>
      <c r="AQ130" s="842" t="s">
        <v>619</v>
      </c>
      <c r="AR130" s="840" t="s">
        <v>619</v>
      </c>
      <c r="AS130" s="841" t="s">
        <v>619</v>
      </c>
      <c r="AT130" s="841" t="s">
        <v>619</v>
      </c>
      <c r="AU130" s="841" t="s">
        <v>619</v>
      </c>
      <c r="AV130" s="841" t="s">
        <v>619</v>
      </c>
      <c r="AW130" s="841" t="s">
        <v>619</v>
      </c>
      <c r="AX130" s="842" t="s">
        <v>619</v>
      </c>
      <c r="AY130" s="840" t="s">
        <v>619</v>
      </c>
      <c r="AZ130" s="841" t="s">
        <v>619</v>
      </c>
      <c r="BA130" s="841" t="s">
        <v>619</v>
      </c>
      <c r="BB130" s="885">
        <f>IF($BE$3="４週",SUM(W130:AX130),IF($BE$3="暦月",SUM(W130:BA130),""))</f>
        <v>0</v>
      </c>
      <c r="BC130" s="886"/>
      <c r="BD130" s="887">
        <f>IF($BE$3="４週",BB130/4,IF($BE$3="暦月",(BB130/($BE$8/7)),""))</f>
        <v>0</v>
      </c>
      <c r="BE130" s="886"/>
      <c r="BF130" s="888"/>
      <c r="BG130" s="889"/>
      <c r="BH130" s="889"/>
      <c r="BI130" s="889"/>
      <c r="BJ130" s="890"/>
    </row>
    <row r="131" spans="2:62" ht="20.25" customHeight="1">
      <c r="B131" s="800">
        <f>B129+1</f>
        <v>58</v>
      </c>
      <c r="C131" s="849"/>
      <c r="D131" s="850"/>
      <c r="E131" s="828"/>
      <c r="F131" s="829"/>
      <c r="G131" s="828"/>
      <c r="H131" s="829"/>
      <c r="I131" s="853"/>
      <c r="J131" s="854"/>
      <c r="K131" s="855"/>
      <c r="L131" s="856"/>
      <c r="M131" s="856"/>
      <c r="N131" s="850"/>
      <c r="O131" s="834"/>
      <c r="P131" s="835"/>
      <c r="Q131" s="835"/>
      <c r="R131" s="835"/>
      <c r="S131" s="836"/>
      <c r="T131" s="874" t="s">
        <v>232</v>
      </c>
      <c r="U131" s="875"/>
      <c r="V131" s="876"/>
      <c r="W131" s="860"/>
      <c r="X131" s="861"/>
      <c r="Y131" s="861"/>
      <c r="Z131" s="861"/>
      <c r="AA131" s="861"/>
      <c r="AB131" s="861"/>
      <c r="AC131" s="862"/>
      <c r="AD131" s="860"/>
      <c r="AE131" s="861"/>
      <c r="AF131" s="861"/>
      <c r="AG131" s="861"/>
      <c r="AH131" s="861"/>
      <c r="AI131" s="861"/>
      <c r="AJ131" s="862"/>
      <c r="AK131" s="860"/>
      <c r="AL131" s="861"/>
      <c r="AM131" s="861"/>
      <c r="AN131" s="861"/>
      <c r="AO131" s="861"/>
      <c r="AP131" s="861"/>
      <c r="AQ131" s="862"/>
      <c r="AR131" s="860"/>
      <c r="AS131" s="861"/>
      <c r="AT131" s="861"/>
      <c r="AU131" s="861"/>
      <c r="AV131" s="861"/>
      <c r="AW131" s="861"/>
      <c r="AX131" s="862"/>
      <c r="AY131" s="860"/>
      <c r="AZ131" s="861"/>
      <c r="BA131" s="863"/>
      <c r="BB131" s="864"/>
      <c r="BC131" s="865"/>
      <c r="BD131" s="866"/>
      <c r="BE131" s="867"/>
      <c r="BF131" s="868"/>
      <c r="BG131" s="869"/>
      <c r="BH131" s="869"/>
      <c r="BI131" s="869"/>
      <c r="BJ131" s="870"/>
    </row>
    <row r="132" spans="2:62" ht="20.25" customHeight="1">
      <c r="B132" s="825"/>
      <c r="C132" s="877"/>
      <c r="D132" s="878"/>
      <c r="E132" s="879"/>
      <c r="F132" s="880">
        <f>C131</f>
        <v>0</v>
      </c>
      <c r="G132" s="879"/>
      <c r="H132" s="880">
        <f>I131</f>
        <v>0</v>
      </c>
      <c r="I132" s="881"/>
      <c r="J132" s="882"/>
      <c r="K132" s="883"/>
      <c r="L132" s="884"/>
      <c r="M132" s="884"/>
      <c r="N132" s="878"/>
      <c r="O132" s="834"/>
      <c r="P132" s="835"/>
      <c r="Q132" s="835"/>
      <c r="R132" s="835"/>
      <c r="S132" s="836"/>
      <c r="T132" s="871" t="s">
        <v>235</v>
      </c>
      <c r="U132" s="872"/>
      <c r="V132" s="873"/>
      <c r="W132" s="840" t="s">
        <v>619</v>
      </c>
      <c r="X132" s="841" t="s">
        <v>619</v>
      </c>
      <c r="Y132" s="841" t="s">
        <v>619</v>
      </c>
      <c r="Z132" s="841" t="s">
        <v>619</v>
      </c>
      <c r="AA132" s="841" t="s">
        <v>619</v>
      </c>
      <c r="AB132" s="841" t="s">
        <v>619</v>
      </c>
      <c r="AC132" s="842" t="s">
        <v>619</v>
      </c>
      <c r="AD132" s="840" t="s">
        <v>619</v>
      </c>
      <c r="AE132" s="841" t="s">
        <v>619</v>
      </c>
      <c r="AF132" s="841" t="s">
        <v>619</v>
      </c>
      <c r="AG132" s="841" t="s">
        <v>619</v>
      </c>
      <c r="AH132" s="841" t="s">
        <v>619</v>
      </c>
      <c r="AI132" s="841" t="s">
        <v>619</v>
      </c>
      <c r="AJ132" s="842" t="s">
        <v>619</v>
      </c>
      <c r="AK132" s="840" t="s">
        <v>619</v>
      </c>
      <c r="AL132" s="841" t="s">
        <v>619</v>
      </c>
      <c r="AM132" s="841" t="s">
        <v>619</v>
      </c>
      <c r="AN132" s="841" t="s">
        <v>619</v>
      </c>
      <c r="AO132" s="841" t="s">
        <v>619</v>
      </c>
      <c r="AP132" s="841" t="s">
        <v>619</v>
      </c>
      <c r="AQ132" s="842" t="s">
        <v>619</v>
      </c>
      <c r="AR132" s="840" t="s">
        <v>619</v>
      </c>
      <c r="AS132" s="841" t="s">
        <v>619</v>
      </c>
      <c r="AT132" s="841" t="s">
        <v>619</v>
      </c>
      <c r="AU132" s="841" t="s">
        <v>619</v>
      </c>
      <c r="AV132" s="841" t="s">
        <v>619</v>
      </c>
      <c r="AW132" s="841" t="s">
        <v>619</v>
      </c>
      <c r="AX132" s="842" t="s">
        <v>619</v>
      </c>
      <c r="AY132" s="840" t="s">
        <v>619</v>
      </c>
      <c r="AZ132" s="841" t="s">
        <v>619</v>
      </c>
      <c r="BA132" s="841" t="s">
        <v>619</v>
      </c>
      <c r="BB132" s="885">
        <f>IF($BE$3="４週",SUM(W132:AX132),IF($BE$3="暦月",SUM(W132:BA132),""))</f>
        <v>0</v>
      </c>
      <c r="BC132" s="886"/>
      <c r="BD132" s="887">
        <f>IF($BE$3="４週",BB132/4,IF($BE$3="暦月",(BB132/($BE$8/7)),""))</f>
        <v>0</v>
      </c>
      <c r="BE132" s="886"/>
      <c r="BF132" s="888"/>
      <c r="BG132" s="889"/>
      <c r="BH132" s="889"/>
      <c r="BI132" s="889"/>
      <c r="BJ132" s="890"/>
    </row>
    <row r="133" spans="2:62" ht="20.25" customHeight="1">
      <c r="B133" s="800">
        <f>B131+1</f>
        <v>59</v>
      </c>
      <c r="C133" s="849"/>
      <c r="D133" s="850"/>
      <c r="E133" s="828"/>
      <c r="F133" s="829"/>
      <c r="G133" s="828"/>
      <c r="H133" s="829"/>
      <c r="I133" s="853"/>
      <c r="J133" s="854"/>
      <c r="K133" s="855"/>
      <c r="L133" s="856"/>
      <c r="M133" s="856"/>
      <c r="N133" s="850"/>
      <c r="O133" s="834"/>
      <c r="P133" s="835"/>
      <c r="Q133" s="835"/>
      <c r="R133" s="835"/>
      <c r="S133" s="836"/>
      <c r="T133" s="874" t="s">
        <v>232</v>
      </c>
      <c r="U133" s="875"/>
      <c r="V133" s="876"/>
      <c r="W133" s="860"/>
      <c r="X133" s="861"/>
      <c r="Y133" s="861"/>
      <c r="Z133" s="861"/>
      <c r="AA133" s="861"/>
      <c r="AB133" s="861"/>
      <c r="AC133" s="862"/>
      <c r="AD133" s="860"/>
      <c r="AE133" s="861"/>
      <c r="AF133" s="861"/>
      <c r="AG133" s="861"/>
      <c r="AH133" s="861"/>
      <c r="AI133" s="861"/>
      <c r="AJ133" s="862"/>
      <c r="AK133" s="860"/>
      <c r="AL133" s="861"/>
      <c r="AM133" s="861"/>
      <c r="AN133" s="861"/>
      <c r="AO133" s="861"/>
      <c r="AP133" s="861"/>
      <c r="AQ133" s="862"/>
      <c r="AR133" s="860"/>
      <c r="AS133" s="861"/>
      <c r="AT133" s="861"/>
      <c r="AU133" s="861"/>
      <c r="AV133" s="861"/>
      <c r="AW133" s="861"/>
      <c r="AX133" s="862"/>
      <c r="AY133" s="860"/>
      <c r="AZ133" s="861"/>
      <c r="BA133" s="863"/>
      <c r="BB133" s="864"/>
      <c r="BC133" s="865"/>
      <c r="BD133" s="866"/>
      <c r="BE133" s="867"/>
      <c r="BF133" s="868"/>
      <c r="BG133" s="869"/>
      <c r="BH133" s="869"/>
      <c r="BI133" s="869"/>
      <c r="BJ133" s="870"/>
    </row>
    <row r="134" spans="2:62" ht="20.25" customHeight="1">
      <c r="B134" s="825"/>
      <c r="C134" s="877"/>
      <c r="D134" s="878"/>
      <c r="E134" s="879"/>
      <c r="F134" s="880">
        <f>C133</f>
        <v>0</v>
      </c>
      <c r="G134" s="879"/>
      <c r="H134" s="880">
        <f>I133</f>
        <v>0</v>
      </c>
      <c r="I134" s="881"/>
      <c r="J134" s="882"/>
      <c r="K134" s="883"/>
      <c r="L134" s="884"/>
      <c r="M134" s="884"/>
      <c r="N134" s="878"/>
      <c r="O134" s="834"/>
      <c r="P134" s="835"/>
      <c r="Q134" s="835"/>
      <c r="R134" s="835"/>
      <c r="S134" s="836"/>
      <c r="T134" s="871" t="s">
        <v>235</v>
      </c>
      <c r="U134" s="872"/>
      <c r="V134" s="873"/>
      <c r="W134" s="840" t="s">
        <v>619</v>
      </c>
      <c r="X134" s="841" t="s">
        <v>619</v>
      </c>
      <c r="Y134" s="841" t="s">
        <v>619</v>
      </c>
      <c r="Z134" s="841" t="s">
        <v>619</v>
      </c>
      <c r="AA134" s="841" t="s">
        <v>619</v>
      </c>
      <c r="AB134" s="841" t="s">
        <v>619</v>
      </c>
      <c r="AC134" s="842" t="s">
        <v>619</v>
      </c>
      <c r="AD134" s="840" t="s">
        <v>619</v>
      </c>
      <c r="AE134" s="841" t="s">
        <v>619</v>
      </c>
      <c r="AF134" s="841" t="s">
        <v>619</v>
      </c>
      <c r="AG134" s="841" t="s">
        <v>619</v>
      </c>
      <c r="AH134" s="841" t="s">
        <v>619</v>
      </c>
      <c r="AI134" s="841" t="s">
        <v>619</v>
      </c>
      <c r="AJ134" s="842" t="s">
        <v>619</v>
      </c>
      <c r="AK134" s="840" t="s">
        <v>619</v>
      </c>
      <c r="AL134" s="841" t="s">
        <v>619</v>
      </c>
      <c r="AM134" s="841" t="s">
        <v>619</v>
      </c>
      <c r="AN134" s="841" t="s">
        <v>619</v>
      </c>
      <c r="AO134" s="841" t="s">
        <v>619</v>
      </c>
      <c r="AP134" s="841" t="s">
        <v>619</v>
      </c>
      <c r="AQ134" s="842" t="s">
        <v>619</v>
      </c>
      <c r="AR134" s="840" t="s">
        <v>619</v>
      </c>
      <c r="AS134" s="841" t="s">
        <v>619</v>
      </c>
      <c r="AT134" s="841" t="s">
        <v>619</v>
      </c>
      <c r="AU134" s="841" t="s">
        <v>619</v>
      </c>
      <c r="AV134" s="841" t="s">
        <v>619</v>
      </c>
      <c r="AW134" s="841" t="s">
        <v>619</v>
      </c>
      <c r="AX134" s="842" t="s">
        <v>619</v>
      </c>
      <c r="AY134" s="840" t="s">
        <v>619</v>
      </c>
      <c r="AZ134" s="841" t="s">
        <v>619</v>
      </c>
      <c r="BA134" s="841" t="s">
        <v>619</v>
      </c>
      <c r="BB134" s="885">
        <f>IF($BE$3="４週",SUM(W134:AX134),IF($BE$3="暦月",SUM(W134:BA134),""))</f>
        <v>0</v>
      </c>
      <c r="BC134" s="886"/>
      <c r="BD134" s="887">
        <f>IF($BE$3="４週",BB134/4,IF($BE$3="暦月",(BB134/($BE$8/7)),""))</f>
        <v>0</v>
      </c>
      <c r="BE134" s="886"/>
      <c r="BF134" s="888"/>
      <c r="BG134" s="889"/>
      <c r="BH134" s="889"/>
      <c r="BI134" s="889"/>
      <c r="BJ134" s="890"/>
    </row>
    <row r="135" spans="2:62" ht="20.25" customHeight="1">
      <c r="B135" s="800">
        <f>B133+1</f>
        <v>60</v>
      </c>
      <c r="C135" s="849"/>
      <c r="D135" s="850"/>
      <c r="E135" s="828"/>
      <c r="F135" s="829"/>
      <c r="G135" s="828"/>
      <c r="H135" s="829"/>
      <c r="I135" s="853"/>
      <c r="J135" s="854"/>
      <c r="K135" s="855"/>
      <c r="L135" s="856"/>
      <c r="M135" s="856"/>
      <c r="N135" s="850"/>
      <c r="O135" s="834"/>
      <c r="P135" s="835"/>
      <c r="Q135" s="835"/>
      <c r="R135" s="835"/>
      <c r="S135" s="836"/>
      <c r="T135" s="874" t="s">
        <v>232</v>
      </c>
      <c r="U135" s="875"/>
      <c r="V135" s="876"/>
      <c r="W135" s="860"/>
      <c r="X135" s="861"/>
      <c r="Y135" s="861"/>
      <c r="Z135" s="861"/>
      <c r="AA135" s="861"/>
      <c r="AB135" s="861"/>
      <c r="AC135" s="862"/>
      <c r="AD135" s="860"/>
      <c r="AE135" s="861"/>
      <c r="AF135" s="861"/>
      <c r="AG135" s="861"/>
      <c r="AH135" s="861"/>
      <c r="AI135" s="861"/>
      <c r="AJ135" s="862"/>
      <c r="AK135" s="860"/>
      <c r="AL135" s="861"/>
      <c r="AM135" s="861"/>
      <c r="AN135" s="861"/>
      <c r="AO135" s="861"/>
      <c r="AP135" s="861"/>
      <c r="AQ135" s="862"/>
      <c r="AR135" s="860"/>
      <c r="AS135" s="861"/>
      <c r="AT135" s="861"/>
      <c r="AU135" s="861"/>
      <c r="AV135" s="861"/>
      <c r="AW135" s="861"/>
      <c r="AX135" s="862"/>
      <c r="AY135" s="860"/>
      <c r="AZ135" s="861"/>
      <c r="BA135" s="863"/>
      <c r="BB135" s="864"/>
      <c r="BC135" s="865"/>
      <c r="BD135" s="866"/>
      <c r="BE135" s="867"/>
      <c r="BF135" s="868"/>
      <c r="BG135" s="869"/>
      <c r="BH135" s="869"/>
      <c r="BI135" s="869"/>
      <c r="BJ135" s="870"/>
    </row>
    <row r="136" spans="2:62" ht="20.25" customHeight="1">
      <c r="B136" s="825"/>
      <c r="C136" s="877"/>
      <c r="D136" s="878"/>
      <c r="E136" s="879"/>
      <c r="F136" s="880">
        <f>C135</f>
        <v>0</v>
      </c>
      <c r="G136" s="879"/>
      <c r="H136" s="880">
        <f>I135</f>
        <v>0</v>
      </c>
      <c r="I136" s="881"/>
      <c r="J136" s="882"/>
      <c r="K136" s="883"/>
      <c r="L136" s="884"/>
      <c r="M136" s="884"/>
      <c r="N136" s="878"/>
      <c r="O136" s="834"/>
      <c r="P136" s="835"/>
      <c r="Q136" s="835"/>
      <c r="R136" s="835"/>
      <c r="S136" s="836"/>
      <c r="T136" s="871" t="s">
        <v>235</v>
      </c>
      <c r="U136" s="872"/>
      <c r="V136" s="873"/>
      <c r="W136" s="840" t="s">
        <v>619</v>
      </c>
      <c r="X136" s="841" t="s">
        <v>619</v>
      </c>
      <c r="Y136" s="841" t="s">
        <v>619</v>
      </c>
      <c r="Z136" s="841" t="s">
        <v>619</v>
      </c>
      <c r="AA136" s="841" t="s">
        <v>619</v>
      </c>
      <c r="AB136" s="841" t="s">
        <v>619</v>
      </c>
      <c r="AC136" s="842" t="s">
        <v>619</v>
      </c>
      <c r="AD136" s="840" t="s">
        <v>619</v>
      </c>
      <c r="AE136" s="841" t="s">
        <v>619</v>
      </c>
      <c r="AF136" s="841" t="s">
        <v>619</v>
      </c>
      <c r="AG136" s="841" t="s">
        <v>619</v>
      </c>
      <c r="AH136" s="841" t="s">
        <v>619</v>
      </c>
      <c r="AI136" s="841" t="s">
        <v>619</v>
      </c>
      <c r="AJ136" s="842" t="s">
        <v>619</v>
      </c>
      <c r="AK136" s="840" t="s">
        <v>619</v>
      </c>
      <c r="AL136" s="841" t="s">
        <v>619</v>
      </c>
      <c r="AM136" s="841" t="s">
        <v>619</v>
      </c>
      <c r="AN136" s="841" t="s">
        <v>619</v>
      </c>
      <c r="AO136" s="841" t="s">
        <v>619</v>
      </c>
      <c r="AP136" s="841" t="s">
        <v>619</v>
      </c>
      <c r="AQ136" s="842" t="s">
        <v>619</v>
      </c>
      <c r="AR136" s="840" t="s">
        <v>619</v>
      </c>
      <c r="AS136" s="841" t="s">
        <v>619</v>
      </c>
      <c r="AT136" s="841" t="s">
        <v>619</v>
      </c>
      <c r="AU136" s="841" t="s">
        <v>619</v>
      </c>
      <c r="AV136" s="841" t="s">
        <v>619</v>
      </c>
      <c r="AW136" s="841" t="s">
        <v>619</v>
      </c>
      <c r="AX136" s="842" t="s">
        <v>619</v>
      </c>
      <c r="AY136" s="840" t="s">
        <v>619</v>
      </c>
      <c r="AZ136" s="841" t="s">
        <v>619</v>
      </c>
      <c r="BA136" s="841" t="s">
        <v>619</v>
      </c>
      <c r="BB136" s="885">
        <f>IF($BE$3="４週",SUM(W136:AX136),IF($BE$3="暦月",SUM(W136:BA136),""))</f>
        <v>0</v>
      </c>
      <c r="BC136" s="886"/>
      <c r="BD136" s="887">
        <f>IF($BE$3="４週",BB136/4,IF($BE$3="暦月",(BB136/($BE$8/7)),""))</f>
        <v>0</v>
      </c>
      <c r="BE136" s="886"/>
      <c r="BF136" s="888"/>
      <c r="BG136" s="889"/>
      <c r="BH136" s="889"/>
      <c r="BI136" s="889"/>
      <c r="BJ136" s="890"/>
    </row>
    <row r="137" spans="2:62" ht="20.25" customHeight="1">
      <c r="B137" s="800">
        <f>B135+1</f>
        <v>61</v>
      </c>
      <c r="C137" s="849"/>
      <c r="D137" s="850"/>
      <c r="E137" s="828"/>
      <c r="F137" s="829"/>
      <c r="G137" s="828"/>
      <c r="H137" s="829"/>
      <c r="I137" s="853"/>
      <c r="J137" s="854"/>
      <c r="K137" s="855"/>
      <c r="L137" s="856"/>
      <c r="M137" s="856"/>
      <c r="N137" s="850"/>
      <c r="O137" s="834"/>
      <c r="P137" s="835"/>
      <c r="Q137" s="835"/>
      <c r="R137" s="835"/>
      <c r="S137" s="836"/>
      <c r="T137" s="874" t="s">
        <v>232</v>
      </c>
      <c r="U137" s="875"/>
      <c r="V137" s="876"/>
      <c r="W137" s="860"/>
      <c r="X137" s="861"/>
      <c r="Y137" s="861"/>
      <c r="Z137" s="861"/>
      <c r="AA137" s="861"/>
      <c r="AB137" s="861"/>
      <c r="AC137" s="862"/>
      <c r="AD137" s="860"/>
      <c r="AE137" s="861"/>
      <c r="AF137" s="861"/>
      <c r="AG137" s="861"/>
      <c r="AH137" s="861"/>
      <c r="AI137" s="861"/>
      <c r="AJ137" s="862"/>
      <c r="AK137" s="860"/>
      <c r="AL137" s="861"/>
      <c r="AM137" s="861"/>
      <c r="AN137" s="861"/>
      <c r="AO137" s="861"/>
      <c r="AP137" s="861"/>
      <c r="AQ137" s="862"/>
      <c r="AR137" s="860"/>
      <c r="AS137" s="861"/>
      <c r="AT137" s="861"/>
      <c r="AU137" s="861"/>
      <c r="AV137" s="861"/>
      <c r="AW137" s="861"/>
      <c r="AX137" s="862"/>
      <c r="AY137" s="860"/>
      <c r="AZ137" s="861"/>
      <c r="BA137" s="863"/>
      <c r="BB137" s="864"/>
      <c r="BC137" s="865"/>
      <c r="BD137" s="866"/>
      <c r="BE137" s="867"/>
      <c r="BF137" s="868"/>
      <c r="BG137" s="869"/>
      <c r="BH137" s="869"/>
      <c r="BI137" s="869"/>
      <c r="BJ137" s="870"/>
    </row>
    <row r="138" spans="2:62" ht="20.25" customHeight="1">
      <c r="B138" s="825"/>
      <c r="C138" s="877"/>
      <c r="D138" s="878"/>
      <c r="E138" s="879"/>
      <c r="F138" s="880">
        <f>C137</f>
        <v>0</v>
      </c>
      <c r="G138" s="879"/>
      <c r="H138" s="880">
        <f>I137</f>
        <v>0</v>
      </c>
      <c r="I138" s="881"/>
      <c r="J138" s="882"/>
      <c r="K138" s="883"/>
      <c r="L138" s="884"/>
      <c r="M138" s="884"/>
      <c r="N138" s="878"/>
      <c r="O138" s="834"/>
      <c r="P138" s="835"/>
      <c r="Q138" s="835"/>
      <c r="R138" s="835"/>
      <c r="S138" s="836"/>
      <c r="T138" s="871" t="s">
        <v>235</v>
      </c>
      <c r="U138" s="872"/>
      <c r="V138" s="873"/>
      <c r="W138" s="840" t="s">
        <v>619</v>
      </c>
      <c r="X138" s="841" t="s">
        <v>619</v>
      </c>
      <c r="Y138" s="841" t="s">
        <v>619</v>
      </c>
      <c r="Z138" s="841" t="s">
        <v>619</v>
      </c>
      <c r="AA138" s="841" t="s">
        <v>619</v>
      </c>
      <c r="AB138" s="841" t="s">
        <v>619</v>
      </c>
      <c r="AC138" s="842" t="s">
        <v>619</v>
      </c>
      <c r="AD138" s="840" t="s">
        <v>619</v>
      </c>
      <c r="AE138" s="841" t="s">
        <v>619</v>
      </c>
      <c r="AF138" s="841" t="s">
        <v>619</v>
      </c>
      <c r="AG138" s="841" t="s">
        <v>619</v>
      </c>
      <c r="AH138" s="841" t="s">
        <v>619</v>
      </c>
      <c r="AI138" s="841" t="s">
        <v>619</v>
      </c>
      <c r="AJ138" s="842" t="s">
        <v>619</v>
      </c>
      <c r="AK138" s="840" t="s">
        <v>619</v>
      </c>
      <c r="AL138" s="841" t="s">
        <v>619</v>
      </c>
      <c r="AM138" s="841" t="s">
        <v>619</v>
      </c>
      <c r="AN138" s="841" t="s">
        <v>619</v>
      </c>
      <c r="AO138" s="841" t="s">
        <v>619</v>
      </c>
      <c r="AP138" s="841" t="s">
        <v>619</v>
      </c>
      <c r="AQ138" s="842" t="s">
        <v>619</v>
      </c>
      <c r="AR138" s="840" t="s">
        <v>619</v>
      </c>
      <c r="AS138" s="841" t="s">
        <v>619</v>
      </c>
      <c r="AT138" s="841" t="s">
        <v>619</v>
      </c>
      <c r="AU138" s="841" t="s">
        <v>619</v>
      </c>
      <c r="AV138" s="841" t="s">
        <v>619</v>
      </c>
      <c r="AW138" s="841" t="s">
        <v>619</v>
      </c>
      <c r="AX138" s="842" t="s">
        <v>619</v>
      </c>
      <c r="AY138" s="840" t="s">
        <v>619</v>
      </c>
      <c r="AZ138" s="841" t="s">
        <v>619</v>
      </c>
      <c r="BA138" s="841" t="s">
        <v>619</v>
      </c>
      <c r="BB138" s="885">
        <f>IF($BE$3="４週",SUM(W138:AX138),IF($BE$3="暦月",SUM(W138:BA138),""))</f>
        <v>0</v>
      </c>
      <c r="BC138" s="886"/>
      <c r="BD138" s="887">
        <f>IF($BE$3="４週",BB138/4,IF($BE$3="暦月",(BB138/($BE$8/7)),""))</f>
        <v>0</v>
      </c>
      <c r="BE138" s="886"/>
      <c r="BF138" s="888"/>
      <c r="BG138" s="889"/>
      <c r="BH138" s="889"/>
      <c r="BI138" s="889"/>
      <c r="BJ138" s="890"/>
    </row>
    <row r="139" spans="2:62" ht="20.25" customHeight="1">
      <c r="B139" s="800">
        <f>B137+1</f>
        <v>62</v>
      </c>
      <c r="C139" s="849"/>
      <c r="D139" s="850"/>
      <c r="E139" s="828"/>
      <c r="F139" s="829"/>
      <c r="G139" s="828"/>
      <c r="H139" s="829"/>
      <c r="I139" s="853"/>
      <c r="J139" s="854"/>
      <c r="K139" s="855"/>
      <c r="L139" s="856"/>
      <c r="M139" s="856"/>
      <c r="N139" s="850"/>
      <c r="O139" s="834"/>
      <c r="P139" s="835"/>
      <c r="Q139" s="835"/>
      <c r="R139" s="835"/>
      <c r="S139" s="836"/>
      <c r="T139" s="874" t="s">
        <v>232</v>
      </c>
      <c r="U139" s="875"/>
      <c r="V139" s="876"/>
      <c r="W139" s="860"/>
      <c r="X139" s="861"/>
      <c r="Y139" s="861"/>
      <c r="Z139" s="861"/>
      <c r="AA139" s="861"/>
      <c r="AB139" s="861"/>
      <c r="AC139" s="862"/>
      <c r="AD139" s="860"/>
      <c r="AE139" s="861"/>
      <c r="AF139" s="861"/>
      <c r="AG139" s="861"/>
      <c r="AH139" s="861"/>
      <c r="AI139" s="861"/>
      <c r="AJ139" s="862"/>
      <c r="AK139" s="860"/>
      <c r="AL139" s="861"/>
      <c r="AM139" s="861"/>
      <c r="AN139" s="861"/>
      <c r="AO139" s="861"/>
      <c r="AP139" s="861"/>
      <c r="AQ139" s="862"/>
      <c r="AR139" s="860"/>
      <c r="AS139" s="861"/>
      <c r="AT139" s="861"/>
      <c r="AU139" s="861"/>
      <c r="AV139" s="861"/>
      <c r="AW139" s="861"/>
      <c r="AX139" s="862"/>
      <c r="AY139" s="860"/>
      <c r="AZ139" s="861"/>
      <c r="BA139" s="863"/>
      <c r="BB139" s="864"/>
      <c r="BC139" s="865"/>
      <c r="BD139" s="866"/>
      <c r="BE139" s="867"/>
      <c r="BF139" s="868"/>
      <c r="BG139" s="869"/>
      <c r="BH139" s="869"/>
      <c r="BI139" s="869"/>
      <c r="BJ139" s="870"/>
    </row>
    <row r="140" spans="2:62" ht="20.25" customHeight="1">
      <c r="B140" s="825"/>
      <c r="C140" s="877"/>
      <c r="D140" s="878"/>
      <c r="E140" s="879"/>
      <c r="F140" s="880">
        <f>C139</f>
        <v>0</v>
      </c>
      <c r="G140" s="879"/>
      <c r="H140" s="880">
        <f>I139</f>
        <v>0</v>
      </c>
      <c r="I140" s="881"/>
      <c r="J140" s="882"/>
      <c r="K140" s="883"/>
      <c r="L140" s="884"/>
      <c r="M140" s="884"/>
      <c r="N140" s="878"/>
      <c r="O140" s="834"/>
      <c r="P140" s="835"/>
      <c r="Q140" s="835"/>
      <c r="R140" s="835"/>
      <c r="S140" s="836"/>
      <c r="T140" s="871" t="s">
        <v>235</v>
      </c>
      <c r="U140" s="872"/>
      <c r="V140" s="873"/>
      <c r="W140" s="840" t="s">
        <v>619</v>
      </c>
      <c r="X140" s="841" t="s">
        <v>619</v>
      </c>
      <c r="Y140" s="841" t="s">
        <v>619</v>
      </c>
      <c r="Z140" s="841" t="s">
        <v>619</v>
      </c>
      <c r="AA140" s="841" t="s">
        <v>619</v>
      </c>
      <c r="AB140" s="841" t="s">
        <v>619</v>
      </c>
      <c r="AC140" s="842" t="s">
        <v>619</v>
      </c>
      <c r="AD140" s="840" t="s">
        <v>619</v>
      </c>
      <c r="AE140" s="841" t="s">
        <v>619</v>
      </c>
      <c r="AF140" s="841" t="s">
        <v>619</v>
      </c>
      <c r="AG140" s="841" t="s">
        <v>619</v>
      </c>
      <c r="AH140" s="841" t="s">
        <v>619</v>
      </c>
      <c r="AI140" s="841" t="s">
        <v>619</v>
      </c>
      <c r="AJ140" s="842" t="s">
        <v>619</v>
      </c>
      <c r="AK140" s="840" t="s">
        <v>619</v>
      </c>
      <c r="AL140" s="841" t="s">
        <v>619</v>
      </c>
      <c r="AM140" s="841" t="s">
        <v>619</v>
      </c>
      <c r="AN140" s="841" t="s">
        <v>619</v>
      </c>
      <c r="AO140" s="841" t="s">
        <v>619</v>
      </c>
      <c r="AP140" s="841" t="s">
        <v>619</v>
      </c>
      <c r="AQ140" s="842" t="s">
        <v>619</v>
      </c>
      <c r="AR140" s="840" t="s">
        <v>619</v>
      </c>
      <c r="AS140" s="841" t="s">
        <v>619</v>
      </c>
      <c r="AT140" s="841" t="s">
        <v>619</v>
      </c>
      <c r="AU140" s="841" t="s">
        <v>619</v>
      </c>
      <c r="AV140" s="841" t="s">
        <v>619</v>
      </c>
      <c r="AW140" s="841" t="s">
        <v>619</v>
      </c>
      <c r="AX140" s="842" t="s">
        <v>619</v>
      </c>
      <c r="AY140" s="840" t="s">
        <v>619</v>
      </c>
      <c r="AZ140" s="841" t="s">
        <v>619</v>
      </c>
      <c r="BA140" s="841" t="s">
        <v>619</v>
      </c>
      <c r="BB140" s="885">
        <f>IF($BE$3="４週",SUM(W140:AX140),IF($BE$3="暦月",SUM(W140:BA140),""))</f>
        <v>0</v>
      </c>
      <c r="BC140" s="886"/>
      <c r="BD140" s="887">
        <f>IF($BE$3="４週",BB140/4,IF($BE$3="暦月",(BB140/($BE$8/7)),""))</f>
        <v>0</v>
      </c>
      <c r="BE140" s="886"/>
      <c r="BF140" s="888"/>
      <c r="BG140" s="889"/>
      <c r="BH140" s="889"/>
      <c r="BI140" s="889"/>
      <c r="BJ140" s="890"/>
    </row>
    <row r="141" spans="2:62" ht="20.25" customHeight="1">
      <c r="B141" s="800">
        <f>B139+1</f>
        <v>63</v>
      </c>
      <c r="C141" s="849"/>
      <c r="D141" s="850"/>
      <c r="E141" s="828"/>
      <c r="F141" s="829"/>
      <c r="G141" s="828"/>
      <c r="H141" s="829"/>
      <c r="I141" s="853"/>
      <c r="J141" s="854"/>
      <c r="K141" s="855"/>
      <c r="L141" s="856"/>
      <c r="M141" s="856"/>
      <c r="N141" s="850"/>
      <c r="O141" s="834"/>
      <c r="P141" s="835"/>
      <c r="Q141" s="835"/>
      <c r="R141" s="835"/>
      <c r="S141" s="836"/>
      <c r="T141" s="874" t="s">
        <v>232</v>
      </c>
      <c r="U141" s="875"/>
      <c r="V141" s="876"/>
      <c r="W141" s="860"/>
      <c r="X141" s="861"/>
      <c r="Y141" s="861"/>
      <c r="Z141" s="861"/>
      <c r="AA141" s="861"/>
      <c r="AB141" s="861"/>
      <c r="AC141" s="862"/>
      <c r="AD141" s="860"/>
      <c r="AE141" s="861"/>
      <c r="AF141" s="861"/>
      <c r="AG141" s="861"/>
      <c r="AH141" s="861"/>
      <c r="AI141" s="861"/>
      <c r="AJ141" s="862"/>
      <c r="AK141" s="860"/>
      <c r="AL141" s="861"/>
      <c r="AM141" s="861"/>
      <c r="AN141" s="861"/>
      <c r="AO141" s="861"/>
      <c r="AP141" s="861"/>
      <c r="AQ141" s="862"/>
      <c r="AR141" s="860"/>
      <c r="AS141" s="861"/>
      <c r="AT141" s="861"/>
      <c r="AU141" s="861"/>
      <c r="AV141" s="861"/>
      <c r="AW141" s="861"/>
      <c r="AX141" s="862"/>
      <c r="AY141" s="860"/>
      <c r="AZ141" s="861"/>
      <c r="BA141" s="863"/>
      <c r="BB141" s="864"/>
      <c r="BC141" s="865"/>
      <c r="BD141" s="866"/>
      <c r="BE141" s="867"/>
      <c r="BF141" s="868"/>
      <c r="BG141" s="869"/>
      <c r="BH141" s="869"/>
      <c r="BI141" s="869"/>
      <c r="BJ141" s="870"/>
    </row>
    <row r="142" spans="2:62" ht="20.25" customHeight="1">
      <c r="B142" s="825"/>
      <c r="C142" s="877"/>
      <c r="D142" s="878"/>
      <c r="E142" s="879"/>
      <c r="F142" s="880">
        <f>C141</f>
        <v>0</v>
      </c>
      <c r="G142" s="879"/>
      <c r="H142" s="880">
        <f>I141</f>
        <v>0</v>
      </c>
      <c r="I142" s="881"/>
      <c r="J142" s="882"/>
      <c r="K142" s="883"/>
      <c r="L142" s="884"/>
      <c r="M142" s="884"/>
      <c r="N142" s="878"/>
      <c r="O142" s="834"/>
      <c r="P142" s="835"/>
      <c r="Q142" s="835"/>
      <c r="R142" s="835"/>
      <c r="S142" s="836"/>
      <c r="T142" s="871" t="s">
        <v>235</v>
      </c>
      <c r="U142" s="872"/>
      <c r="V142" s="873"/>
      <c r="W142" s="840" t="s">
        <v>619</v>
      </c>
      <c r="X142" s="841" t="s">
        <v>619</v>
      </c>
      <c r="Y142" s="841" t="s">
        <v>619</v>
      </c>
      <c r="Z142" s="841" t="s">
        <v>619</v>
      </c>
      <c r="AA142" s="841" t="s">
        <v>619</v>
      </c>
      <c r="AB142" s="841" t="s">
        <v>619</v>
      </c>
      <c r="AC142" s="842" t="s">
        <v>619</v>
      </c>
      <c r="AD142" s="840" t="s">
        <v>619</v>
      </c>
      <c r="AE142" s="841" t="s">
        <v>619</v>
      </c>
      <c r="AF142" s="841" t="s">
        <v>619</v>
      </c>
      <c r="AG142" s="841" t="s">
        <v>619</v>
      </c>
      <c r="AH142" s="841" t="s">
        <v>619</v>
      </c>
      <c r="AI142" s="841" t="s">
        <v>619</v>
      </c>
      <c r="AJ142" s="842" t="s">
        <v>619</v>
      </c>
      <c r="AK142" s="840" t="s">
        <v>619</v>
      </c>
      <c r="AL142" s="841" t="s">
        <v>619</v>
      </c>
      <c r="AM142" s="841" t="s">
        <v>619</v>
      </c>
      <c r="AN142" s="841" t="s">
        <v>619</v>
      </c>
      <c r="AO142" s="841" t="s">
        <v>619</v>
      </c>
      <c r="AP142" s="841" t="s">
        <v>619</v>
      </c>
      <c r="AQ142" s="842" t="s">
        <v>619</v>
      </c>
      <c r="AR142" s="840" t="s">
        <v>619</v>
      </c>
      <c r="AS142" s="841" t="s">
        <v>619</v>
      </c>
      <c r="AT142" s="841" t="s">
        <v>619</v>
      </c>
      <c r="AU142" s="841" t="s">
        <v>619</v>
      </c>
      <c r="AV142" s="841" t="s">
        <v>619</v>
      </c>
      <c r="AW142" s="841" t="s">
        <v>619</v>
      </c>
      <c r="AX142" s="842" t="s">
        <v>619</v>
      </c>
      <c r="AY142" s="840" t="s">
        <v>619</v>
      </c>
      <c r="AZ142" s="841" t="s">
        <v>619</v>
      </c>
      <c r="BA142" s="841" t="s">
        <v>619</v>
      </c>
      <c r="BB142" s="885">
        <f>IF($BE$3="４週",SUM(W142:AX142),IF($BE$3="暦月",SUM(W142:BA142),""))</f>
        <v>0</v>
      </c>
      <c r="BC142" s="886"/>
      <c r="BD142" s="887">
        <f>IF($BE$3="４週",BB142/4,IF($BE$3="暦月",(BB142/($BE$8/7)),""))</f>
        <v>0</v>
      </c>
      <c r="BE142" s="886"/>
      <c r="BF142" s="888"/>
      <c r="BG142" s="889"/>
      <c r="BH142" s="889"/>
      <c r="BI142" s="889"/>
      <c r="BJ142" s="890"/>
    </row>
    <row r="143" spans="2:62" ht="20.25" customHeight="1">
      <c r="B143" s="800">
        <f>B141+1</f>
        <v>64</v>
      </c>
      <c r="C143" s="849"/>
      <c r="D143" s="850"/>
      <c r="E143" s="828"/>
      <c r="F143" s="829"/>
      <c r="G143" s="828"/>
      <c r="H143" s="829"/>
      <c r="I143" s="853"/>
      <c r="J143" s="854"/>
      <c r="K143" s="855"/>
      <c r="L143" s="856"/>
      <c r="M143" s="856"/>
      <c r="N143" s="850"/>
      <c r="O143" s="834"/>
      <c r="P143" s="835"/>
      <c r="Q143" s="835"/>
      <c r="R143" s="835"/>
      <c r="S143" s="836"/>
      <c r="T143" s="874" t="s">
        <v>232</v>
      </c>
      <c r="U143" s="875"/>
      <c r="V143" s="876"/>
      <c r="W143" s="860"/>
      <c r="X143" s="861"/>
      <c r="Y143" s="861"/>
      <c r="Z143" s="861"/>
      <c r="AA143" s="861"/>
      <c r="AB143" s="861"/>
      <c r="AC143" s="862"/>
      <c r="AD143" s="860"/>
      <c r="AE143" s="861"/>
      <c r="AF143" s="861"/>
      <c r="AG143" s="861"/>
      <c r="AH143" s="861"/>
      <c r="AI143" s="861"/>
      <c r="AJ143" s="862"/>
      <c r="AK143" s="860"/>
      <c r="AL143" s="861"/>
      <c r="AM143" s="861"/>
      <c r="AN143" s="861"/>
      <c r="AO143" s="861"/>
      <c r="AP143" s="861"/>
      <c r="AQ143" s="862"/>
      <c r="AR143" s="860"/>
      <c r="AS143" s="861"/>
      <c r="AT143" s="861"/>
      <c r="AU143" s="861"/>
      <c r="AV143" s="861"/>
      <c r="AW143" s="861"/>
      <c r="AX143" s="862"/>
      <c r="AY143" s="860"/>
      <c r="AZ143" s="861"/>
      <c r="BA143" s="863"/>
      <c r="BB143" s="864"/>
      <c r="BC143" s="865"/>
      <c r="BD143" s="866"/>
      <c r="BE143" s="867"/>
      <c r="BF143" s="868"/>
      <c r="BG143" s="869"/>
      <c r="BH143" s="869"/>
      <c r="BI143" s="869"/>
      <c r="BJ143" s="870"/>
    </row>
    <row r="144" spans="2:62" ht="20.25" customHeight="1">
      <c r="B144" s="825"/>
      <c r="C144" s="877"/>
      <c r="D144" s="878"/>
      <c r="E144" s="879"/>
      <c r="F144" s="880">
        <f>C143</f>
        <v>0</v>
      </c>
      <c r="G144" s="879"/>
      <c r="H144" s="880">
        <f>I143</f>
        <v>0</v>
      </c>
      <c r="I144" s="881"/>
      <c r="J144" s="882"/>
      <c r="K144" s="883"/>
      <c r="L144" s="884"/>
      <c r="M144" s="884"/>
      <c r="N144" s="878"/>
      <c r="O144" s="834"/>
      <c r="P144" s="835"/>
      <c r="Q144" s="835"/>
      <c r="R144" s="835"/>
      <c r="S144" s="836"/>
      <c r="T144" s="871" t="s">
        <v>235</v>
      </c>
      <c r="U144" s="872"/>
      <c r="V144" s="873"/>
      <c r="W144" s="840" t="s">
        <v>619</v>
      </c>
      <c r="X144" s="841" t="s">
        <v>619</v>
      </c>
      <c r="Y144" s="841" t="s">
        <v>619</v>
      </c>
      <c r="Z144" s="841" t="s">
        <v>619</v>
      </c>
      <c r="AA144" s="841" t="s">
        <v>619</v>
      </c>
      <c r="AB144" s="841" t="s">
        <v>619</v>
      </c>
      <c r="AC144" s="842" t="s">
        <v>619</v>
      </c>
      <c r="AD144" s="840" t="s">
        <v>619</v>
      </c>
      <c r="AE144" s="841" t="s">
        <v>619</v>
      </c>
      <c r="AF144" s="841" t="s">
        <v>619</v>
      </c>
      <c r="AG144" s="841" t="s">
        <v>619</v>
      </c>
      <c r="AH144" s="841" t="s">
        <v>619</v>
      </c>
      <c r="AI144" s="841" t="s">
        <v>619</v>
      </c>
      <c r="AJ144" s="842" t="s">
        <v>619</v>
      </c>
      <c r="AK144" s="840" t="s">
        <v>619</v>
      </c>
      <c r="AL144" s="841" t="s">
        <v>619</v>
      </c>
      <c r="AM144" s="841" t="s">
        <v>619</v>
      </c>
      <c r="AN144" s="841" t="s">
        <v>619</v>
      </c>
      <c r="AO144" s="841" t="s">
        <v>619</v>
      </c>
      <c r="AP144" s="841" t="s">
        <v>619</v>
      </c>
      <c r="AQ144" s="842" t="s">
        <v>619</v>
      </c>
      <c r="AR144" s="840" t="s">
        <v>619</v>
      </c>
      <c r="AS144" s="841" t="s">
        <v>619</v>
      </c>
      <c r="AT144" s="841" t="s">
        <v>619</v>
      </c>
      <c r="AU144" s="841" t="s">
        <v>619</v>
      </c>
      <c r="AV144" s="841" t="s">
        <v>619</v>
      </c>
      <c r="AW144" s="841" t="s">
        <v>619</v>
      </c>
      <c r="AX144" s="842" t="s">
        <v>619</v>
      </c>
      <c r="AY144" s="840" t="s">
        <v>619</v>
      </c>
      <c r="AZ144" s="841" t="s">
        <v>619</v>
      </c>
      <c r="BA144" s="841" t="s">
        <v>619</v>
      </c>
      <c r="BB144" s="885">
        <f>IF($BE$3="４週",SUM(W144:AX144),IF($BE$3="暦月",SUM(W144:BA144),""))</f>
        <v>0</v>
      </c>
      <c r="BC144" s="886"/>
      <c r="BD144" s="887">
        <f>IF($BE$3="４週",BB144/4,IF($BE$3="暦月",(BB144/($BE$8/7)),""))</f>
        <v>0</v>
      </c>
      <c r="BE144" s="886"/>
      <c r="BF144" s="888"/>
      <c r="BG144" s="889"/>
      <c r="BH144" s="889"/>
      <c r="BI144" s="889"/>
      <c r="BJ144" s="890"/>
    </row>
    <row r="145" spans="2:62" ht="20.25" customHeight="1">
      <c r="B145" s="800">
        <f>B143+1</f>
        <v>65</v>
      </c>
      <c r="C145" s="849"/>
      <c r="D145" s="850"/>
      <c r="E145" s="828"/>
      <c r="F145" s="829"/>
      <c r="G145" s="828"/>
      <c r="H145" s="829"/>
      <c r="I145" s="853"/>
      <c r="J145" s="854"/>
      <c r="K145" s="855"/>
      <c r="L145" s="856"/>
      <c r="M145" s="856"/>
      <c r="N145" s="850"/>
      <c r="O145" s="834"/>
      <c r="P145" s="835"/>
      <c r="Q145" s="835"/>
      <c r="R145" s="835"/>
      <c r="S145" s="836"/>
      <c r="T145" s="874" t="s">
        <v>232</v>
      </c>
      <c r="U145" s="875"/>
      <c r="V145" s="876"/>
      <c r="W145" s="860"/>
      <c r="X145" s="861"/>
      <c r="Y145" s="861"/>
      <c r="Z145" s="861"/>
      <c r="AA145" s="861"/>
      <c r="AB145" s="861"/>
      <c r="AC145" s="862"/>
      <c r="AD145" s="860"/>
      <c r="AE145" s="861"/>
      <c r="AF145" s="861"/>
      <c r="AG145" s="861"/>
      <c r="AH145" s="861"/>
      <c r="AI145" s="861"/>
      <c r="AJ145" s="862"/>
      <c r="AK145" s="860"/>
      <c r="AL145" s="861"/>
      <c r="AM145" s="861"/>
      <c r="AN145" s="861"/>
      <c r="AO145" s="861"/>
      <c r="AP145" s="861"/>
      <c r="AQ145" s="862"/>
      <c r="AR145" s="860"/>
      <c r="AS145" s="861"/>
      <c r="AT145" s="861"/>
      <c r="AU145" s="861"/>
      <c r="AV145" s="861"/>
      <c r="AW145" s="861"/>
      <c r="AX145" s="862"/>
      <c r="AY145" s="860"/>
      <c r="AZ145" s="861"/>
      <c r="BA145" s="863"/>
      <c r="BB145" s="864"/>
      <c r="BC145" s="865"/>
      <c r="BD145" s="866"/>
      <c r="BE145" s="867"/>
      <c r="BF145" s="868"/>
      <c r="BG145" s="869"/>
      <c r="BH145" s="869"/>
      <c r="BI145" s="869"/>
      <c r="BJ145" s="870"/>
    </row>
    <row r="146" spans="2:62" ht="20.25" customHeight="1">
      <c r="B146" s="825"/>
      <c r="C146" s="877"/>
      <c r="D146" s="878"/>
      <c r="E146" s="879"/>
      <c r="F146" s="880">
        <f>C145</f>
        <v>0</v>
      </c>
      <c r="G146" s="879"/>
      <c r="H146" s="880">
        <f>I145</f>
        <v>0</v>
      </c>
      <c r="I146" s="881"/>
      <c r="J146" s="882"/>
      <c r="K146" s="883"/>
      <c r="L146" s="884"/>
      <c r="M146" s="884"/>
      <c r="N146" s="878"/>
      <c r="O146" s="834"/>
      <c r="P146" s="835"/>
      <c r="Q146" s="835"/>
      <c r="R146" s="835"/>
      <c r="S146" s="836"/>
      <c r="T146" s="871" t="s">
        <v>235</v>
      </c>
      <c r="U146" s="872"/>
      <c r="V146" s="873"/>
      <c r="W146" s="840" t="s">
        <v>619</v>
      </c>
      <c r="X146" s="841" t="s">
        <v>619</v>
      </c>
      <c r="Y146" s="841" t="s">
        <v>619</v>
      </c>
      <c r="Z146" s="841" t="s">
        <v>619</v>
      </c>
      <c r="AA146" s="841" t="s">
        <v>619</v>
      </c>
      <c r="AB146" s="841" t="s">
        <v>619</v>
      </c>
      <c r="AC146" s="842" t="s">
        <v>619</v>
      </c>
      <c r="AD146" s="840" t="s">
        <v>619</v>
      </c>
      <c r="AE146" s="841" t="s">
        <v>619</v>
      </c>
      <c r="AF146" s="841" t="s">
        <v>619</v>
      </c>
      <c r="AG146" s="841" t="s">
        <v>619</v>
      </c>
      <c r="AH146" s="841" t="s">
        <v>619</v>
      </c>
      <c r="AI146" s="841" t="s">
        <v>619</v>
      </c>
      <c r="AJ146" s="842" t="s">
        <v>619</v>
      </c>
      <c r="AK146" s="840" t="s">
        <v>619</v>
      </c>
      <c r="AL146" s="841" t="s">
        <v>619</v>
      </c>
      <c r="AM146" s="841" t="s">
        <v>619</v>
      </c>
      <c r="AN146" s="841" t="s">
        <v>619</v>
      </c>
      <c r="AO146" s="841" t="s">
        <v>619</v>
      </c>
      <c r="AP146" s="841" t="s">
        <v>619</v>
      </c>
      <c r="AQ146" s="842" t="s">
        <v>619</v>
      </c>
      <c r="AR146" s="840" t="s">
        <v>619</v>
      </c>
      <c r="AS146" s="841" t="s">
        <v>619</v>
      </c>
      <c r="AT146" s="841" t="s">
        <v>619</v>
      </c>
      <c r="AU146" s="841" t="s">
        <v>619</v>
      </c>
      <c r="AV146" s="841" t="s">
        <v>619</v>
      </c>
      <c r="AW146" s="841" t="s">
        <v>619</v>
      </c>
      <c r="AX146" s="842" t="s">
        <v>619</v>
      </c>
      <c r="AY146" s="840" t="s">
        <v>619</v>
      </c>
      <c r="AZ146" s="841" t="s">
        <v>619</v>
      </c>
      <c r="BA146" s="841" t="s">
        <v>619</v>
      </c>
      <c r="BB146" s="885">
        <f>IF($BE$3="４週",SUM(W146:AX146),IF($BE$3="暦月",SUM(W146:BA146),""))</f>
        <v>0</v>
      </c>
      <c r="BC146" s="886"/>
      <c r="BD146" s="887">
        <f>IF($BE$3="４週",BB146/4,IF($BE$3="暦月",(BB146/($BE$8/7)),""))</f>
        <v>0</v>
      </c>
      <c r="BE146" s="886"/>
      <c r="BF146" s="888"/>
      <c r="BG146" s="889"/>
      <c r="BH146" s="889"/>
      <c r="BI146" s="889"/>
      <c r="BJ146" s="890"/>
    </row>
    <row r="147" spans="2:62" ht="20.25" customHeight="1">
      <c r="B147" s="800">
        <f>B145+1</f>
        <v>66</v>
      </c>
      <c r="C147" s="849"/>
      <c r="D147" s="850"/>
      <c r="E147" s="828"/>
      <c r="F147" s="829"/>
      <c r="G147" s="828"/>
      <c r="H147" s="829"/>
      <c r="I147" s="853"/>
      <c r="J147" s="854"/>
      <c r="K147" s="855"/>
      <c r="L147" s="856"/>
      <c r="M147" s="856"/>
      <c r="N147" s="850"/>
      <c r="O147" s="834"/>
      <c r="P147" s="835"/>
      <c r="Q147" s="835"/>
      <c r="R147" s="835"/>
      <c r="S147" s="836"/>
      <c r="T147" s="874" t="s">
        <v>232</v>
      </c>
      <c r="U147" s="875"/>
      <c r="V147" s="876"/>
      <c r="W147" s="860"/>
      <c r="X147" s="861"/>
      <c r="Y147" s="861"/>
      <c r="Z147" s="861"/>
      <c r="AA147" s="861"/>
      <c r="AB147" s="861"/>
      <c r="AC147" s="862"/>
      <c r="AD147" s="860"/>
      <c r="AE147" s="861"/>
      <c r="AF147" s="861"/>
      <c r="AG147" s="861"/>
      <c r="AH147" s="861"/>
      <c r="AI147" s="861"/>
      <c r="AJ147" s="862"/>
      <c r="AK147" s="860"/>
      <c r="AL147" s="861"/>
      <c r="AM147" s="861"/>
      <c r="AN147" s="861"/>
      <c r="AO147" s="861"/>
      <c r="AP147" s="861"/>
      <c r="AQ147" s="862"/>
      <c r="AR147" s="860"/>
      <c r="AS147" s="861"/>
      <c r="AT147" s="861"/>
      <c r="AU147" s="861"/>
      <c r="AV147" s="861"/>
      <c r="AW147" s="861"/>
      <c r="AX147" s="862"/>
      <c r="AY147" s="860"/>
      <c r="AZ147" s="861"/>
      <c r="BA147" s="863"/>
      <c r="BB147" s="864"/>
      <c r="BC147" s="865"/>
      <c r="BD147" s="866"/>
      <c r="BE147" s="867"/>
      <c r="BF147" s="868"/>
      <c r="BG147" s="869"/>
      <c r="BH147" s="869"/>
      <c r="BI147" s="869"/>
      <c r="BJ147" s="870"/>
    </row>
    <row r="148" spans="2:62" ht="20.25" customHeight="1">
      <c r="B148" s="825"/>
      <c r="C148" s="877"/>
      <c r="D148" s="878"/>
      <c r="E148" s="879"/>
      <c r="F148" s="880">
        <f>C147</f>
        <v>0</v>
      </c>
      <c r="G148" s="879"/>
      <c r="H148" s="880">
        <f>I147</f>
        <v>0</v>
      </c>
      <c r="I148" s="881"/>
      <c r="J148" s="882"/>
      <c r="K148" s="883"/>
      <c r="L148" s="884"/>
      <c r="M148" s="884"/>
      <c r="N148" s="878"/>
      <c r="O148" s="834"/>
      <c r="P148" s="835"/>
      <c r="Q148" s="835"/>
      <c r="R148" s="835"/>
      <c r="S148" s="836"/>
      <c r="T148" s="871" t="s">
        <v>235</v>
      </c>
      <c r="U148" s="872"/>
      <c r="V148" s="873"/>
      <c r="W148" s="840" t="s">
        <v>619</v>
      </c>
      <c r="X148" s="841" t="s">
        <v>619</v>
      </c>
      <c r="Y148" s="841" t="s">
        <v>619</v>
      </c>
      <c r="Z148" s="841" t="s">
        <v>619</v>
      </c>
      <c r="AA148" s="841" t="s">
        <v>619</v>
      </c>
      <c r="AB148" s="841" t="s">
        <v>619</v>
      </c>
      <c r="AC148" s="842" t="s">
        <v>619</v>
      </c>
      <c r="AD148" s="840" t="s">
        <v>619</v>
      </c>
      <c r="AE148" s="841" t="s">
        <v>619</v>
      </c>
      <c r="AF148" s="841" t="s">
        <v>619</v>
      </c>
      <c r="AG148" s="841" t="s">
        <v>619</v>
      </c>
      <c r="AH148" s="841" t="s">
        <v>619</v>
      </c>
      <c r="AI148" s="841" t="s">
        <v>619</v>
      </c>
      <c r="AJ148" s="842" t="s">
        <v>619</v>
      </c>
      <c r="AK148" s="840" t="s">
        <v>619</v>
      </c>
      <c r="AL148" s="841" t="s">
        <v>619</v>
      </c>
      <c r="AM148" s="841" t="s">
        <v>619</v>
      </c>
      <c r="AN148" s="841" t="s">
        <v>619</v>
      </c>
      <c r="AO148" s="841" t="s">
        <v>619</v>
      </c>
      <c r="AP148" s="841" t="s">
        <v>619</v>
      </c>
      <c r="AQ148" s="842" t="s">
        <v>619</v>
      </c>
      <c r="AR148" s="840" t="s">
        <v>619</v>
      </c>
      <c r="AS148" s="841" t="s">
        <v>619</v>
      </c>
      <c r="AT148" s="841" t="s">
        <v>619</v>
      </c>
      <c r="AU148" s="841" t="s">
        <v>619</v>
      </c>
      <c r="AV148" s="841" t="s">
        <v>619</v>
      </c>
      <c r="AW148" s="841" t="s">
        <v>619</v>
      </c>
      <c r="AX148" s="842" t="s">
        <v>619</v>
      </c>
      <c r="AY148" s="840" t="s">
        <v>619</v>
      </c>
      <c r="AZ148" s="841" t="s">
        <v>619</v>
      </c>
      <c r="BA148" s="841" t="s">
        <v>619</v>
      </c>
      <c r="BB148" s="885">
        <f>IF($BE$3="４週",SUM(W148:AX148),IF($BE$3="暦月",SUM(W148:BA148),""))</f>
        <v>0</v>
      </c>
      <c r="BC148" s="886"/>
      <c r="BD148" s="887">
        <f>IF($BE$3="４週",BB148/4,IF($BE$3="暦月",(BB148/($BE$8/7)),""))</f>
        <v>0</v>
      </c>
      <c r="BE148" s="886"/>
      <c r="BF148" s="888"/>
      <c r="BG148" s="889"/>
      <c r="BH148" s="889"/>
      <c r="BI148" s="889"/>
      <c r="BJ148" s="890"/>
    </row>
    <row r="149" spans="2:62" ht="20.25" customHeight="1">
      <c r="B149" s="800">
        <f>B147+1</f>
        <v>67</v>
      </c>
      <c r="C149" s="849"/>
      <c r="D149" s="850"/>
      <c r="E149" s="828"/>
      <c r="F149" s="829"/>
      <c r="G149" s="828"/>
      <c r="H149" s="829"/>
      <c r="I149" s="853"/>
      <c r="J149" s="854"/>
      <c r="K149" s="855"/>
      <c r="L149" s="856"/>
      <c r="M149" s="856"/>
      <c r="N149" s="850"/>
      <c r="O149" s="834"/>
      <c r="P149" s="835"/>
      <c r="Q149" s="835"/>
      <c r="R149" s="835"/>
      <c r="S149" s="836"/>
      <c r="T149" s="874" t="s">
        <v>232</v>
      </c>
      <c r="U149" s="875"/>
      <c r="V149" s="876"/>
      <c r="W149" s="860"/>
      <c r="X149" s="861"/>
      <c r="Y149" s="861"/>
      <c r="Z149" s="861"/>
      <c r="AA149" s="861"/>
      <c r="AB149" s="861"/>
      <c r="AC149" s="862"/>
      <c r="AD149" s="860"/>
      <c r="AE149" s="861"/>
      <c r="AF149" s="861"/>
      <c r="AG149" s="861"/>
      <c r="AH149" s="861"/>
      <c r="AI149" s="861"/>
      <c r="AJ149" s="862"/>
      <c r="AK149" s="860"/>
      <c r="AL149" s="861"/>
      <c r="AM149" s="861"/>
      <c r="AN149" s="861"/>
      <c r="AO149" s="861"/>
      <c r="AP149" s="861"/>
      <c r="AQ149" s="862"/>
      <c r="AR149" s="860"/>
      <c r="AS149" s="861"/>
      <c r="AT149" s="861"/>
      <c r="AU149" s="861"/>
      <c r="AV149" s="861"/>
      <c r="AW149" s="861"/>
      <c r="AX149" s="862"/>
      <c r="AY149" s="860"/>
      <c r="AZ149" s="861"/>
      <c r="BA149" s="863"/>
      <c r="BB149" s="864"/>
      <c r="BC149" s="865"/>
      <c r="BD149" s="866"/>
      <c r="BE149" s="867"/>
      <c r="BF149" s="868"/>
      <c r="BG149" s="869"/>
      <c r="BH149" s="869"/>
      <c r="BI149" s="869"/>
      <c r="BJ149" s="870"/>
    </row>
    <row r="150" spans="2:62" ht="20.25" customHeight="1">
      <c r="B150" s="825"/>
      <c r="C150" s="877"/>
      <c r="D150" s="878"/>
      <c r="E150" s="879"/>
      <c r="F150" s="880">
        <f>C149</f>
        <v>0</v>
      </c>
      <c r="G150" s="879"/>
      <c r="H150" s="880">
        <f>I149</f>
        <v>0</v>
      </c>
      <c r="I150" s="881"/>
      <c r="J150" s="882"/>
      <c r="K150" s="883"/>
      <c r="L150" s="884"/>
      <c r="M150" s="884"/>
      <c r="N150" s="878"/>
      <c r="O150" s="834"/>
      <c r="P150" s="835"/>
      <c r="Q150" s="835"/>
      <c r="R150" s="835"/>
      <c r="S150" s="836"/>
      <c r="T150" s="871" t="s">
        <v>235</v>
      </c>
      <c r="U150" s="872"/>
      <c r="V150" s="873"/>
      <c r="W150" s="840" t="s">
        <v>619</v>
      </c>
      <c r="X150" s="841" t="s">
        <v>619</v>
      </c>
      <c r="Y150" s="841" t="s">
        <v>619</v>
      </c>
      <c r="Z150" s="841" t="s">
        <v>619</v>
      </c>
      <c r="AA150" s="841" t="s">
        <v>619</v>
      </c>
      <c r="AB150" s="841" t="s">
        <v>619</v>
      </c>
      <c r="AC150" s="842" t="s">
        <v>619</v>
      </c>
      <c r="AD150" s="840" t="s">
        <v>619</v>
      </c>
      <c r="AE150" s="841" t="s">
        <v>619</v>
      </c>
      <c r="AF150" s="841" t="s">
        <v>619</v>
      </c>
      <c r="AG150" s="841" t="s">
        <v>619</v>
      </c>
      <c r="AH150" s="841" t="s">
        <v>619</v>
      </c>
      <c r="AI150" s="841" t="s">
        <v>619</v>
      </c>
      <c r="AJ150" s="842" t="s">
        <v>619</v>
      </c>
      <c r="AK150" s="840" t="s">
        <v>619</v>
      </c>
      <c r="AL150" s="841" t="s">
        <v>619</v>
      </c>
      <c r="AM150" s="841" t="s">
        <v>619</v>
      </c>
      <c r="AN150" s="841" t="s">
        <v>619</v>
      </c>
      <c r="AO150" s="841" t="s">
        <v>619</v>
      </c>
      <c r="AP150" s="841" t="s">
        <v>619</v>
      </c>
      <c r="AQ150" s="842" t="s">
        <v>619</v>
      </c>
      <c r="AR150" s="840" t="s">
        <v>619</v>
      </c>
      <c r="AS150" s="841" t="s">
        <v>619</v>
      </c>
      <c r="AT150" s="841" t="s">
        <v>619</v>
      </c>
      <c r="AU150" s="841" t="s">
        <v>619</v>
      </c>
      <c r="AV150" s="841" t="s">
        <v>619</v>
      </c>
      <c r="AW150" s="841" t="s">
        <v>619</v>
      </c>
      <c r="AX150" s="842" t="s">
        <v>619</v>
      </c>
      <c r="AY150" s="840" t="s">
        <v>619</v>
      </c>
      <c r="AZ150" s="841" t="s">
        <v>619</v>
      </c>
      <c r="BA150" s="841" t="s">
        <v>619</v>
      </c>
      <c r="BB150" s="885">
        <f>IF($BE$3="４週",SUM(W150:AX150),IF($BE$3="暦月",SUM(W150:BA150),""))</f>
        <v>0</v>
      </c>
      <c r="BC150" s="886"/>
      <c r="BD150" s="887">
        <f>IF($BE$3="４週",BB150/4,IF($BE$3="暦月",(BB150/($BE$8/7)),""))</f>
        <v>0</v>
      </c>
      <c r="BE150" s="886"/>
      <c r="BF150" s="888"/>
      <c r="BG150" s="889"/>
      <c r="BH150" s="889"/>
      <c r="BI150" s="889"/>
      <c r="BJ150" s="890"/>
    </row>
    <row r="151" spans="2:62" ht="20.25" customHeight="1">
      <c r="B151" s="800">
        <f>B149+1</f>
        <v>68</v>
      </c>
      <c r="C151" s="849"/>
      <c r="D151" s="850"/>
      <c r="E151" s="828"/>
      <c r="F151" s="829"/>
      <c r="G151" s="828"/>
      <c r="H151" s="829"/>
      <c r="I151" s="853"/>
      <c r="J151" s="854"/>
      <c r="K151" s="855"/>
      <c r="L151" s="856"/>
      <c r="M151" s="856"/>
      <c r="N151" s="850"/>
      <c r="O151" s="834"/>
      <c r="P151" s="835"/>
      <c r="Q151" s="835"/>
      <c r="R151" s="835"/>
      <c r="S151" s="836"/>
      <c r="T151" s="874" t="s">
        <v>232</v>
      </c>
      <c r="U151" s="875"/>
      <c r="V151" s="876"/>
      <c r="W151" s="860"/>
      <c r="X151" s="861"/>
      <c r="Y151" s="861"/>
      <c r="Z151" s="861"/>
      <c r="AA151" s="861"/>
      <c r="AB151" s="861"/>
      <c r="AC151" s="862"/>
      <c r="AD151" s="860"/>
      <c r="AE151" s="861"/>
      <c r="AF151" s="861"/>
      <c r="AG151" s="861"/>
      <c r="AH151" s="861"/>
      <c r="AI151" s="861"/>
      <c r="AJ151" s="862"/>
      <c r="AK151" s="860"/>
      <c r="AL151" s="861"/>
      <c r="AM151" s="861"/>
      <c r="AN151" s="861"/>
      <c r="AO151" s="861"/>
      <c r="AP151" s="861"/>
      <c r="AQ151" s="862"/>
      <c r="AR151" s="860"/>
      <c r="AS151" s="861"/>
      <c r="AT151" s="861"/>
      <c r="AU151" s="861"/>
      <c r="AV151" s="861"/>
      <c r="AW151" s="861"/>
      <c r="AX151" s="862"/>
      <c r="AY151" s="860"/>
      <c r="AZ151" s="861"/>
      <c r="BA151" s="863"/>
      <c r="BB151" s="864"/>
      <c r="BC151" s="865"/>
      <c r="BD151" s="866"/>
      <c r="BE151" s="867"/>
      <c r="BF151" s="868"/>
      <c r="BG151" s="869"/>
      <c r="BH151" s="869"/>
      <c r="BI151" s="869"/>
      <c r="BJ151" s="870"/>
    </row>
    <row r="152" spans="2:62" ht="20.25" customHeight="1">
      <c r="B152" s="825"/>
      <c r="C152" s="877"/>
      <c r="D152" s="878"/>
      <c r="E152" s="879"/>
      <c r="F152" s="880">
        <f>C151</f>
        <v>0</v>
      </c>
      <c r="G152" s="879"/>
      <c r="H152" s="880">
        <f>I151</f>
        <v>0</v>
      </c>
      <c r="I152" s="881"/>
      <c r="J152" s="882"/>
      <c r="K152" s="883"/>
      <c r="L152" s="884"/>
      <c r="M152" s="884"/>
      <c r="N152" s="878"/>
      <c r="O152" s="834"/>
      <c r="P152" s="835"/>
      <c r="Q152" s="835"/>
      <c r="R152" s="835"/>
      <c r="S152" s="836"/>
      <c r="T152" s="871" t="s">
        <v>235</v>
      </c>
      <c r="U152" s="872"/>
      <c r="V152" s="873"/>
      <c r="W152" s="840" t="s">
        <v>619</v>
      </c>
      <c r="X152" s="841" t="s">
        <v>619</v>
      </c>
      <c r="Y152" s="841" t="s">
        <v>619</v>
      </c>
      <c r="Z152" s="841" t="s">
        <v>619</v>
      </c>
      <c r="AA152" s="841" t="s">
        <v>619</v>
      </c>
      <c r="AB152" s="841" t="s">
        <v>619</v>
      </c>
      <c r="AC152" s="842" t="s">
        <v>619</v>
      </c>
      <c r="AD152" s="840" t="s">
        <v>619</v>
      </c>
      <c r="AE152" s="841" t="s">
        <v>619</v>
      </c>
      <c r="AF152" s="841" t="s">
        <v>619</v>
      </c>
      <c r="AG152" s="841" t="s">
        <v>619</v>
      </c>
      <c r="AH152" s="841" t="s">
        <v>619</v>
      </c>
      <c r="AI152" s="841" t="s">
        <v>619</v>
      </c>
      <c r="AJ152" s="842" t="s">
        <v>619</v>
      </c>
      <c r="AK152" s="840" t="s">
        <v>619</v>
      </c>
      <c r="AL152" s="841" t="s">
        <v>619</v>
      </c>
      <c r="AM152" s="841" t="s">
        <v>619</v>
      </c>
      <c r="AN152" s="841" t="s">
        <v>619</v>
      </c>
      <c r="AO152" s="841" t="s">
        <v>619</v>
      </c>
      <c r="AP152" s="841" t="s">
        <v>619</v>
      </c>
      <c r="AQ152" s="842" t="s">
        <v>619</v>
      </c>
      <c r="AR152" s="840" t="s">
        <v>619</v>
      </c>
      <c r="AS152" s="841" t="s">
        <v>619</v>
      </c>
      <c r="AT152" s="841" t="s">
        <v>619</v>
      </c>
      <c r="AU152" s="841" t="s">
        <v>619</v>
      </c>
      <c r="AV152" s="841" t="s">
        <v>619</v>
      </c>
      <c r="AW152" s="841" t="s">
        <v>619</v>
      </c>
      <c r="AX152" s="842" t="s">
        <v>619</v>
      </c>
      <c r="AY152" s="840" t="s">
        <v>619</v>
      </c>
      <c r="AZ152" s="841" t="s">
        <v>619</v>
      </c>
      <c r="BA152" s="841" t="s">
        <v>619</v>
      </c>
      <c r="BB152" s="885">
        <f>IF($BE$3="４週",SUM(W152:AX152),IF($BE$3="暦月",SUM(W152:BA152),""))</f>
        <v>0</v>
      </c>
      <c r="BC152" s="886"/>
      <c r="BD152" s="887">
        <f>IF($BE$3="４週",BB152/4,IF($BE$3="暦月",(BB152/($BE$8/7)),""))</f>
        <v>0</v>
      </c>
      <c r="BE152" s="886"/>
      <c r="BF152" s="888"/>
      <c r="BG152" s="889"/>
      <c r="BH152" s="889"/>
      <c r="BI152" s="889"/>
      <c r="BJ152" s="890"/>
    </row>
    <row r="153" spans="2:62" ht="20.25" customHeight="1">
      <c r="B153" s="800">
        <f>B151+1</f>
        <v>69</v>
      </c>
      <c r="C153" s="849"/>
      <c r="D153" s="850"/>
      <c r="E153" s="828"/>
      <c r="F153" s="829"/>
      <c r="G153" s="828"/>
      <c r="H153" s="829"/>
      <c r="I153" s="853"/>
      <c r="J153" s="854"/>
      <c r="K153" s="855"/>
      <c r="L153" s="856"/>
      <c r="M153" s="856"/>
      <c r="N153" s="850"/>
      <c r="O153" s="834"/>
      <c r="P153" s="835"/>
      <c r="Q153" s="835"/>
      <c r="R153" s="835"/>
      <c r="S153" s="836"/>
      <c r="T153" s="874" t="s">
        <v>232</v>
      </c>
      <c r="U153" s="875"/>
      <c r="V153" s="876"/>
      <c r="W153" s="860"/>
      <c r="X153" s="861"/>
      <c r="Y153" s="861"/>
      <c r="Z153" s="861"/>
      <c r="AA153" s="861"/>
      <c r="AB153" s="861"/>
      <c r="AC153" s="862"/>
      <c r="AD153" s="860"/>
      <c r="AE153" s="861"/>
      <c r="AF153" s="861"/>
      <c r="AG153" s="861"/>
      <c r="AH153" s="861"/>
      <c r="AI153" s="861"/>
      <c r="AJ153" s="862"/>
      <c r="AK153" s="860"/>
      <c r="AL153" s="861"/>
      <c r="AM153" s="861"/>
      <c r="AN153" s="861"/>
      <c r="AO153" s="861"/>
      <c r="AP153" s="861"/>
      <c r="AQ153" s="862"/>
      <c r="AR153" s="860"/>
      <c r="AS153" s="861"/>
      <c r="AT153" s="861"/>
      <c r="AU153" s="861"/>
      <c r="AV153" s="861"/>
      <c r="AW153" s="861"/>
      <c r="AX153" s="862"/>
      <c r="AY153" s="860"/>
      <c r="AZ153" s="861"/>
      <c r="BA153" s="863"/>
      <c r="BB153" s="864"/>
      <c r="BC153" s="865"/>
      <c r="BD153" s="866"/>
      <c r="BE153" s="867"/>
      <c r="BF153" s="868"/>
      <c r="BG153" s="869"/>
      <c r="BH153" s="869"/>
      <c r="BI153" s="869"/>
      <c r="BJ153" s="870"/>
    </row>
    <row r="154" spans="2:62" ht="20.25" customHeight="1">
      <c r="B154" s="825"/>
      <c r="C154" s="877"/>
      <c r="D154" s="878"/>
      <c r="E154" s="879"/>
      <c r="F154" s="880">
        <f>C153</f>
        <v>0</v>
      </c>
      <c r="G154" s="879"/>
      <c r="H154" s="880">
        <f>I153</f>
        <v>0</v>
      </c>
      <c r="I154" s="881"/>
      <c r="J154" s="882"/>
      <c r="K154" s="883"/>
      <c r="L154" s="884"/>
      <c r="M154" s="884"/>
      <c r="N154" s="878"/>
      <c r="O154" s="834"/>
      <c r="P154" s="835"/>
      <c r="Q154" s="835"/>
      <c r="R154" s="835"/>
      <c r="S154" s="836"/>
      <c r="T154" s="871" t="s">
        <v>235</v>
      </c>
      <c r="U154" s="872"/>
      <c r="V154" s="873"/>
      <c r="W154" s="840" t="s">
        <v>619</v>
      </c>
      <c r="X154" s="841" t="s">
        <v>619</v>
      </c>
      <c r="Y154" s="841" t="s">
        <v>619</v>
      </c>
      <c r="Z154" s="841" t="s">
        <v>619</v>
      </c>
      <c r="AA154" s="841" t="s">
        <v>619</v>
      </c>
      <c r="AB154" s="841" t="s">
        <v>619</v>
      </c>
      <c r="AC154" s="842" t="s">
        <v>619</v>
      </c>
      <c r="AD154" s="840" t="s">
        <v>619</v>
      </c>
      <c r="AE154" s="841" t="s">
        <v>619</v>
      </c>
      <c r="AF154" s="841" t="s">
        <v>619</v>
      </c>
      <c r="AG154" s="841" t="s">
        <v>619</v>
      </c>
      <c r="AH154" s="841" t="s">
        <v>619</v>
      </c>
      <c r="AI154" s="841" t="s">
        <v>619</v>
      </c>
      <c r="AJ154" s="842" t="s">
        <v>619</v>
      </c>
      <c r="AK154" s="840" t="s">
        <v>619</v>
      </c>
      <c r="AL154" s="841" t="s">
        <v>619</v>
      </c>
      <c r="AM154" s="841" t="s">
        <v>619</v>
      </c>
      <c r="AN154" s="841" t="s">
        <v>619</v>
      </c>
      <c r="AO154" s="841" t="s">
        <v>619</v>
      </c>
      <c r="AP154" s="841" t="s">
        <v>619</v>
      </c>
      <c r="AQ154" s="842" t="s">
        <v>619</v>
      </c>
      <c r="AR154" s="840" t="s">
        <v>619</v>
      </c>
      <c r="AS154" s="841" t="s">
        <v>619</v>
      </c>
      <c r="AT154" s="841" t="s">
        <v>619</v>
      </c>
      <c r="AU154" s="841" t="s">
        <v>619</v>
      </c>
      <c r="AV154" s="841" t="s">
        <v>619</v>
      </c>
      <c r="AW154" s="841" t="s">
        <v>619</v>
      </c>
      <c r="AX154" s="842" t="s">
        <v>619</v>
      </c>
      <c r="AY154" s="840" t="s">
        <v>619</v>
      </c>
      <c r="AZ154" s="841" t="s">
        <v>619</v>
      </c>
      <c r="BA154" s="841" t="s">
        <v>619</v>
      </c>
      <c r="BB154" s="885">
        <f>IF($BE$3="４週",SUM(W154:AX154),IF($BE$3="暦月",SUM(W154:BA154),""))</f>
        <v>0</v>
      </c>
      <c r="BC154" s="886"/>
      <c r="BD154" s="887">
        <f>IF($BE$3="４週",BB154/4,IF($BE$3="暦月",(BB154/($BE$8/7)),""))</f>
        <v>0</v>
      </c>
      <c r="BE154" s="886"/>
      <c r="BF154" s="888"/>
      <c r="BG154" s="889"/>
      <c r="BH154" s="889"/>
      <c r="BI154" s="889"/>
      <c r="BJ154" s="890"/>
    </row>
    <row r="155" spans="2:62" ht="20.25" customHeight="1">
      <c r="B155" s="800">
        <f>B153+1</f>
        <v>70</v>
      </c>
      <c r="C155" s="849"/>
      <c r="D155" s="850"/>
      <c r="E155" s="828"/>
      <c r="F155" s="829"/>
      <c r="G155" s="828"/>
      <c r="H155" s="829"/>
      <c r="I155" s="853"/>
      <c r="J155" s="854"/>
      <c r="K155" s="855"/>
      <c r="L155" s="856"/>
      <c r="M155" s="856"/>
      <c r="N155" s="850"/>
      <c r="O155" s="834"/>
      <c r="P155" s="835"/>
      <c r="Q155" s="835"/>
      <c r="R155" s="835"/>
      <c r="S155" s="836"/>
      <c r="T155" s="874" t="s">
        <v>232</v>
      </c>
      <c r="U155" s="875"/>
      <c r="V155" s="876"/>
      <c r="W155" s="860"/>
      <c r="X155" s="861"/>
      <c r="Y155" s="861"/>
      <c r="Z155" s="861"/>
      <c r="AA155" s="861"/>
      <c r="AB155" s="861"/>
      <c r="AC155" s="862"/>
      <c r="AD155" s="860"/>
      <c r="AE155" s="861"/>
      <c r="AF155" s="861"/>
      <c r="AG155" s="861"/>
      <c r="AH155" s="861"/>
      <c r="AI155" s="861"/>
      <c r="AJ155" s="862"/>
      <c r="AK155" s="860"/>
      <c r="AL155" s="861"/>
      <c r="AM155" s="861"/>
      <c r="AN155" s="861"/>
      <c r="AO155" s="861"/>
      <c r="AP155" s="861"/>
      <c r="AQ155" s="862"/>
      <c r="AR155" s="860"/>
      <c r="AS155" s="861"/>
      <c r="AT155" s="861"/>
      <c r="AU155" s="861"/>
      <c r="AV155" s="861"/>
      <c r="AW155" s="861"/>
      <c r="AX155" s="862"/>
      <c r="AY155" s="860"/>
      <c r="AZ155" s="861"/>
      <c r="BA155" s="863"/>
      <c r="BB155" s="864"/>
      <c r="BC155" s="865"/>
      <c r="BD155" s="866"/>
      <c r="BE155" s="867"/>
      <c r="BF155" s="868"/>
      <c r="BG155" s="869"/>
      <c r="BH155" s="869"/>
      <c r="BI155" s="869"/>
      <c r="BJ155" s="870"/>
    </row>
    <row r="156" spans="2:62" ht="20.25" customHeight="1">
      <c r="B156" s="825"/>
      <c r="C156" s="877"/>
      <c r="D156" s="878"/>
      <c r="E156" s="879"/>
      <c r="F156" s="880">
        <f>C155</f>
        <v>0</v>
      </c>
      <c r="G156" s="879"/>
      <c r="H156" s="880">
        <f>I155</f>
        <v>0</v>
      </c>
      <c r="I156" s="881"/>
      <c r="J156" s="882"/>
      <c r="K156" s="883"/>
      <c r="L156" s="884"/>
      <c r="M156" s="884"/>
      <c r="N156" s="878"/>
      <c r="O156" s="834"/>
      <c r="P156" s="835"/>
      <c r="Q156" s="835"/>
      <c r="R156" s="835"/>
      <c r="S156" s="836"/>
      <c r="T156" s="871" t="s">
        <v>235</v>
      </c>
      <c r="U156" s="872"/>
      <c r="V156" s="873"/>
      <c r="W156" s="840" t="s">
        <v>619</v>
      </c>
      <c r="X156" s="841" t="s">
        <v>619</v>
      </c>
      <c r="Y156" s="841" t="s">
        <v>619</v>
      </c>
      <c r="Z156" s="841" t="s">
        <v>619</v>
      </c>
      <c r="AA156" s="841" t="s">
        <v>619</v>
      </c>
      <c r="AB156" s="841" t="s">
        <v>619</v>
      </c>
      <c r="AC156" s="842" t="s">
        <v>619</v>
      </c>
      <c r="AD156" s="840" t="s">
        <v>619</v>
      </c>
      <c r="AE156" s="841" t="s">
        <v>619</v>
      </c>
      <c r="AF156" s="841" t="s">
        <v>619</v>
      </c>
      <c r="AG156" s="841" t="s">
        <v>619</v>
      </c>
      <c r="AH156" s="841" t="s">
        <v>619</v>
      </c>
      <c r="AI156" s="841" t="s">
        <v>619</v>
      </c>
      <c r="AJ156" s="842" t="s">
        <v>619</v>
      </c>
      <c r="AK156" s="840" t="s">
        <v>619</v>
      </c>
      <c r="AL156" s="841" t="s">
        <v>619</v>
      </c>
      <c r="AM156" s="841" t="s">
        <v>619</v>
      </c>
      <c r="AN156" s="841" t="s">
        <v>619</v>
      </c>
      <c r="AO156" s="841" t="s">
        <v>619</v>
      </c>
      <c r="AP156" s="841" t="s">
        <v>619</v>
      </c>
      <c r="AQ156" s="842" t="s">
        <v>619</v>
      </c>
      <c r="AR156" s="840" t="s">
        <v>619</v>
      </c>
      <c r="AS156" s="841" t="s">
        <v>619</v>
      </c>
      <c r="AT156" s="841" t="s">
        <v>619</v>
      </c>
      <c r="AU156" s="841" t="s">
        <v>619</v>
      </c>
      <c r="AV156" s="841" t="s">
        <v>619</v>
      </c>
      <c r="AW156" s="841" t="s">
        <v>619</v>
      </c>
      <c r="AX156" s="842" t="s">
        <v>619</v>
      </c>
      <c r="AY156" s="840" t="s">
        <v>619</v>
      </c>
      <c r="AZ156" s="841" t="s">
        <v>619</v>
      </c>
      <c r="BA156" s="841" t="s">
        <v>619</v>
      </c>
      <c r="BB156" s="885">
        <f>IF($BE$3="４週",SUM(W156:AX156),IF($BE$3="暦月",SUM(W156:BA156),""))</f>
        <v>0</v>
      </c>
      <c r="BC156" s="886"/>
      <c r="BD156" s="887">
        <f>IF($BE$3="４週",BB156/4,IF($BE$3="暦月",(BB156/($BE$8/7)),""))</f>
        <v>0</v>
      </c>
      <c r="BE156" s="886"/>
      <c r="BF156" s="888"/>
      <c r="BG156" s="889"/>
      <c r="BH156" s="889"/>
      <c r="BI156" s="889"/>
      <c r="BJ156" s="890"/>
    </row>
    <row r="157" spans="2:62" ht="20.25" customHeight="1">
      <c r="B157" s="800">
        <f>B155+1</f>
        <v>71</v>
      </c>
      <c r="C157" s="849"/>
      <c r="D157" s="850"/>
      <c r="E157" s="828"/>
      <c r="F157" s="829"/>
      <c r="G157" s="828"/>
      <c r="H157" s="829"/>
      <c r="I157" s="853"/>
      <c r="J157" s="854"/>
      <c r="K157" s="855"/>
      <c r="L157" s="856"/>
      <c r="M157" s="856"/>
      <c r="N157" s="850"/>
      <c r="O157" s="834"/>
      <c r="P157" s="835"/>
      <c r="Q157" s="835"/>
      <c r="R157" s="835"/>
      <c r="S157" s="836"/>
      <c r="T157" s="874" t="s">
        <v>232</v>
      </c>
      <c r="U157" s="875"/>
      <c r="V157" s="876"/>
      <c r="W157" s="860"/>
      <c r="X157" s="861"/>
      <c r="Y157" s="861"/>
      <c r="Z157" s="861"/>
      <c r="AA157" s="861"/>
      <c r="AB157" s="861"/>
      <c r="AC157" s="862"/>
      <c r="AD157" s="860"/>
      <c r="AE157" s="861"/>
      <c r="AF157" s="861"/>
      <c r="AG157" s="861"/>
      <c r="AH157" s="861"/>
      <c r="AI157" s="861"/>
      <c r="AJ157" s="862"/>
      <c r="AK157" s="860"/>
      <c r="AL157" s="861"/>
      <c r="AM157" s="861"/>
      <c r="AN157" s="861"/>
      <c r="AO157" s="861"/>
      <c r="AP157" s="861"/>
      <c r="AQ157" s="862"/>
      <c r="AR157" s="860"/>
      <c r="AS157" s="861"/>
      <c r="AT157" s="861"/>
      <c r="AU157" s="861"/>
      <c r="AV157" s="861"/>
      <c r="AW157" s="861"/>
      <c r="AX157" s="862"/>
      <c r="AY157" s="860"/>
      <c r="AZ157" s="861"/>
      <c r="BA157" s="863"/>
      <c r="BB157" s="864"/>
      <c r="BC157" s="865"/>
      <c r="BD157" s="866"/>
      <c r="BE157" s="867"/>
      <c r="BF157" s="868"/>
      <c r="BG157" s="869"/>
      <c r="BH157" s="869"/>
      <c r="BI157" s="869"/>
      <c r="BJ157" s="870"/>
    </row>
    <row r="158" spans="2:62" ht="20.25" customHeight="1">
      <c r="B158" s="825"/>
      <c r="C158" s="877"/>
      <c r="D158" s="878"/>
      <c r="E158" s="879"/>
      <c r="F158" s="880">
        <f>C157</f>
        <v>0</v>
      </c>
      <c r="G158" s="879"/>
      <c r="H158" s="880">
        <f>I157</f>
        <v>0</v>
      </c>
      <c r="I158" s="881"/>
      <c r="J158" s="882"/>
      <c r="K158" s="883"/>
      <c r="L158" s="884"/>
      <c r="M158" s="884"/>
      <c r="N158" s="878"/>
      <c r="O158" s="834"/>
      <c r="P158" s="835"/>
      <c r="Q158" s="835"/>
      <c r="R158" s="835"/>
      <c r="S158" s="836"/>
      <c r="T158" s="871" t="s">
        <v>235</v>
      </c>
      <c r="U158" s="872"/>
      <c r="V158" s="873"/>
      <c r="W158" s="840" t="s">
        <v>619</v>
      </c>
      <c r="X158" s="841" t="s">
        <v>619</v>
      </c>
      <c r="Y158" s="841" t="s">
        <v>619</v>
      </c>
      <c r="Z158" s="841" t="s">
        <v>619</v>
      </c>
      <c r="AA158" s="841" t="s">
        <v>619</v>
      </c>
      <c r="AB158" s="841" t="s">
        <v>619</v>
      </c>
      <c r="AC158" s="842" t="s">
        <v>619</v>
      </c>
      <c r="AD158" s="840" t="s">
        <v>619</v>
      </c>
      <c r="AE158" s="841" t="s">
        <v>619</v>
      </c>
      <c r="AF158" s="841" t="s">
        <v>619</v>
      </c>
      <c r="AG158" s="841" t="s">
        <v>619</v>
      </c>
      <c r="AH158" s="841" t="s">
        <v>619</v>
      </c>
      <c r="AI158" s="841" t="s">
        <v>619</v>
      </c>
      <c r="AJ158" s="842" t="s">
        <v>619</v>
      </c>
      <c r="AK158" s="840" t="s">
        <v>619</v>
      </c>
      <c r="AL158" s="841" t="s">
        <v>619</v>
      </c>
      <c r="AM158" s="841" t="s">
        <v>619</v>
      </c>
      <c r="AN158" s="841" t="s">
        <v>619</v>
      </c>
      <c r="AO158" s="841" t="s">
        <v>619</v>
      </c>
      <c r="AP158" s="841" t="s">
        <v>619</v>
      </c>
      <c r="AQ158" s="842" t="s">
        <v>619</v>
      </c>
      <c r="AR158" s="840" t="s">
        <v>619</v>
      </c>
      <c r="AS158" s="841" t="s">
        <v>619</v>
      </c>
      <c r="AT158" s="841" t="s">
        <v>619</v>
      </c>
      <c r="AU158" s="841" t="s">
        <v>619</v>
      </c>
      <c r="AV158" s="841" t="s">
        <v>619</v>
      </c>
      <c r="AW158" s="841" t="s">
        <v>619</v>
      </c>
      <c r="AX158" s="842" t="s">
        <v>619</v>
      </c>
      <c r="AY158" s="840" t="s">
        <v>619</v>
      </c>
      <c r="AZ158" s="841" t="s">
        <v>619</v>
      </c>
      <c r="BA158" s="841" t="s">
        <v>619</v>
      </c>
      <c r="BB158" s="885">
        <f>IF($BE$3="４週",SUM(W158:AX158),IF($BE$3="暦月",SUM(W158:BA158),""))</f>
        <v>0</v>
      </c>
      <c r="BC158" s="886"/>
      <c r="BD158" s="887">
        <f>IF($BE$3="４週",BB158/4,IF($BE$3="暦月",(BB158/($BE$8/7)),""))</f>
        <v>0</v>
      </c>
      <c r="BE158" s="886"/>
      <c r="BF158" s="888"/>
      <c r="BG158" s="889"/>
      <c r="BH158" s="889"/>
      <c r="BI158" s="889"/>
      <c r="BJ158" s="890"/>
    </row>
    <row r="159" spans="2:62" ht="20.25" customHeight="1">
      <c r="B159" s="800">
        <f>B157+1</f>
        <v>72</v>
      </c>
      <c r="C159" s="849"/>
      <c r="D159" s="850"/>
      <c r="E159" s="828"/>
      <c r="F159" s="829"/>
      <c r="G159" s="828"/>
      <c r="H159" s="829"/>
      <c r="I159" s="853"/>
      <c r="J159" s="854"/>
      <c r="K159" s="855"/>
      <c r="L159" s="856"/>
      <c r="M159" s="856"/>
      <c r="N159" s="850"/>
      <c r="O159" s="834"/>
      <c r="P159" s="835"/>
      <c r="Q159" s="835"/>
      <c r="R159" s="835"/>
      <c r="S159" s="836"/>
      <c r="T159" s="874" t="s">
        <v>232</v>
      </c>
      <c r="U159" s="875"/>
      <c r="V159" s="876"/>
      <c r="W159" s="860"/>
      <c r="X159" s="861"/>
      <c r="Y159" s="861"/>
      <c r="Z159" s="861"/>
      <c r="AA159" s="861"/>
      <c r="AB159" s="861"/>
      <c r="AC159" s="862"/>
      <c r="AD159" s="860"/>
      <c r="AE159" s="861"/>
      <c r="AF159" s="861"/>
      <c r="AG159" s="861"/>
      <c r="AH159" s="861"/>
      <c r="AI159" s="861"/>
      <c r="AJ159" s="862"/>
      <c r="AK159" s="860"/>
      <c r="AL159" s="861"/>
      <c r="AM159" s="861"/>
      <c r="AN159" s="861"/>
      <c r="AO159" s="861"/>
      <c r="AP159" s="861"/>
      <c r="AQ159" s="862"/>
      <c r="AR159" s="860"/>
      <c r="AS159" s="861"/>
      <c r="AT159" s="861"/>
      <c r="AU159" s="861"/>
      <c r="AV159" s="861"/>
      <c r="AW159" s="861"/>
      <c r="AX159" s="862"/>
      <c r="AY159" s="860"/>
      <c r="AZ159" s="861"/>
      <c r="BA159" s="863"/>
      <c r="BB159" s="864"/>
      <c r="BC159" s="865"/>
      <c r="BD159" s="866"/>
      <c r="BE159" s="867"/>
      <c r="BF159" s="868"/>
      <c r="BG159" s="869"/>
      <c r="BH159" s="869"/>
      <c r="BI159" s="869"/>
      <c r="BJ159" s="870"/>
    </row>
    <row r="160" spans="2:62" ht="20.25" customHeight="1">
      <c r="B160" s="825"/>
      <c r="C160" s="877"/>
      <c r="D160" s="878"/>
      <c r="E160" s="879"/>
      <c r="F160" s="880">
        <f>C159</f>
        <v>0</v>
      </c>
      <c r="G160" s="879"/>
      <c r="H160" s="880">
        <f>I159</f>
        <v>0</v>
      </c>
      <c r="I160" s="881"/>
      <c r="J160" s="882"/>
      <c r="K160" s="883"/>
      <c r="L160" s="884"/>
      <c r="M160" s="884"/>
      <c r="N160" s="878"/>
      <c r="O160" s="834"/>
      <c r="P160" s="835"/>
      <c r="Q160" s="835"/>
      <c r="R160" s="835"/>
      <c r="S160" s="836"/>
      <c r="T160" s="871" t="s">
        <v>235</v>
      </c>
      <c r="U160" s="872"/>
      <c r="V160" s="873"/>
      <c r="W160" s="840" t="s">
        <v>619</v>
      </c>
      <c r="X160" s="841" t="s">
        <v>619</v>
      </c>
      <c r="Y160" s="841" t="s">
        <v>619</v>
      </c>
      <c r="Z160" s="841" t="s">
        <v>619</v>
      </c>
      <c r="AA160" s="841" t="s">
        <v>619</v>
      </c>
      <c r="AB160" s="841" t="s">
        <v>619</v>
      </c>
      <c r="AC160" s="842" t="s">
        <v>619</v>
      </c>
      <c r="AD160" s="840" t="s">
        <v>619</v>
      </c>
      <c r="AE160" s="841" t="s">
        <v>619</v>
      </c>
      <c r="AF160" s="841" t="s">
        <v>619</v>
      </c>
      <c r="AG160" s="841" t="s">
        <v>619</v>
      </c>
      <c r="AH160" s="841" t="s">
        <v>619</v>
      </c>
      <c r="AI160" s="841" t="s">
        <v>619</v>
      </c>
      <c r="AJ160" s="842" t="s">
        <v>619</v>
      </c>
      <c r="AK160" s="840" t="s">
        <v>619</v>
      </c>
      <c r="AL160" s="841" t="s">
        <v>619</v>
      </c>
      <c r="AM160" s="841" t="s">
        <v>619</v>
      </c>
      <c r="AN160" s="841" t="s">
        <v>619</v>
      </c>
      <c r="AO160" s="841" t="s">
        <v>619</v>
      </c>
      <c r="AP160" s="841" t="s">
        <v>619</v>
      </c>
      <c r="AQ160" s="842" t="s">
        <v>619</v>
      </c>
      <c r="AR160" s="840" t="s">
        <v>619</v>
      </c>
      <c r="AS160" s="841" t="s">
        <v>619</v>
      </c>
      <c r="AT160" s="841" t="s">
        <v>619</v>
      </c>
      <c r="AU160" s="841" t="s">
        <v>619</v>
      </c>
      <c r="AV160" s="841" t="s">
        <v>619</v>
      </c>
      <c r="AW160" s="841" t="s">
        <v>619</v>
      </c>
      <c r="AX160" s="842" t="s">
        <v>619</v>
      </c>
      <c r="AY160" s="840" t="s">
        <v>619</v>
      </c>
      <c r="AZ160" s="841" t="s">
        <v>619</v>
      </c>
      <c r="BA160" s="841" t="s">
        <v>619</v>
      </c>
      <c r="BB160" s="885">
        <f>IF($BE$3="４週",SUM(W160:AX160),IF($BE$3="暦月",SUM(W160:BA160),""))</f>
        <v>0</v>
      </c>
      <c r="BC160" s="886"/>
      <c r="BD160" s="887">
        <f>IF($BE$3="４週",BB160/4,IF($BE$3="暦月",(BB160/($BE$8/7)),""))</f>
        <v>0</v>
      </c>
      <c r="BE160" s="886"/>
      <c r="BF160" s="888"/>
      <c r="BG160" s="889"/>
      <c r="BH160" s="889"/>
      <c r="BI160" s="889"/>
      <c r="BJ160" s="890"/>
    </row>
    <row r="161" spans="2:62" ht="20.25" customHeight="1">
      <c r="B161" s="800">
        <f>B159+1</f>
        <v>73</v>
      </c>
      <c r="C161" s="849"/>
      <c r="D161" s="850"/>
      <c r="E161" s="828"/>
      <c r="F161" s="829"/>
      <c r="G161" s="828"/>
      <c r="H161" s="829"/>
      <c r="I161" s="853"/>
      <c r="J161" s="854"/>
      <c r="K161" s="855"/>
      <c r="L161" s="856"/>
      <c r="M161" s="856"/>
      <c r="N161" s="850"/>
      <c r="O161" s="834"/>
      <c r="P161" s="835"/>
      <c r="Q161" s="835"/>
      <c r="R161" s="835"/>
      <c r="S161" s="836"/>
      <c r="T161" s="874" t="s">
        <v>232</v>
      </c>
      <c r="U161" s="875"/>
      <c r="V161" s="876"/>
      <c r="W161" s="860"/>
      <c r="X161" s="861"/>
      <c r="Y161" s="861"/>
      <c r="Z161" s="861"/>
      <c r="AA161" s="861"/>
      <c r="AB161" s="861"/>
      <c r="AC161" s="862"/>
      <c r="AD161" s="860"/>
      <c r="AE161" s="861"/>
      <c r="AF161" s="861"/>
      <c r="AG161" s="861"/>
      <c r="AH161" s="861"/>
      <c r="AI161" s="861"/>
      <c r="AJ161" s="862"/>
      <c r="AK161" s="860"/>
      <c r="AL161" s="861"/>
      <c r="AM161" s="861"/>
      <c r="AN161" s="861"/>
      <c r="AO161" s="861"/>
      <c r="AP161" s="861"/>
      <c r="AQ161" s="862"/>
      <c r="AR161" s="860"/>
      <c r="AS161" s="861"/>
      <c r="AT161" s="861"/>
      <c r="AU161" s="861"/>
      <c r="AV161" s="861"/>
      <c r="AW161" s="861"/>
      <c r="AX161" s="862"/>
      <c r="AY161" s="860"/>
      <c r="AZ161" s="861"/>
      <c r="BA161" s="863"/>
      <c r="BB161" s="864"/>
      <c r="BC161" s="865"/>
      <c r="BD161" s="866"/>
      <c r="BE161" s="867"/>
      <c r="BF161" s="868"/>
      <c r="BG161" s="869"/>
      <c r="BH161" s="869"/>
      <c r="BI161" s="869"/>
      <c r="BJ161" s="870"/>
    </row>
    <row r="162" spans="2:62" ht="20.25" customHeight="1">
      <c r="B162" s="825"/>
      <c r="C162" s="877"/>
      <c r="D162" s="878"/>
      <c r="E162" s="879"/>
      <c r="F162" s="880">
        <f>C161</f>
        <v>0</v>
      </c>
      <c r="G162" s="879"/>
      <c r="H162" s="880">
        <f>I161</f>
        <v>0</v>
      </c>
      <c r="I162" s="881"/>
      <c r="J162" s="882"/>
      <c r="K162" s="883"/>
      <c r="L162" s="884"/>
      <c r="M162" s="884"/>
      <c r="N162" s="878"/>
      <c r="O162" s="834"/>
      <c r="P162" s="835"/>
      <c r="Q162" s="835"/>
      <c r="R162" s="835"/>
      <c r="S162" s="836"/>
      <c r="T162" s="871" t="s">
        <v>235</v>
      </c>
      <c r="U162" s="872"/>
      <c r="V162" s="873"/>
      <c r="W162" s="840" t="s">
        <v>619</v>
      </c>
      <c r="X162" s="841" t="s">
        <v>619</v>
      </c>
      <c r="Y162" s="841" t="s">
        <v>619</v>
      </c>
      <c r="Z162" s="841" t="s">
        <v>619</v>
      </c>
      <c r="AA162" s="841" t="s">
        <v>619</v>
      </c>
      <c r="AB162" s="841" t="s">
        <v>619</v>
      </c>
      <c r="AC162" s="842" t="s">
        <v>619</v>
      </c>
      <c r="AD162" s="840" t="s">
        <v>619</v>
      </c>
      <c r="AE162" s="841" t="s">
        <v>619</v>
      </c>
      <c r="AF162" s="841" t="s">
        <v>619</v>
      </c>
      <c r="AG162" s="841" t="s">
        <v>619</v>
      </c>
      <c r="AH162" s="841" t="s">
        <v>619</v>
      </c>
      <c r="AI162" s="841" t="s">
        <v>619</v>
      </c>
      <c r="AJ162" s="842" t="s">
        <v>619</v>
      </c>
      <c r="AK162" s="840" t="s">
        <v>619</v>
      </c>
      <c r="AL162" s="841" t="s">
        <v>619</v>
      </c>
      <c r="AM162" s="841" t="s">
        <v>619</v>
      </c>
      <c r="AN162" s="841" t="s">
        <v>619</v>
      </c>
      <c r="AO162" s="841" t="s">
        <v>619</v>
      </c>
      <c r="AP162" s="841" t="s">
        <v>619</v>
      </c>
      <c r="AQ162" s="842" t="s">
        <v>619</v>
      </c>
      <c r="AR162" s="840" t="s">
        <v>619</v>
      </c>
      <c r="AS162" s="841" t="s">
        <v>619</v>
      </c>
      <c r="AT162" s="841" t="s">
        <v>619</v>
      </c>
      <c r="AU162" s="841" t="s">
        <v>619</v>
      </c>
      <c r="AV162" s="841" t="s">
        <v>619</v>
      </c>
      <c r="AW162" s="841" t="s">
        <v>619</v>
      </c>
      <c r="AX162" s="842" t="s">
        <v>619</v>
      </c>
      <c r="AY162" s="840" t="s">
        <v>619</v>
      </c>
      <c r="AZ162" s="841" t="s">
        <v>619</v>
      </c>
      <c r="BA162" s="841" t="s">
        <v>619</v>
      </c>
      <c r="BB162" s="885">
        <f>IF($BE$3="４週",SUM(W162:AX162),IF($BE$3="暦月",SUM(W162:BA162),""))</f>
        <v>0</v>
      </c>
      <c r="BC162" s="886"/>
      <c r="BD162" s="887">
        <f>IF($BE$3="４週",BB162/4,IF($BE$3="暦月",(BB162/($BE$8/7)),""))</f>
        <v>0</v>
      </c>
      <c r="BE162" s="886"/>
      <c r="BF162" s="888"/>
      <c r="BG162" s="889"/>
      <c r="BH162" s="889"/>
      <c r="BI162" s="889"/>
      <c r="BJ162" s="890"/>
    </row>
    <row r="163" spans="2:62" ht="20.25" customHeight="1">
      <c r="B163" s="800">
        <f>B161+1</f>
        <v>74</v>
      </c>
      <c r="C163" s="849"/>
      <c r="D163" s="850"/>
      <c r="E163" s="828"/>
      <c r="F163" s="829"/>
      <c r="G163" s="828"/>
      <c r="H163" s="829"/>
      <c r="I163" s="853"/>
      <c r="J163" s="854"/>
      <c r="K163" s="855"/>
      <c r="L163" s="856"/>
      <c r="M163" s="856"/>
      <c r="N163" s="850"/>
      <c r="O163" s="834"/>
      <c r="P163" s="835"/>
      <c r="Q163" s="835"/>
      <c r="R163" s="835"/>
      <c r="S163" s="836"/>
      <c r="T163" s="874" t="s">
        <v>232</v>
      </c>
      <c r="U163" s="875"/>
      <c r="V163" s="876"/>
      <c r="W163" s="860"/>
      <c r="X163" s="861"/>
      <c r="Y163" s="861"/>
      <c r="Z163" s="861"/>
      <c r="AA163" s="861"/>
      <c r="AB163" s="861"/>
      <c r="AC163" s="862"/>
      <c r="AD163" s="860"/>
      <c r="AE163" s="861"/>
      <c r="AF163" s="861"/>
      <c r="AG163" s="861"/>
      <c r="AH163" s="861"/>
      <c r="AI163" s="861"/>
      <c r="AJ163" s="862"/>
      <c r="AK163" s="860"/>
      <c r="AL163" s="861"/>
      <c r="AM163" s="861"/>
      <c r="AN163" s="861"/>
      <c r="AO163" s="861"/>
      <c r="AP163" s="861"/>
      <c r="AQ163" s="862"/>
      <c r="AR163" s="860"/>
      <c r="AS163" s="861"/>
      <c r="AT163" s="861"/>
      <c r="AU163" s="861"/>
      <c r="AV163" s="861"/>
      <c r="AW163" s="861"/>
      <c r="AX163" s="862"/>
      <c r="AY163" s="860"/>
      <c r="AZ163" s="861"/>
      <c r="BA163" s="863"/>
      <c r="BB163" s="864"/>
      <c r="BC163" s="865"/>
      <c r="BD163" s="866"/>
      <c r="BE163" s="867"/>
      <c r="BF163" s="868"/>
      <c r="BG163" s="869"/>
      <c r="BH163" s="869"/>
      <c r="BI163" s="869"/>
      <c r="BJ163" s="870"/>
    </row>
    <row r="164" spans="2:62" ht="20.25" customHeight="1">
      <c r="B164" s="825"/>
      <c r="C164" s="877"/>
      <c r="D164" s="878"/>
      <c r="E164" s="879"/>
      <c r="F164" s="880">
        <f>C163</f>
        <v>0</v>
      </c>
      <c r="G164" s="879"/>
      <c r="H164" s="880">
        <f>I163</f>
        <v>0</v>
      </c>
      <c r="I164" s="881"/>
      <c r="J164" s="882"/>
      <c r="K164" s="883"/>
      <c r="L164" s="884"/>
      <c r="M164" s="884"/>
      <c r="N164" s="878"/>
      <c r="O164" s="834"/>
      <c r="P164" s="835"/>
      <c r="Q164" s="835"/>
      <c r="R164" s="835"/>
      <c r="S164" s="836"/>
      <c r="T164" s="871" t="s">
        <v>235</v>
      </c>
      <c r="U164" s="872"/>
      <c r="V164" s="873"/>
      <c r="W164" s="840" t="s">
        <v>619</v>
      </c>
      <c r="X164" s="841" t="s">
        <v>619</v>
      </c>
      <c r="Y164" s="841" t="s">
        <v>619</v>
      </c>
      <c r="Z164" s="841" t="s">
        <v>619</v>
      </c>
      <c r="AA164" s="841" t="s">
        <v>619</v>
      </c>
      <c r="AB164" s="841" t="s">
        <v>619</v>
      </c>
      <c r="AC164" s="842" t="s">
        <v>619</v>
      </c>
      <c r="AD164" s="840" t="s">
        <v>619</v>
      </c>
      <c r="AE164" s="841" t="s">
        <v>619</v>
      </c>
      <c r="AF164" s="841" t="s">
        <v>619</v>
      </c>
      <c r="AG164" s="841" t="s">
        <v>619</v>
      </c>
      <c r="AH164" s="841" t="s">
        <v>619</v>
      </c>
      <c r="AI164" s="841" t="s">
        <v>619</v>
      </c>
      <c r="AJ164" s="842" t="s">
        <v>619</v>
      </c>
      <c r="AK164" s="840" t="s">
        <v>619</v>
      </c>
      <c r="AL164" s="841" t="s">
        <v>619</v>
      </c>
      <c r="AM164" s="841" t="s">
        <v>619</v>
      </c>
      <c r="AN164" s="841" t="s">
        <v>619</v>
      </c>
      <c r="AO164" s="841" t="s">
        <v>619</v>
      </c>
      <c r="AP164" s="841" t="s">
        <v>619</v>
      </c>
      <c r="AQ164" s="842" t="s">
        <v>619</v>
      </c>
      <c r="AR164" s="840" t="s">
        <v>619</v>
      </c>
      <c r="AS164" s="841" t="s">
        <v>619</v>
      </c>
      <c r="AT164" s="841" t="s">
        <v>619</v>
      </c>
      <c r="AU164" s="841" t="s">
        <v>619</v>
      </c>
      <c r="AV164" s="841" t="s">
        <v>619</v>
      </c>
      <c r="AW164" s="841" t="s">
        <v>619</v>
      </c>
      <c r="AX164" s="842" t="s">
        <v>619</v>
      </c>
      <c r="AY164" s="840" t="s">
        <v>619</v>
      </c>
      <c r="AZ164" s="841" t="s">
        <v>619</v>
      </c>
      <c r="BA164" s="841" t="s">
        <v>619</v>
      </c>
      <c r="BB164" s="885">
        <f>IF($BE$3="４週",SUM(W164:AX164),IF($BE$3="暦月",SUM(W164:BA164),""))</f>
        <v>0</v>
      </c>
      <c r="BC164" s="886"/>
      <c r="BD164" s="887">
        <f>IF($BE$3="４週",BB164/4,IF($BE$3="暦月",(BB164/($BE$8/7)),""))</f>
        <v>0</v>
      </c>
      <c r="BE164" s="886"/>
      <c r="BF164" s="888"/>
      <c r="BG164" s="889"/>
      <c r="BH164" s="889"/>
      <c r="BI164" s="889"/>
      <c r="BJ164" s="890"/>
    </row>
    <row r="165" spans="2:62" ht="20.25" customHeight="1">
      <c r="B165" s="800">
        <f>B163+1</f>
        <v>75</v>
      </c>
      <c r="C165" s="849"/>
      <c r="D165" s="850"/>
      <c r="E165" s="828"/>
      <c r="F165" s="829"/>
      <c r="G165" s="828"/>
      <c r="H165" s="829"/>
      <c r="I165" s="853"/>
      <c r="J165" s="854"/>
      <c r="K165" s="855"/>
      <c r="L165" s="856"/>
      <c r="M165" s="856"/>
      <c r="N165" s="850"/>
      <c r="O165" s="834"/>
      <c r="P165" s="835"/>
      <c r="Q165" s="835"/>
      <c r="R165" s="835"/>
      <c r="S165" s="836"/>
      <c r="T165" s="874" t="s">
        <v>232</v>
      </c>
      <c r="U165" s="875"/>
      <c r="V165" s="876"/>
      <c r="W165" s="860"/>
      <c r="X165" s="861"/>
      <c r="Y165" s="861"/>
      <c r="Z165" s="861"/>
      <c r="AA165" s="861"/>
      <c r="AB165" s="861"/>
      <c r="AC165" s="862"/>
      <c r="AD165" s="860"/>
      <c r="AE165" s="861"/>
      <c r="AF165" s="861"/>
      <c r="AG165" s="861"/>
      <c r="AH165" s="861"/>
      <c r="AI165" s="861"/>
      <c r="AJ165" s="862"/>
      <c r="AK165" s="860"/>
      <c r="AL165" s="861"/>
      <c r="AM165" s="861"/>
      <c r="AN165" s="861"/>
      <c r="AO165" s="861"/>
      <c r="AP165" s="861"/>
      <c r="AQ165" s="862"/>
      <c r="AR165" s="860"/>
      <c r="AS165" s="861"/>
      <c r="AT165" s="861"/>
      <c r="AU165" s="861"/>
      <c r="AV165" s="861"/>
      <c r="AW165" s="861"/>
      <c r="AX165" s="862"/>
      <c r="AY165" s="860"/>
      <c r="AZ165" s="861"/>
      <c r="BA165" s="863"/>
      <c r="BB165" s="864"/>
      <c r="BC165" s="865"/>
      <c r="BD165" s="866"/>
      <c r="BE165" s="867"/>
      <c r="BF165" s="868"/>
      <c r="BG165" s="869"/>
      <c r="BH165" s="869"/>
      <c r="BI165" s="869"/>
      <c r="BJ165" s="870"/>
    </row>
    <row r="166" spans="2:62" ht="20.25" customHeight="1">
      <c r="B166" s="825"/>
      <c r="C166" s="877"/>
      <c r="D166" s="878"/>
      <c r="E166" s="879"/>
      <c r="F166" s="880">
        <f>C165</f>
        <v>0</v>
      </c>
      <c r="G166" s="879"/>
      <c r="H166" s="880">
        <f>I165</f>
        <v>0</v>
      </c>
      <c r="I166" s="881"/>
      <c r="J166" s="882"/>
      <c r="K166" s="883"/>
      <c r="L166" s="884"/>
      <c r="M166" s="884"/>
      <c r="N166" s="878"/>
      <c r="O166" s="834"/>
      <c r="P166" s="835"/>
      <c r="Q166" s="835"/>
      <c r="R166" s="835"/>
      <c r="S166" s="836"/>
      <c r="T166" s="871" t="s">
        <v>235</v>
      </c>
      <c r="U166" s="872"/>
      <c r="V166" s="873"/>
      <c r="W166" s="840" t="s">
        <v>619</v>
      </c>
      <c r="X166" s="841" t="s">
        <v>619</v>
      </c>
      <c r="Y166" s="841" t="s">
        <v>619</v>
      </c>
      <c r="Z166" s="841" t="s">
        <v>619</v>
      </c>
      <c r="AA166" s="841" t="s">
        <v>619</v>
      </c>
      <c r="AB166" s="841" t="s">
        <v>619</v>
      </c>
      <c r="AC166" s="842" t="s">
        <v>619</v>
      </c>
      <c r="AD166" s="840" t="s">
        <v>619</v>
      </c>
      <c r="AE166" s="841" t="s">
        <v>619</v>
      </c>
      <c r="AF166" s="841" t="s">
        <v>619</v>
      </c>
      <c r="AG166" s="841" t="s">
        <v>619</v>
      </c>
      <c r="AH166" s="841" t="s">
        <v>619</v>
      </c>
      <c r="AI166" s="841" t="s">
        <v>619</v>
      </c>
      <c r="AJ166" s="842" t="s">
        <v>619</v>
      </c>
      <c r="AK166" s="840" t="s">
        <v>619</v>
      </c>
      <c r="AL166" s="841" t="s">
        <v>619</v>
      </c>
      <c r="AM166" s="841" t="s">
        <v>619</v>
      </c>
      <c r="AN166" s="841" t="s">
        <v>619</v>
      </c>
      <c r="AO166" s="841" t="s">
        <v>619</v>
      </c>
      <c r="AP166" s="841" t="s">
        <v>619</v>
      </c>
      <c r="AQ166" s="842" t="s">
        <v>619</v>
      </c>
      <c r="AR166" s="840" t="s">
        <v>619</v>
      </c>
      <c r="AS166" s="841" t="s">
        <v>619</v>
      </c>
      <c r="AT166" s="841" t="s">
        <v>619</v>
      </c>
      <c r="AU166" s="841" t="s">
        <v>619</v>
      </c>
      <c r="AV166" s="841" t="s">
        <v>619</v>
      </c>
      <c r="AW166" s="841" t="s">
        <v>619</v>
      </c>
      <c r="AX166" s="842" t="s">
        <v>619</v>
      </c>
      <c r="AY166" s="840" t="s">
        <v>619</v>
      </c>
      <c r="AZ166" s="841" t="s">
        <v>619</v>
      </c>
      <c r="BA166" s="841" t="s">
        <v>619</v>
      </c>
      <c r="BB166" s="885">
        <f>IF($BE$3="４週",SUM(W166:AX166),IF($BE$3="暦月",SUM(W166:BA166),""))</f>
        <v>0</v>
      </c>
      <c r="BC166" s="886"/>
      <c r="BD166" s="887">
        <f>IF($BE$3="４週",BB166/4,IF($BE$3="暦月",(BB166/($BE$8/7)),""))</f>
        <v>0</v>
      </c>
      <c r="BE166" s="886"/>
      <c r="BF166" s="888"/>
      <c r="BG166" s="889"/>
      <c r="BH166" s="889"/>
      <c r="BI166" s="889"/>
      <c r="BJ166" s="890"/>
    </row>
    <row r="167" spans="2:62" ht="20.25" customHeight="1">
      <c r="B167" s="800">
        <f>B165+1</f>
        <v>76</v>
      </c>
      <c r="C167" s="849"/>
      <c r="D167" s="850"/>
      <c r="E167" s="828"/>
      <c r="F167" s="829"/>
      <c r="G167" s="828"/>
      <c r="H167" s="829"/>
      <c r="I167" s="853"/>
      <c r="J167" s="854"/>
      <c r="K167" s="855"/>
      <c r="L167" s="856"/>
      <c r="M167" s="856"/>
      <c r="N167" s="850"/>
      <c r="O167" s="834"/>
      <c r="P167" s="835"/>
      <c r="Q167" s="835"/>
      <c r="R167" s="835"/>
      <c r="S167" s="836"/>
      <c r="T167" s="874" t="s">
        <v>232</v>
      </c>
      <c r="U167" s="875"/>
      <c r="V167" s="876"/>
      <c r="W167" s="860"/>
      <c r="X167" s="861"/>
      <c r="Y167" s="861"/>
      <c r="Z167" s="861"/>
      <c r="AA167" s="861"/>
      <c r="AB167" s="861"/>
      <c r="AC167" s="862"/>
      <c r="AD167" s="860"/>
      <c r="AE167" s="861"/>
      <c r="AF167" s="861"/>
      <c r="AG167" s="861"/>
      <c r="AH167" s="861"/>
      <c r="AI167" s="861"/>
      <c r="AJ167" s="862"/>
      <c r="AK167" s="860"/>
      <c r="AL167" s="861"/>
      <c r="AM167" s="861"/>
      <c r="AN167" s="861"/>
      <c r="AO167" s="861"/>
      <c r="AP167" s="861"/>
      <c r="AQ167" s="862"/>
      <c r="AR167" s="860"/>
      <c r="AS167" s="861"/>
      <c r="AT167" s="861"/>
      <c r="AU167" s="861"/>
      <c r="AV167" s="861"/>
      <c r="AW167" s="861"/>
      <c r="AX167" s="862"/>
      <c r="AY167" s="860"/>
      <c r="AZ167" s="861"/>
      <c r="BA167" s="863"/>
      <c r="BB167" s="864"/>
      <c r="BC167" s="865"/>
      <c r="BD167" s="866"/>
      <c r="BE167" s="867"/>
      <c r="BF167" s="868"/>
      <c r="BG167" s="869"/>
      <c r="BH167" s="869"/>
      <c r="BI167" s="869"/>
      <c r="BJ167" s="870"/>
    </row>
    <row r="168" spans="2:62" ht="20.25" customHeight="1">
      <c r="B168" s="825"/>
      <c r="C168" s="877"/>
      <c r="D168" s="878"/>
      <c r="E168" s="879"/>
      <c r="F168" s="880">
        <f>C167</f>
        <v>0</v>
      </c>
      <c r="G168" s="879"/>
      <c r="H168" s="880">
        <f>I167</f>
        <v>0</v>
      </c>
      <c r="I168" s="881"/>
      <c r="J168" s="882"/>
      <c r="K168" s="883"/>
      <c r="L168" s="884"/>
      <c r="M168" s="884"/>
      <c r="N168" s="878"/>
      <c r="O168" s="834"/>
      <c r="P168" s="835"/>
      <c r="Q168" s="835"/>
      <c r="R168" s="835"/>
      <c r="S168" s="836"/>
      <c r="T168" s="871" t="s">
        <v>235</v>
      </c>
      <c r="U168" s="872"/>
      <c r="V168" s="873"/>
      <c r="W168" s="840" t="s">
        <v>619</v>
      </c>
      <c r="X168" s="841" t="s">
        <v>619</v>
      </c>
      <c r="Y168" s="841" t="s">
        <v>619</v>
      </c>
      <c r="Z168" s="841" t="s">
        <v>619</v>
      </c>
      <c r="AA168" s="841" t="s">
        <v>619</v>
      </c>
      <c r="AB168" s="841" t="s">
        <v>619</v>
      </c>
      <c r="AC168" s="842" t="s">
        <v>619</v>
      </c>
      <c r="AD168" s="840" t="s">
        <v>619</v>
      </c>
      <c r="AE168" s="841" t="s">
        <v>619</v>
      </c>
      <c r="AF168" s="841" t="s">
        <v>619</v>
      </c>
      <c r="AG168" s="841" t="s">
        <v>619</v>
      </c>
      <c r="AH168" s="841" t="s">
        <v>619</v>
      </c>
      <c r="AI168" s="841" t="s">
        <v>619</v>
      </c>
      <c r="AJ168" s="842" t="s">
        <v>619</v>
      </c>
      <c r="AK168" s="840" t="s">
        <v>619</v>
      </c>
      <c r="AL168" s="841" t="s">
        <v>619</v>
      </c>
      <c r="AM168" s="841" t="s">
        <v>619</v>
      </c>
      <c r="AN168" s="841" t="s">
        <v>619</v>
      </c>
      <c r="AO168" s="841" t="s">
        <v>619</v>
      </c>
      <c r="AP168" s="841" t="s">
        <v>619</v>
      </c>
      <c r="AQ168" s="842" t="s">
        <v>619</v>
      </c>
      <c r="AR168" s="840" t="s">
        <v>619</v>
      </c>
      <c r="AS168" s="841" t="s">
        <v>619</v>
      </c>
      <c r="AT168" s="841" t="s">
        <v>619</v>
      </c>
      <c r="AU168" s="841" t="s">
        <v>619</v>
      </c>
      <c r="AV168" s="841" t="s">
        <v>619</v>
      </c>
      <c r="AW168" s="841" t="s">
        <v>619</v>
      </c>
      <c r="AX168" s="842" t="s">
        <v>619</v>
      </c>
      <c r="AY168" s="840" t="s">
        <v>619</v>
      </c>
      <c r="AZ168" s="841" t="s">
        <v>619</v>
      </c>
      <c r="BA168" s="841" t="s">
        <v>619</v>
      </c>
      <c r="BB168" s="885">
        <f>IF($BE$3="４週",SUM(W168:AX168),IF($BE$3="暦月",SUM(W168:BA168),""))</f>
        <v>0</v>
      </c>
      <c r="BC168" s="886"/>
      <c r="BD168" s="887">
        <f>IF($BE$3="４週",BB168/4,IF($BE$3="暦月",(BB168/($BE$8/7)),""))</f>
        <v>0</v>
      </c>
      <c r="BE168" s="886"/>
      <c r="BF168" s="888"/>
      <c r="BG168" s="889"/>
      <c r="BH168" s="889"/>
      <c r="BI168" s="889"/>
      <c r="BJ168" s="890"/>
    </row>
    <row r="169" spans="2:62" ht="20.25" customHeight="1">
      <c r="B169" s="800">
        <f>B167+1</f>
        <v>77</v>
      </c>
      <c r="C169" s="849"/>
      <c r="D169" s="850"/>
      <c r="E169" s="828"/>
      <c r="F169" s="829"/>
      <c r="G169" s="828"/>
      <c r="H169" s="829"/>
      <c r="I169" s="853"/>
      <c r="J169" s="854"/>
      <c r="K169" s="855"/>
      <c r="L169" s="856"/>
      <c r="M169" s="856"/>
      <c r="N169" s="850"/>
      <c r="O169" s="834"/>
      <c r="P169" s="835"/>
      <c r="Q169" s="835"/>
      <c r="R169" s="835"/>
      <c r="S169" s="836"/>
      <c r="T169" s="874" t="s">
        <v>232</v>
      </c>
      <c r="U169" s="875"/>
      <c r="V169" s="876"/>
      <c r="W169" s="860"/>
      <c r="X169" s="861"/>
      <c r="Y169" s="861"/>
      <c r="Z169" s="861"/>
      <c r="AA169" s="861"/>
      <c r="AB169" s="861"/>
      <c r="AC169" s="862"/>
      <c r="AD169" s="860"/>
      <c r="AE169" s="861"/>
      <c r="AF169" s="861"/>
      <c r="AG169" s="861"/>
      <c r="AH169" s="861"/>
      <c r="AI169" s="861"/>
      <c r="AJ169" s="862"/>
      <c r="AK169" s="860"/>
      <c r="AL169" s="861"/>
      <c r="AM169" s="861"/>
      <c r="AN169" s="861"/>
      <c r="AO169" s="861"/>
      <c r="AP169" s="861"/>
      <c r="AQ169" s="862"/>
      <c r="AR169" s="860"/>
      <c r="AS169" s="861"/>
      <c r="AT169" s="861"/>
      <c r="AU169" s="861"/>
      <c r="AV169" s="861"/>
      <c r="AW169" s="861"/>
      <c r="AX169" s="862"/>
      <c r="AY169" s="860"/>
      <c r="AZ169" s="861"/>
      <c r="BA169" s="863"/>
      <c r="BB169" s="864"/>
      <c r="BC169" s="865"/>
      <c r="BD169" s="866"/>
      <c r="BE169" s="867"/>
      <c r="BF169" s="868"/>
      <c r="BG169" s="869"/>
      <c r="BH169" s="869"/>
      <c r="BI169" s="869"/>
      <c r="BJ169" s="870"/>
    </row>
    <row r="170" spans="2:62" ht="20.25" customHeight="1">
      <c r="B170" s="825"/>
      <c r="C170" s="877"/>
      <c r="D170" s="878"/>
      <c r="E170" s="879"/>
      <c r="F170" s="880">
        <f>C169</f>
        <v>0</v>
      </c>
      <c r="G170" s="879"/>
      <c r="H170" s="880">
        <f>I169</f>
        <v>0</v>
      </c>
      <c r="I170" s="881"/>
      <c r="J170" s="882"/>
      <c r="K170" s="883"/>
      <c r="L170" s="884"/>
      <c r="M170" s="884"/>
      <c r="N170" s="878"/>
      <c r="O170" s="834"/>
      <c r="P170" s="835"/>
      <c r="Q170" s="835"/>
      <c r="R170" s="835"/>
      <c r="S170" s="836"/>
      <c r="T170" s="871" t="s">
        <v>235</v>
      </c>
      <c r="U170" s="872"/>
      <c r="V170" s="873"/>
      <c r="W170" s="840" t="s">
        <v>619</v>
      </c>
      <c r="X170" s="841" t="s">
        <v>619</v>
      </c>
      <c r="Y170" s="841" t="s">
        <v>619</v>
      </c>
      <c r="Z170" s="841" t="s">
        <v>619</v>
      </c>
      <c r="AA170" s="841" t="s">
        <v>619</v>
      </c>
      <c r="AB170" s="841" t="s">
        <v>619</v>
      </c>
      <c r="AC170" s="842" t="s">
        <v>619</v>
      </c>
      <c r="AD170" s="840" t="s">
        <v>619</v>
      </c>
      <c r="AE170" s="841" t="s">
        <v>619</v>
      </c>
      <c r="AF170" s="841" t="s">
        <v>619</v>
      </c>
      <c r="AG170" s="841" t="s">
        <v>619</v>
      </c>
      <c r="AH170" s="841" t="s">
        <v>619</v>
      </c>
      <c r="AI170" s="841" t="s">
        <v>619</v>
      </c>
      <c r="AJ170" s="842" t="s">
        <v>619</v>
      </c>
      <c r="AK170" s="840" t="s">
        <v>619</v>
      </c>
      <c r="AL170" s="841" t="s">
        <v>619</v>
      </c>
      <c r="AM170" s="841" t="s">
        <v>619</v>
      </c>
      <c r="AN170" s="841" t="s">
        <v>619</v>
      </c>
      <c r="AO170" s="841" t="s">
        <v>619</v>
      </c>
      <c r="AP170" s="841" t="s">
        <v>619</v>
      </c>
      <c r="AQ170" s="842" t="s">
        <v>619</v>
      </c>
      <c r="AR170" s="840" t="s">
        <v>619</v>
      </c>
      <c r="AS170" s="841" t="s">
        <v>619</v>
      </c>
      <c r="AT170" s="841" t="s">
        <v>619</v>
      </c>
      <c r="AU170" s="841" t="s">
        <v>619</v>
      </c>
      <c r="AV170" s="841" t="s">
        <v>619</v>
      </c>
      <c r="AW170" s="841" t="s">
        <v>619</v>
      </c>
      <c r="AX170" s="842" t="s">
        <v>619</v>
      </c>
      <c r="AY170" s="840" t="s">
        <v>619</v>
      </c>
      <c r="AZ170" s="841" t="s">
        <v>619</v>
      </c>
      <c r="BA170" s="841" t="s">
        <v>619</v>
      </c>
      <c r="BB170" s="885">
        <f>IF($BE$3="４週",SUM(W170:AX170),IF($BE$3="暦月",SUM(W170:BA170),""))</f>
        <v>0</v>
      </c>
      <c r="BC170" s="886"/>
      <c r="BD170" s="887">
        <f>IF($BE$3="４週",BB170/4,IF($BE$3="暦月",(BB170/($BE$8/7)),""))</f>
        <v>0</v>
      </c>
      <c r="BE170" s="886"/>
      <c r="BF170" s="888"/>
      <c r="BG170" s="889"/>
      <c r="BH170" s="889"/>
      <c r="BI170" s="889"/>
      <c r="BJ170" s="890"/>
    </row>
    <row r="171" spans="2:62" ht="20.25" customHeight="1">
      <c r="B171" s="800">
        <f>B169+1</f>
        <v>78</v>
      </c>
      <c r="C171" s="849"/>
      <c r="D171" s="850"/>
      <c r="E171" s="828"/>
      <c r="F171" s="829"/>
      <c r="G171" s="828"/>
      <c r="H171" s="829"/>
      <c r="I171" s="853"/>
      <c r="J171" s="854"/>
      <c r="K171" s="855"/>
      <c r="L171" s="856"/>
      <c r="M171" s="856"/>
      <c r="N171" s="850"/>
      <c r="O171" s="834"/>
      <c r="P171" s="835"/>
      <c r="Q171" s="835"/>
      <c r="R171" s="835"/>
      <c r="S171" s="836"/>
      <c r="T171" s="874" t="s">
        <v>232</v>
      </c>
      <c r="U171" s="875"/>
      <c r="V171" s="876"/>
      <c r="W171" s="860"/>
      <c r="X171" s="861"/>
      <c r="Y171" s="861"/>
      <c r="Z171" s="861"/>
      <c r="AA171" s="861"/>
      <c r="AB171" s="861"/>
      <c r="AC171" s="862"/>
      <c r="AD171" s="860"/>
      <c r="AE171" s="861"/>
      <c r="AF171" s="861"/>
      <c r="AG171" s="861"/>
      <c r="AH171" s="861"/>
      <c r="AI171" s="861"/>
      <c r="AJ171" s="862"/>
      <c r="AK171" s="860"/>
      <c r="AL171" s="861"/>
      <c r="AM171" s="861"/>
      <c r="AN171" s="861"/>
      <c r="AO171" s="861"/>
      <c r="AP171" s="861"/>
      <c r="AQ171" s="862"/>
      <c r="AR171" s="860"/>
      <c r="AS171" s="861"/>
      <c r="AT171" s="861"/>
      <c r="AU171" s="861"/>
      <c r="AV171" s="861"/>
      <c r="AW171" s="861"/>
      <c r="AX171" s="862"/>
      <c r="AY171" s="860"/>
      <c r="AZ171" s="861"/>
      <c r="BA171" s="863"/>
      <c r="BB171" s="864"/>
      <c r="BC171" s="865"/>
      <c r="BD171" s="866"/>
      <c r="BE171" s="867"/>
      <c r="BF171" s="868"/>
      <c r="BG171" s="869"/>
      <c r="BH171" s="869"/>
      <c r="BI171" s="869"/>
      <c r="BJ171" s="870"/>
    </row>
    <row r="172" spans="2:62" ht="20.25" customHeight="1">
      <c r="B172" s="825"/>
      <c r="C172" s="877"/>
      <c r="D172" s="878"/>
      <c r="E172" s="879"/>
      <c r="F172" s="880">
        <f>C171</f>
        <v>0</v>
      </c>
      <c r="G172" s="879"/>
      <c r="H172" s="880">
        <f>I171</f>
        <v>0</v>
      </c>
      <c r="I172" s="881"/>
      <c r="J172" s="882"/>
      <c r="K172" s="883"/>
      <c r="L172" s="884"/>
      <c r="M172" s="884"/>
      <c r="N172" s="878"/>
      <c r="O172" s="834"/>
      <c r="P172" s="835"/>
      <c r="Q172" s="835"/>
      <c r="R172" s="835"/>
      <c r="S172" s="836"/>
      <c r="T172" s="871" t="s">
        <v>235</v>
      </c>
      <c r="U172" s="872"/>
      <c r="V172" s="873"/>
      <c r="W172" s="840" t="s">
        <v>619</v>
      </c>
      <c r="X172" s="841" t="s">
        <v>619</v>
      </c>
      <c r="Y172" s="841" t="s">
        <v>619</v>
      </c>
      <c r="Z172" s="841" t="s">
        <v>619</v>
      </c>
      <c r="AA172" s="841" t="s">
        <v>619</v>
      </c>
      <c r="AB172" s="841" t="s">
        <v>619</v>
      </c>
      <c r="AC172" s="842" t="s">
        <v>619</v>
      </c>
      <c r="AD172" s="840" t="s">
        <v>619</v>
      </c>
      <c r="AE172" s="841" t="s">
        <v>619</v>
      </c>
      <c r="AF172" s="841" t="s">
        <v>619</v>
      </c>
      <c r="AG172" s="841" t="s">
        <v>619</v>
      </c>
      <c r="AH172" s="841" t="s">
        <v>619</v>
      </c>
      <c r="AI172" s="841" t="s">
        <v>619</v>
      </c>
      <c r="AJ172" s="842" t="s">
        <v>619</v>
      </c>
      <c r="AK172" s="840" t="s">
        <v>619</v>
      </c>
      <c r="AL172" s="841" t="s">
        <v>619</v>
      </c>
      <c r="AM172" s="841" t="s">
        <v>619</v>
      </c>
      <c r="AN172" s="841" t="s">
        <v>619</v>
      </c>
      <c r="AO172" s="841" t="s">
        <v>619</v>
      </c>
      <c r="AP172" s="841" t="s">
        <v>619</v>
      </c>
      <c r="AQ172" s="842" t="s">
        <v>619</v>
      </c>
      <c r="AR172" s="840" t="s">
        <v>619</v>
      </c>
      <c r="AS172" s="841" t="s">
        <v>619</v>
      </c>
      <c r="AT172" s="841" t="s">
        <v>619</v>
      </c>
      <c r="AU172" s="841" t="s">
        <v>619</v>
      </c>
      <c r="AV172" s="841" t="s">
        <v>619</v>
      </c>
      <c r="AW172" s="841" t="s">
        <v>619</v>
      </c>
      <c r="AX172" s="842" t="s">
        <v>619</v>
      </c>
      <c r="AY172" s="840" t="s">
        <v>619</v>
      </c>
      <c r="AZ172" s="841" t="s">
        <v>619</v>
      </c>
      <c r="BA172" s="841" t="s">
        <v>619</v>
      </c>
      <c r="BB172" s="885">
        <f>IF($BE$3="４週",SUM(W172:AX172),IF($BE$3="暦月",SUM(W172:BA172),""))</f>
        <v>0</v>
      </c>
      <c r="BC172" s="886"/>
      <c r="BD172" s="887">
        <f>IF($BE$3="４週",BB172/4,IF($BE$3="暦月",(BB172/($BE$8/7)),""))</f>
        <v>0</v>
      </c>
      <c r="BE172" s="886"/>
      <c r="BF172" s="888"/>
      <c r="BG172" s="889"/>
      <c r="BH172" s="889"/>
      <c r="BI172" s="889"/>
      <c r="BJ172" s="890"/>
    </row>
    <row r="173" spans="2:62" ht="20.25" customHeight="1">
      <c r="B173" s="800">
        <f>B171+1</f>
        <v>79</v>
      </c>
      <c r="C173" s="849"/>
      <c r="D173" s="850"/>
      <c r="E173" s="828"/>
      <c r="F173" s="829"/>
      <c r="G173" s="828"/>
      <c r="H173" s="829"/>
      <c r="I173" s="853"/>
      <c r="J173" s="854"/>
      <c r="K173" s="855"/>
      <c r="L173" s="856"/>
      <c r="M173" s="856"/>
      <c r="N173" s="850"/>
      <c r="O173" s="834"/>
      <c r="P173" s="835"/>
      <c r="Q173" s="835"/>
      <c r="R173" s="835"/>
      <c r="S173" s="836"/>
      <c r="T173" s="874" t="s">
        <v>232</v>
      </c>
      <c r="U173" s="875"/>
      <c r="V173" s="876"/>
      <c r="W173" s="860"/>
      <c r="X173" s="861"/>
      <c r="Y173" s="861"/>
      <c r="Z173" s="861"/>
      <c r="AA173" s="861"/>
      <c r="AB173" s="861"/>
      <c r="AC173" s="862"/>
      <c r="AD173" s="860"/>
      <c r="AE173" s="861"/>
      <c r="AF173" s="861"/>
      <c r="AG173" s="861"/>
      <c r="AH173" s="861"/>
      <c r="AI173" s="861"/>
      <c r="AJ173" s="862"/>
      <c r="AK173" s="860"/>
      <c r="AL173" s="861"/>
      <c r="AM173" s="861"/>
      <c r="AN173" s="861"/>
      <c r="AO173" s="861"/>
      <c r="AP173" s="861"/>
      <c r="AQ173" s="862"/>
      <c r="AR173" s="860"/>
      <c r="AS173" s="861"/>
      <c r="AT173" s="861"/>
      <c r="AU173" s="861"/>
      <c r="AV173" s="861"/>
      <c r="AW173" s="861"/>
      <c r="AX173" s="862"/>
      <c r="AY173" s="860"/>
      <c r="AZ173" s="861"/>
      <c r="BA173" s="863"/>
      <c r="BB173" s="864"/>
      <c r="BC173" s="865"/>
      <c r="BD173" s="866"/>
      <c r="BE173" s="867"/>
      <c r="BF173" s="868"/>
      <c r="BG173" s="869"/>
      <c r="BH173" s="869"/>
      <c r="BI173" s="869"/>
      <c r="BJ173" s="870"/>
    </row>
    <row r="174" spans="2:62" ht="20.25" customHeight="1">
      <c r="B174" s="825"/>
      <c r="C174" s="877"/>
      <c r="D174" s="878"/>
      <c r="E174" s="879"/>
      <c r="F174" s="880">
        <f>C173</f>
        <v>0</v>
      </c>
      <c r="G174" s="879"/>
      <c r="H174" s="880">
        <f>I173</f>
        <v>0</v>
      </c>
      <c r="I174" s="881"/>
      <c r="J174" s="882"/>
      <c r="K174" s="883"/>
      <c r="L174" s="884"/>
      <c r="M174" s="884"/>
      <c r="N174" s="878"/>
      <c r="O174" s="834"/>
      <c r="P174" s="835"/>
      <c r="Q174" s="835"/>
      <c r="R174" s="835"/>
      <c r="S174" s="836"/>
      <c r="T174" s="871" t="s">
        <v>235</v>
      </c>
      <c r="U174" s="872"/>
      <c r="V174" s="873"/>
      <c r="W174" s="840" t="s">
        <v>619</v>
      </c>
      <c r="X174" s="841" t="s">
        <v>619</v>
      </c>
      <c r="Y174" s="841" t="s">
        <v>619</v>
      </c>
      <c r="Z174" s="841" t="s">
        <v>619</v>
      </c>
      <c r="AA174" s="841" t="s">
        <v>619</v>
      </c>
      <c r="AB174" s="841" t="s">
        <v>619</v>
      </c>
      <c r="AC174" s="842" t="s">
        <v>619</v>
      </c>
      <c r="AD174" s="840" t="s">
        <v>619</v>
      </c>
      <c r="AE174" s="841" t="s">
        <v>619</v>
      </c>
      <c r="AF174" s="841" t="s">
        <v>619</v>
      </c>
      <c r="AG174" s="841" t="s">
        <v>619</v>
      </c>
      <c r="AH174" s="841" t="s">
        <v>619</v>
      </c>
      <c r="AI174" s="841" t="s">
        <v>619</v>
      </c>
      <c r="AJ174" s="842" t="s">
        <v>619</v>
      </c>
      <c r="AK174" s="840" t="s">
        <v>619</v>
      </c>
      <c r="AL174" s="841" t="s">
        <v>619</v>
      </c>
      <c r="AM174" s="841" t="s">
        <v>619</v>
      </c>
      <c r="AN174" s="841" t="s">
        <v>619</v>
      </c>
      <c r="AO174" s="841" t="s">
        <v>619</v>
      </c>
      <c r="AP174" s="841" t="s">
        <v>619</v>
      </c>
      <c r="AQ174" s="842" t="s">
        <v>619</v>
      </c>
      <c r="AR174" s="840" t="s">
        <v>619</v>
      </c>
      <c r="AS174" s="841" t="s">
        <v>619</v>
      </c>
      <c r="AT174" s="841" t="s">
        <v>619</v>
      </c>
      <c r="AU174" s="841" t="s">
        <v>619</v>
      </c>
      <c r="AV174" s="841" t="s">
        <v>619</v>
      </c>
      <c r="AW174" s="841" t="s">
        <v>619</v>
      </c>
      <c r="AX174" s="842" t="s">
        <v>619</v>
      </c>
      <c r="AY174" s="840" t="s">
        <v>619</v>
      </c>
      <c r="AZ174" s="841" t="s">
        <v>619</v>
      </c>
      <c r="BA174" s="841" t="s">
        <v>619</v>
      </c>
      <c r="BB174" s="885">
        <f>IF($BE$3="４週",SUM(W174:AX174),IF($BE$3="暦月",SUM(W174:BA174),""))</f>
        <v>0</v>
      </c>
      <c r="BC174" s="886"/>
      <c r="BD174" s="887">
        <f>IF($BE$3="４週",BB174/4,IF($BE$3="暦月",(BB174/($BE$8/7)),""))</f>
        <v>0</v>
      </c>
      <c r="BE174" s="886"/>
      <c r="BF174" s="888"/>
      <c r="BG174" s="889"/>
      <c r="BH174" s="889"/>
      <c r="BI174" s="889"/>
      <c r="BJ174" s="890"/>
    </row>
    <row r="175" spans="2:62" ht="20.25" customHeight="1">
      <c r="B175" s="800">
        <f>B173+1</f>
        <v>80</v>
      </c>
      <c r="C175" s="849"/>
      <c r="D175" s="850"/>
      <c r="E175" s="828"/>
      <c r="F175" s="829"/>
      <c r="G175" s="828"/>
      <c r="H175" s="829"/>
      <c r="I175" s="853"/>
      <c r="J175" s="854"/>
      <c r="K175" s="855"/>
      <c r="L175" s="856"/>
      <c r="M175" s="856"/>
      <c r="N175" s="850"/>
      <c r="O175" s="834"/>
      <c r="P175" s="835"/>
      <c r="Q175" s="835"/>
      <c r="R175" s="835"/>
      <c r="S175" s="836"/>
      <c r="T175" s="874" t="s">
        <v>232</v>
      </c>
      <c r="U175" s="875"/>
      <c r="V175" s="876"/>
      <c r="W175" s="860"/>
      <c r="X175" s="861"/>
      <c r="Y175" s="861"/>
      <c r="Z175" s="861"/>
      <c r="AA175" s="861"/>
      <c r="AB175" s="861"/>
      <c r="AC175" s="862"/>
      <c r="AD175" s="860"/>
      <c r="AE175" s="861"/>
      <c r="AF175" s="861"/>
      <c r="AG175" s="861"/>
      <c r="AH175" s="861"/>
      <c r="AI175" s="861"/>
      <c r="AJ175" s="862"/>
      <c r="AK175" s="860"/>
      <c r="AL175" s="861"/>
      <c r="AM175" s="861"/>
      <c r="AN175" s="861"/>
      <c r="AO175" s="861"/>
      <c r="AP175" s="861"/>
      <c r="AQ175" s="862"/>
      <c r="AR175" s="860"/>
      <c r="AS175" s="861"/>
      <c r="AT175" s="861"/>
      <c r="AU175" s="861"/>
      <c r="AV175" s="861"/>
      <c r="AW175" s="861"/>
      <c r="AX175" s="862"/>
      <c r="AY175" s="860"/>
      <c r="AZ175" s="861"/>
      <c r="BA175" s="863"/>
      <c r="BB175" s="864"/>
      <c r="BC175" s="865"/>
      <c r="BD175" s="866"/>
      <c r="BE175" s="867"/>
      <c r="BF175" s="868"/>
      <c r="BG175" s="869"/>
      <c r="BH175" s="869"/>
      <c r="BI175" s="869"/>
      <c r="BJ175" s="870"/>
    </row>
    <row r="176" spans="2:62" ht="20.25" customHeight="1">
      <c r="B176" s="825"/>
      <c r="C176" s="877"/>
      <c r="D176" s="878"/>
      <c r="E176" s="879"/>
      <c r="F176" s="880">
        <f>C175</f>
        <v>0</v>
      </c>
      <c r="G176" s="879"/>
      <c r="H176" s="880">
        <f>I175</f>
        <v>0</v>
      </c>
      <c r="I176" s="881"/>
      <c r="J176" s="882"/>
      <c r="K176" s="883"/>
      <c r="L176" s="884"/>
      <c r="M176" s="884"/>
      <c r="N176" s="878"/>
      <c r="O176" s="834"/>
      <c r="P176" s="835"/>
      <c r="Q176" s="835"/>
      <c r="R176" s="835"/>
      <c r="S176" s="836"/>
      <c r="T176" s="871" t="s">
        <v>235</v>
      </c>
      <c r="U176" s="872"/>
      <c r="V176" s="873"/>
      <c r="W176" s="840" t="s">
        <v>619</v>
      </c>
      <c r="X176" s="841" t="s">
        <v>619</v>
      </c>
      <c r="Y176" s="841" t="s">
        <v>619</v>
      </c>
      <c r="Z176" s="841" t="s">
        <v>619</v>
      </c>
      <c r="AA176" s="841" t="s">
        <v>619</v>
      </c>
      <c r="AB176" s="841" t="s">
        <v>619</v>
      </c>
      <c r="AC176" s="842" t="s">
        <v>619</v>
      </c>
      <c r="AD176" s="840" t="s">
        <v>619</v>
      </c>
      <c r="AE176" s="841" t="s">
        <v>619</v>
      </c>
      <c r="AF176" s="841" t="s">
        <v>619</v>
      </c>
      <c r="AG176" s="841" t="s">
        <v>619</v>
      </c>
      <c r="AH176" s="841" t="s">
        <v>619</v>
      </c>
      <c r="AI176" s="841" t="s">
        <v>619</v>
      </c>
      <c r="AJ176" s="842" t="s">
        <v>619</v>
      </c>
      <c r="AK176" s="840" t="s">
        <v>619</v>
      </c>
      <c r="AL176" s="841" t="s">
        <v>619</v>
      </c>
      <c r="AM176" s="841" t="s">
        <v>619</v>
      </c>
      <c r="AN176" s="841" t="s">
        <v>619</v>
      </c>
      <c r="AO176" s="841" t="s">
        <v>619</v>
      </c>
      <c r="AP176" s="841" t="s">
        <v>619</v>
      </c>
      <c r="AQ176" s="842" t="s">
        <v>619</v>
      </c>
      <c r="AR176" s="840" t="s">
        <v>619</v>
      </c>
      <c r="AS176" s="841" t="s">
        <v>619</v>
      </c>
      <c r="AT176" s="841" t="s">
        <v>619</v>
      </c>
      <c r="AU176" s="841" t="s">
        <v>619</v>
      </c>
      <c r="AV176" s="841" t="s">
        <v>619</v>
      </c>
      <c r="AW176" s="841" t="s">
        <v>619</v>
      </c>
      <c r="AX176" s="842" t="s">
        <v>619</v>
      </c>
      <c r="AY176" s="840" t="s">
        <v>619</v>
      </c>
      <c r="AZ176" s="841" t="s">
        <v>619</v>
      </c>
      <c r="BA176" s="841" t="s">
        <v>619</v>
      </c>
      <c r="BB176" s="885">
        <f>IF($BE$3="４週",SUM(W176:AX176),IF($BE$3="暦月",SUM(W176:BA176),""))</f>
        <v>0</v>
      </c>
      <c r="BC176" s="886"/>
      <c r="BD176" s="887">
        <f>IF($BE$3="４週",BB176/4,IF($BE$3="暦月",(BB176/($BE$8/7)),""))</f>
        <v>0</v>
      </c>
      <c r="BE176" s="886"/>
      <c r="BF176" s="888"/>
      <c r="BG176" s="889"/>
      <c r="BH176" s="889"/>
      <c r="BI176" s="889"/>
      <c r="BJ176" s="890"/>
    </row>
    <row r="177" spans="2:62" ht="20.25" customHeight="1">
      <c r="B177" s="800">
        <f>B175+1</f>
        <v>81</v>
      </c>
      <c r="C177" s="849"/>
      <c r="D177" s="850"/>
      <c r="E177" s="828"/>
      <c r="F177" s="829"/>
      <c r="G177" s="828"/>
      <c r="H177" s="829"/>
      <c r="I177" s="853"/>
      <c r="J177" s="854"/>
      <c r="K177" s="855"/>
      <c r="L177" s="856"/>
      <c r="M177" s="856"/>
      <c r="N177" s="850"/>
      <c r="O177" s="834"/>
      <c r="P177" s="835"/>
      <c r="Q177" s="835"/>
      <c r="R177" s="835"/>
      <c r="S177" s="836"/>
      <c r="T177" s="874" t="s">
        <v>232</v>
      </c>
      <c r="U177" s="875"/>
      <c r="V177" s="876"/>
      <c r="W177" s="860"/>
      <c r="X177" s="861"/>
      <c r="Y177" s="861"/>
      <c r="Z177" s="861"/>
      <c r="AA177" s="861"/>
      <c r="AB177" s="861"/>
      <c r="AC177" s="862"/>
      <c r="AD177" s="860"/>
      <c r="AE177" s="861"/>
      <c r="AF177" s="861"/>
      <c r="AG177" s="861"/>
      <c r="AH177" s="861"/>
      <c r="AI177" s="861"/>
      <c r="AJ177" s="862"/>
      <c r="AK177" s="860"/>
      <c r="AL177" s="861"/>
      <c r="AM177" s="861"/>
      <c r="AN177" s="861"/>
      <c r="AO177" s="861"/>
      <c r="AP177" s="861"/>
      <c r="AQ177" s="862"/>
      <c r="AR177" s="860"/>
      <c r="AS177" s="861"/>
      <c r="AT177" s="861"/>
      <c r="AU177" s="861"/>
      <c r="AV177" s="861"/>
      <c r="AW177" s="861"/>
      <c r="AX177" s="862"/>
      <c r="AY177" s="860"/>
      <c r="AZ177" s="861"/>
      <c r="BA177" s="863"/>
      <c r="BB177" s="864"/>
      <c r="BC177" s="865"/>
      <c r="BD177" s="866"/>
      <c r="BE177" s="867"/>
      <c r="BF177" s="868"/>
      <c r="BG177" s="869"/>
      <c r="BH177" s="869"/>
      <c r="BI177" s="869"/>
      <c r="BJ177" s="870"/>
    </row>
    <row r="178" spans="2:62" ht="20.25" customHeight="1">
      <c r="B178" s="825"/>
      <c r="C178" s="877"/>
      <c r="D178" s="878"/>
      <c r="E178" s="879"/>
      <c r="F178" s="880">
        <f>C177</f>
        <v>0</v>
      </c>
      <c r="G178" s="879"/>
      <c r="H178" s="880">
        <f>I177</f>
        <v>0</v>
      </c>
      <c r="I178" s="881"/>
      <c r="J178" s="882"/>
      <c r="K178" s="883"/>
      <c r="L178" s="884"/>
      <c r="M178" s="884"/>
      <c r="N178" s="878"/>
      <c r="O178" s="834"/>
      <c r="P178" s="835"/>
      <c r="Q178" s="835"/>
      <c r="R178" s="835"/>
      <c r="S178" s="836"/>
      <c r="T178" s="871" t="s">
        <v>235</v>
      </c>
      <c r="U178" s="872"/>
      <c r="V178" s="873"/>
      <c r="W178" s="840" t="s">
        <v>619</v>
      </c>
      <c r="X178" s="841" t="s">
        <v>619</v>
      </c>
      <c r="Y178" s="841" t="s">
        <v>619</v>
      </c>
      <c r="Z178" s="841" t="s">
        <v>619</v>
      </c>
      <c r="AA178" s="841" t="s">
        <v>619</v>
      </c>
      <c r="AB178" s="841" t="s">
        <v>619</v>
      </c>
      <c r="AC178" s="842" t="s">
        <v>619</v>
      </c>
      <c r="AD178" s="840" t="s">
        <v>619</v>
      </c>
      <c r="AE178" s="841" t="s">
        <v>619</v>
      </c>
      <c r="AF178" s="841" t="s">
        <v>619</v>
      </c>
      <c r="AG178" s="841" t="s">
        <v>619</v>
      </c>
      <c r="AH178" s="841" t="s">
        <v>619</v>
      </c>
      <c r="AI178" s="841" t="s">
        <v>619</v>
      </c>
      <c r="AJ178" s="842" t="s">
        <v>619</v>
      </c>
      <c r="AK178" s="840" t="s">
        <v>619</v>
      </c>
      <c r="AL178" s="841" t="s">
        <v>619</v>
      </c>
      <c r="AM178" s="841" t="s">
        <v>619</v>
      </c>
      <c r="AN178" s="841" t="s">
        <v>619</v>
      </c>
      <c r="AO178" s="841" t="s">
        <v>619</v>
      </c>
      <c r="AP178" s="841" t="s">
        <v>619</v>
      </c>
      <c r="AQ178" s="842" t="s">
        <v>619</v>
      </c>
      <c r="AR178" s="840" t="s">
        <v>619</v>
      </c>
      <c r="AS178" s="841" t="s">
        <v>619</v>
      </c>
      <c r="AT178" s="841" t="s">
        <v>619</v>
      </c>
      <c r="AU178" s="841" t="s">
        <v>619</v>
      </c>
      <c r="AV178" s="841" t="s">
        <v>619</v>
      </c>
      <c r="AW178" s="841" t="s">
        <v>619</v>
      </c>
      <c r="AX178" s="842" t="s">
        <v>619</v>
      </c>
      <c r="AY178" s="840" t="s">
        <v>619</v>
      </c>
      <c r="AZ178" s="841" t="s">
        <v>619</v>
      </c>
      <c r="BA178" s="841" t="s">
        <v>619</v>
      </c>
      <c r="BB178" s="885">
        <f>IF($BE$3="４週",SUM(W178:AX178),IF($BE$3="暦月",SUM(W178:BA178),""))</f>
        <v>0</v>
      </c>
      <c r="BC178" s="886"/>
      <c r="BD178" s="887">
        <f>IF($BE$3="４週",BB178/4,IF($BE$3="暦月",(BB178/($BE$8/7)),""))</f>
        <v>0</v>
      </c>
      <c r="BE178" s="886"/>
      <c r="BF178" s="888"/>
      <c r="BG178" s="889"/>
      <c r="BH178" s="889"/>
      <c r="BI178" s="889"/>
      <c r="BJ178" s="890"/>
    </row>
    <row r="179" spans="2:62" ht="20.25" customHeight="1">
      <c r="B179" s="800">
        <f>B177+1</f>
        <v>82</v>
      </c>
      <c r="C179" s="849"/>
      <c r="D179" s="850"/>
      <c r="E179" s="828"/>
      <c r="F179" s="829"/>
      <c r="G179" s="828"/>
      <c r="H179" s="829"/>
      <c r="I179" s="853"/>
      <c r="J179" s="854"/>
      <c r="K179" s="855"/>
      <c r="L179" s="856"/>
      <c r="M179" s="856"/>
      <c r="N179" s="850"/>
      <c r="O179" s="834"/>
      <c r="P179" s="835"/>
      <c r="Q179" s="835"/>
      <c r="R179" s="835"/>
      <c r="S179" s="836"/>
      <c r="T179" s="874" t="s">
        <v>232</v>
      </c>
      <c r="U179" s="875"/>
      <c r="V179" s="876"/>
      <c r="W179" s="860"/>
      <c r="X179" s="861"/>
      <c r="Y179" s="861"/>
      <c r="Z179" s="861"/>
      <c r="AA179" s="861"/>
      <c r="AB179" s="861"/>
      <c r="AC179" s="862"/>
      <c r="AD179" s="860"/>
      <c r="AE179" s="861"/>
      <c r="AF179" s="861"/>
      <c r="AG179" s="861"/>
      <c r="AH179" s="861"/>
      <c r="AI179" s="861"/>
      <c r="AJ179" s="862"/>
      <c r="AK179" s="860"/>
      <c r="AL179" s="861"/>
      <c r="AM179" s="861"/>
      <c r="AN179" s="861"/>
      <c r="AO179" s="861"/>
      <c r="AP179" s="861"/>
      <c r="AQ179" s="862"/>
      <c r="AR179" s="860"/>
      <c r="AS179" s="861"/>
      <c r="AT179" s="861"/>
      <c r="AU179" s="861"/>
      <c r="AV179" s="861"/>
      <c r="AW179" s="861"/>
      <c r="AX179" s="862"/>
      <c r="AY179" s="860"/>
      <c r="AZ179" s="861"/>
      <c r="BA179" s="863"/>
      <c r="BB179" s="864"/>
      <c r="BC179" s="865"/>
      <c r="BD179" s="866"/>
      <c r="BE179" s="867"/>
      <c r="BF179" s="868"/>
      <c r="BG179" s="869"/>
      <c r="BH179" s="869"/>
      <c r="BI179" s="869"/>
      <c r="BJ179" s="870"/>
    </row>
    <row r="180" spans="2:62" ht="20.25" customHeight="1">
      <c r="B180" s="825"/>
      <c r="C180" s="877"/>
      <c r="D180" s="878"/>
      <c r="E180" s="879"/>
      <c r="F180" s="880">
        <f>C179</f>
        <v>0</v>
      </c>
      <c r="G180" s="879"/>
      <c r="H180" s="880">
        <f>I179</f>
        <v>0</v>
      </c>
      <c r="I180" s="881"/>
      <c r="J180" s="882"/>
      <c r="K180" s="883"/>
      <c r="L180" s="884"/>
      <c r="M180" s="884"/>
      <c r="N180" s="878"/>
      <c r="O180" s="834"/>
      <c r="P180" s="835"/>
      <c r="Q180" s="835"/>
      <c r="R180" s="835"/>
      <c r="S180" s="836"/>
      <c r="T180" s="871" t="s">
        <v>235</v>
      </c>
      <c r="U180" s="872"/>
      <c r="V180" s="873"/>
      <c r="W180" s="840" t="s">
        <v>619</v>
      </c>
      <c r="X180" s="841" t="s">
        <v>619</v>
      </c>
      <c r="Y180" s="841" t="s">
        <v>619</v>
      </c>
      <c r="Z180" s="841" t="s">
        <v>619</v>
      </c>
      <c r="AA180" s="841" t="s">
        <v>619</v>
      </c>
      <c r="AB180" s="841" t="s">
        <v>619</v>
      </c>
      <c r="AC180" s="842" t="s">
        <v>619</v>
      </c>
      <c r="AD180" s="840" t="s">
        <v>619</v>
      </c>
      <c r="AE180" s="841" t="s">
        <v>619</v>
      </c>
      <c r="AF180" s="841" t="s">
        <v>619</v>
      </c>
      <c r="AG180" s="841" t="s">
        <v>619</v>
      </c>
      <c r="AH180" s="841" t="s">
        <v>619</v>
      </c>
      <c r="AI180" s="841" t="s">
        <v>619</v>
      </c>
      <c r="AJ180" s="842" t="s">
        <v>619</v>
      </c>
      <c r="AK180" s="840" t="s">
        <v>619</v>
      </c>
      <c r="AL180" s="841" t="s">
        <v>619</v>
      </c>
      <c r="AM180" s="841" t="s">
        <v>619</v>
      </c>
      <c r="AN180" s="841" t="s">
        <v>619</v>
      </c>
      <c r="AO180" s="841" t="s">
        <v>619</v>
      </c>
      <c r="AP180" s="841" t="s">
        <v>619</v>
      </c>
      <c r="AQ180" s="842" t="s">
        <v>619</v>
      </c>
      <c r="AR180" s="840" t="s">
        <v>619</v>
      </c>
      <c r="AS180" s="841" t="s">
        <v>619</v>
      </c>
      <c r="AT180" s="841" t="s">
        <v>619</v>
      </c>
      <c r="AU180" s="841" t="s">
        <v>619</v>
      </c>
      <c r="AV180" s="841" t="s">
        <v>619</v>
      </c>
      <c r="AW180" s="841" t="s">
        <v>619</v>
      </c>
      <c r="AX180" s="842" t="s">
        <v>619</v>
      </c>
      <c r="AY180" s="840" t="s">
        <v>619</v>
      </c>
      <c r="AZ180" s="841" t="s">
        <v>619</v>
      </c>
      <c r="BA180" s="841" t="s">
        <v>619</v>
      </c>
      <c r="BB180" s="885">
        <f>IF($BE$3="４週",SUM(W180:AX180),IF($BE$3="暦月",SUM(W180:BA180),""))</f>
        <v>0</v>
      </c>
      <c r="BC180" s="886"/>
      <c r="BD180" s="887">
        <f>IF($BE$3="４週",BB180/4,IF($BE$3="暦月",(BB180/($BE$8/7)),""))</f>
        <v>0</v>
      </c>
      <c r="BE180" s="886"/>
      <c r="BF180" s="888"/>
      <c r="BG180" s="889"/>
      <c r="BH180" s="889"/>
      <c r="BI180" s="889"/>
      <c r="BJ180" s="890"/>
    </row>
    <row r="181" spans="2:62" ht="20.25" customHeight="1">
      <c r="B181" s="800">
        <f>B179+1</f>
        <v>83</v>
      </c>
      <c r="C181" s="849"/>
      <c r="D181" s="850"/>
      <c r="E181" s="828"/>
      <c r="F181" s="829"/>
      <c r="G181" s="828"/>
      <c r="H181" s="829"/>
      <c r="I181" s="853"/>
      <c r="J181" s="854"/>
      <c r="K181" s="855"/>
      <c r="L181" s="856"/>
      <c r="M181" s="856"/>
      <c r="N181" s="850"/>
      <c r="O181" s="834"/>
      <c r="P181" s="835"/>
      <c r="Q181" s="835"/>
      <c r="R181" s="835"/>
      <c r="S181" s="836"/>
      <c r="T181" s="874" t="s">
        <v>232</v>
      </c>
      <c r="U181" s="875"/>
      <c r="V181" s="876"/>
      <c r="W181" s="860"/>
      <c r="X181" s="861"/>
      <c r="Y181" s="861"/>
      <c r="Z181" s="861"/>
      <c r="AA181" s="861"/>
      <c r="AB181" s="861"/>
      <c r="AC181" s="862"/>
      <c r="AD181" s="860"/>
      <c r="AE181" s="861"/>
      <c r="AF181" s="861"/>
      <c r="AG181" s="861"/>
      <c r="AH181" s="861"/>
      <c r="AI181" s="861"/>
      <c r="AJ181" s="862"/>
      <c r="AK181" s="860"/>
      <c r="AL181" s="861"/>
      <c r="AM181" s="861"/>
      <c r="AN181" s="861"/>
      <c r="AO181" s="861"/>
      <c r="AP181" s="861"/>
      <c r="AQ181" s="862"/>
      <c r="AR181" s="860"/>
      <c r="AS181" s="861"/>
      <c r="AT181" s="861"/>
      <c r="AU181" s="861"/>
      <c r="AV181" s="861"/>
      <c r="AW181" s="861"/>
      <c r="AX181" s="862"/>
      <c r="AY181" s="860"/>
      <c r="AZ181" s="861"/>
      <c r="BA181" s="863"/>
      <c r="BB181" s="864"/>
      <c r="BC181" s="865"/>
      <c r="BD181" s="866"/>
      <c r="BE181" s="867"/>
      <c r="BF181" s="868"/>
      <c r="BG181" s="869"/>
      <c r="BH181" s="869"/>
      <c r="BI181" s="869"/>
      <c r="BJ181" s="870"/>
    </row>
    <row r="182" spans="2:62" ht="20.25" customHeight="1">
      <c r="B182" s="825"/>
      <c r="C182" s="877"/>
      <c r="D182" s="878"/>
      <c r="E182" s="879"/>
      <c r="F182" s="880">
        <f>C181</f>
        <v>0</v>
      </c>
      <c r="G182" s="879"/>
      <c r="H182" s="880">
        <f>I181</f>
        <v>0</v>
      </c>
      <c r="I182" s="881"/>
      <c r="J182" s="882"/>
      <c r="K182" s="883"/>
      <c r="L182" s="884"/>
      <c r="M182" s="884"/>
      <c r="N182" s="878"/>
      <c r="O182" s="834"/>
      <c r="P182" s="835"/>
      <c r="Q182" s="835"/>
      <c r="R182" s="835"/>
      <c r="S182" s="836"/>
      <c r="T182" s="871" t="s">
        <v>235</v>
      </c>
      <c r="U182" s="872"/>
      <c r="V182" s="873"/>
      <c r="W182" s="840" t="s">
        <v>619</v>
      </c>
      <c r="X182" s="841" t="s">
        <v>619</v>
      </c>
      <c r="Y182" s="841" t="s">
        <v>619</v>
      </c>
      <c r="Z182" s="841" t="s">
        <v>619</v>
      </c>
      <c r="AA182" s="841" t="s">
        <v>619</v>
      </c>
      <c r="AB182" s="841" t="s">
        <v>619</v>
      </c>
      <c r="AC182" s="842" t="s">
        <v>619</v>
      </c>
      <c r="AD182" s="840" t="s">
        <v>619</v>
      </c>
      <c r="AE182" s="841" t="s">
        <v>619</v>
      </c>
      <c r="AF182" s="841" t="s">
        <v>619</v>
      </c>
      <c r="AG182" s="841" t="s">
        <v>619</v>
      </c>
      <c r="AH182" s="841" t="s">
        <v>619</v>
      </c>
      <c r="AI182" s="841" t="s">
        <v>619</v>
      </c>
      <c r="AJ182" s="842" t="s">
        <v>619</v>
      </c>
      <c r="AK182" s="840" t="s">
        <v>619</v>
      </c>
      <c r="AL182" s="841" t="s">
        <v>619</v>
      </c>
      <c r="AM182" s="841" t="s">
        <v>619</v>
      </c>
      <c r="AN182" s="841" t="s">
        <v>619</v>
      </c>
      <c r="AO182" s="841" t="s">
        <v>619</v>
      </c>
      <c r="AP182" s="841" t="s">
        <v>619</v>
      </c>
      <c r="AQ182" s="842" t="s">
        <v>619</v>
      </c>
      <c r="AR182" s="840" t="s">
        <v>619</v>
      </c>
      <c r="AS182" s="841" t="s">
        <v>619</v>
      </c>
      <c r="AT182" s="841" t="s">
        <v>619</v>
      </c>
      <c r="AU182" s="841" t="s">
        <v>619</v>
      </c>
      <c r="AV182" s="841" t="s">
        <v>619</v>
      </c>
      <c r="AW182" s="841" t="s">
        <v>619</v>
      </c>
      <c r="AX182" s="842" t="s">
        <v>619</v>
      </c>
      <c r="AY182" s="840" t="s">
        <v>619</v>
      </c>
      <c r="AZ182" s="841" t="s">
        <v>619</v>
      </c>
      <c r="BA182" s="841" t="s">
        <v>619</v>
      </c>
      <c r="BB182" s="885">
        <f>IF($BE$3="４週",SUM(W182:AX182),IF($BE$3="暦月",SUM(W182:BA182),""))</f>
        <v>0</v>
      </c>
      <c r="BC182" s="886"/>
      <c r="BD182" s="887">
        <f>IF($BE$3="４週",BB182/4,IF($BE$3="暦月",(BB182/($BE$8/7)),""))</f>
        <v>0</v>
      </c>
      <c r="BE182" s="886"/>
      <c r="BF182" s="888"/>
      <c r="BG182" s="889"/>
      <c r="BH182" s="889"/>
      <c r="BI182" s="889"/>
      <c r="BJ182" s="890"/>
    </row>
    <row r="183" spans="2:62" ht="20.25" customHeight="1">
      <c r="B183" s="800">
        <f>B181+1</f>
        <v>84</v>
      </c>
      <c r="C183" s="849"/>
      <c r="D183" s="850"/>
      <c r="E183" s="828"/>
      <c r="F183" s="829"/>
      <c r="G183" s="828"/>
      <c r="H183" s="829"/>
      <c r="I183" s="853"/>
      <c r="J183" s="854"/>
      <c r="K183" s="855"/>
      <c r="L183" s="856"/>
      <c r="M183" s="856"/>
      <c r="N183" s="850"/>
      <c r="O183" s="834"/>
      <c r="P183" s="835"/>
      <c r="Q183" s="835"/>
      <c r="R183" s="835"/>
      <c r="S183" s="836"/>
      <c r="T183" s="874" t="s">
        <v>232</v>
      </c>
      <c r="U183" s="875"/>
      <c r="V183" s="876"/>
      <c r="W183" s="860"/>
      <c r="X183" s="861"/>
      <c r="Y183" s="861"/>
      <c r="Z183" s="861"/>
      <c r="AA183" s="861"/>
      <c r="AB183" s="861"/>
      <c r="AC183" s="862"/>
      <c r="AD183" s="860"/>
      <c r="AE183" s="861"/>
      <c r="AF183" s="861"/>
      <c r="AG183" s="861"/>
      <c r="AH183" s="861"/>
      <c r="AI183" s="861"/>
      <c r="AJ183" s="862"/>
      <c r="AK183" s="860"/>
      <c r="AL183" s="861"/>
      <c r="AM183" s="861"/>
      <c r="AN183" s="861"/>
      <c r="AO183" s="861"/>
      <c r="AP183" s="861"/>
      <c r="AQ183" s="862"/>
      <c r="AR183" s="860"/>
      <c r="AS183" s="861"/>
      <c r="AT183" s="861"/>
      <c r="AU183" s="861"/>
      <c r="AV183" s="861"/>
      <c r="AW183" s="861"/>
      <c r="AX183" s="862"/>
      <c r="AY183" s="860"/>
      <c r="AZ183" s="861"/>
      <c r="BA183" s="863"/>
      <c r="BB183" s="864"/>
      <c r="BC183" s="865"/>
      <c r="BD183" s="866"/>
      <c r="BE183" s="867"/>
      <c r="BF183" s="868"/>
      <c r="BG183" s="869"/>
      <c r="BH183" s="869"/>
      <c r="BI183" s="869"/>
      <c r="BJ183" s="870"/>
    </row>
    <row r="184" spans="2:62" ht="20.25" customHeight="1">
      <c r="B184" s="825"/>
      <c r="C184" s="877"/>
      <c r="D184" s="878"/>
      <c r="E184" s="879"/>
      <c r="F184" s="880">
        <f>C183</f>
        <v>0</v>
      </c>
      <c r="G184" s="879"/>
      <c r="H184" s="880">
        <f>I183</f>
        <v>0</v>
      </c>
      <c r="I184" s="881"/>
      <c r="J184" s="882"/>
      <c r="K184" s="883"/>
      <c r="L184" s="884"/>
      <c r="M184" s="884"/>
      <c r="N184" s="878"/>
      <c r="O184" s="834"/>
      <c r="P184" s="835"/>
      <c r="Q184" s="835"/>
      <c r="R184" s="835"/>
      <c r="S184" s="836"/>
      <c r="T184" s="871" t="s">
        <v>235</v>
      </c>
      <c r="U184" s="872"/>
      <c r="V184" s="873"/>
      <c r="W184" s="840" t="s">
        <v>619</v>
      </c>
      <c r="X184" s="841" t="s">
        <v>619</v>
      </c>
      <c r="Y184" s="841" t="s">
        <v>619</v>
      </c>
      <c r="Z184" s="841" t="s">
        <v>619</v>
      </c>
      <c r="AA184" s="841" t="s">
        <v>619</v>
      </c>
      <c r="AB184" s="841" t="s">
        <v>619</v>
      </c>
      <c r="AC184" s="842" t="s">
        <v>619</v>
      </c>
      <c r="AD184" s="840" t="s">
        <v>619</v>
      </c>
      <c r="AE184" s="841" t="s">
        <v>619</v>
      </c>
      <c r="AF184" s="841" t="s">
        <v>619</v>
      </c>
      <c r="AG184" s="841" t="s">
        <v>619</v>
      </c>
      <c r="AH184" s="841" t="s">
        <v>619</v>
      </c>
      <c r="AI184" s="841" t="s">
        <v>619</v>
      </c>
      <c r="AJ184" s="842" t="s">
        <v>619</v>
      </c>
      <c r="AK184" s="840" t="s">
        <v>619</v>
      </c>
      <c r="AL184" s="841" t="s">
        <v>619</v>
      </c>
      <c r="AM184" s="841" t="s">
        <v>619</v>
      </c>
      <c r="AN184" s="841" t="s">
        <v>619</v>
      </c>
      <c r="AO184" s="841" t="s">
        <v>619</v>
      </c>
      <c r="AP184" s="841" t="s">
        <v>619</v>
      </c>
      <c r="AQ184" s="842" t="s">
        <v>619</v>
      </c>
      <c r="AR184" s="840" t="s">
        <v>619</v>
      </c>
      <c r="AS184" s="841" t="s">
        <v>619</v>
      </c>
      <c r="AT184" s="841" t="s">
        <v>619</v>
      </c>
      <c r="AU184" s="841" t="s">
        <v>619</v>
      </c>
      <c r="AV184" s="841" t="s">
        <v>619</v>
      </c>
      <c r="AW184" s="841" t="s">
        <v>619</v>
      </c>
      <c r="AX184" s="842" t="s">
        <v>619</v>
      </c>
      <c r="AY184" s="840" t="s">
        <v>619</v>
      </c>
      <c r="AZ184" s="841" t="s">
        <v>619</v>
      </c>
      <c r="BA184" s="841" t="s">
        <v>619</v>
      </c>
      <c r="BB184" s="885">
        <f>IF($BE$3="４週",SUM(W184:AX184),IF($BE$3="暦月",SUM(W184:BA184),""))</f>
        <v>0</v>
      </c>
      <c r="BC184" s="886"/>
      <c r="BD184" s="887">
        <f>IF($BE$3="４週",BB184/4,IF($BE$3="暦月",(BB184/($BE$8/7)),""))</f>
        <v>0</v>
      </c>
      <c r="BE184" s="886"/>
      <c r="BF184" s="888"/>
      <c r="BG184" s="889"/>
      <c r="BH184" s="889"/>
      <c r="BI184" s="889"/>
      <c r="BJ184" s="890"/>
    </row>
    <row r="185" spans="2:62" ht="20.25" customHeight="1">
      <c r="B185" s="800">
        <f>B183+1</f>
        <v>85</v>
      </c>
      <c r="C185" s="849"/>
      <c r="D185" s="850"/>
      <c r="E185" s="828"/>
      <c r="F185" s="829"/>
      <c r="G185" s="828"/>
      <c r="H185" s="829"/>
      <c r="I185" s="853"/>
      <c r="J185" s="854"/>
      <c r="K185" s="855"/>
      <c r="L185" s="856"/>
      <c r="M185" s="856"/>
      <c r="N185" s="850"/>
      <c r="O185" s="834"/>
      <c r="P185" s="835"/>
      <c r="Q185" s="835"/>
      <c r="R185" s="835"/>
      <c r="S185" s="836"/>
      <c r="T185" s="874" t="s">
        <v>232</v>
      </c>
      <c r="U185" s="875"/>
      <c r="V185" s="876"/>
      <c r="W185" s="860"/>
      <c r="X185" s="861"/>
      <c r="Y185" s="861"/>
      <c r="Z185" s="861"/>
      <c r="AA185" s="861"/>
      <c r="AB185" s="861"/>
      <c r="AC185" s="862"/>
      <c r="AD185" s="860"/>
      <c r="AE185" s="861"/>
      <c r="AF185" s="861"/>
      <c r="AG185" s="861"/>
      <c r="AH185" s="861"/>
      <c r="AI185" s="861"/>
      <c r="AJ185" s="862"/>
      <c r="AK185" s="860"/>
      <c r="AL185" s="861"/>
      <c r="AM185" s="861"/>
      <c r="AN185" s="861"/>
      <c r="AO185" s="861"/>
      <c r="AP185" s="861"/>
      <c r="AQ185" s="862"/>
      <c r="AR185" s="860"/>
      <c r="AS185" s="861"/>
      <c r="AT185" s="861"/>
      <c r="AU185" s="861"/>
      <c r="AV185" s="861"/>
      <c r="AW185" s="861"/>
      <c r="AX185" s="862"/>
      <c r="AY185" s="860"/>
      <c r="AZ185" s="861"/>
      <c r="BA185" s="863"/>
      <c r="BB185" s="864"/>
      <c r="BC185" s="865"/>
      <c r="BD185" s="866"/>
      <c r="BE185" s="867"/>
      <c r="BF185" s="868"/>
      <c r="BG185" s="869"/>
      <c r="BH185" s="869"/>
      <c r="BI185" s="869"/>
      <c r="BJ185" s="870"/>
    </row>
    <row r="186" spans="2:62" ht="20.25" customHeight="1">
      <c r="B186" s="825"/>
      <c r="C186" s="877"/>
      <c r="D186" s="878"/>
      <c r="E186" s="879"/>
      <c r="F186" s="880">
        <f>C185</f>
        <v>0</v>
      </c>
      <c r="G186" s="879"/>
      <c r="H186" s="880">
        <f>I185</f>
        <v>0</v>
      </c>
      <c r="I186" s="881"/>
      <c r="J186" s="882"/>
      <c r="K186" s="883"/>
      <c r="L186" s="884"/>
      <c r="M186" s="884"/>
      <c r="N186" s="878"/>
      <c r="O186" s="834"/>
      <c r="P186" s="835"/>
      <c r="Q186" s="835"/>
      <c r="R186" s="835"/>
      <c r="S186" s="836"/>
      <c r="T186" s="871" t="s">
        <v>235</v>
      </c>
      <c r="U186" s="872"/>
      <c r="V186" s="873"/>
      <c r="W186" s="840" t="s">
        <v>619</v>
      </c>
      <c r="X186" s="841" t="s">
        <v>619</v>
      </c>
      <c r="Y186" s="841" t="s">
        <v>619</v>
      </c>
      <c r="Z186" s="841" t="s">
        <v>619</v>
      </c>
      <c r="AA186" s="841" t="s">
        <v>619</v>
      </c>
      <c r="AB186" s="841" t="s">
        <v>619</v>
      </c>
      <c r="AC186" s="842" t="s">
        <v>619</v>
      </c>
      <c r="AD186" s="840" t="s">
        <v>619</v>
      </c>
      <c r="AE186" s="841" t="s">
        <v>619</v>
      </c>
      <c r="AF186" s="841" t="s">
        <v>619</v>
      </c>
      <c r="AG186" s="841" t="s">
        <v>619</v>
      </c>
      <c r="AH186" s="841" t="s">
        <v>619</v>
      </c>
      <c r="AI186" s="841" t="s">
        <v>619</v>
      </c>
      <c r="AJ186" s="842" t="s">
        <v>619</v>
      </c>
      <c r="AK186" s="840" t="s">
        <v>619</v>
      </c>
      <c r="AL186" s="841" t="s">
        <v>619</v>
      </c>
      <c r="AM186" s="841" t="s">
        <v>619</v>
      </c>
      <c r="AN186" s="841" t="s">
        <v>619</v>
      </c>
      <c r="AO186" s="841" t="s">
        <v>619</v>
      </c>
      <c r="AP186" s="841" t="s">
        <v>619</v>
      </c>
      <c r="AQ186" s="842" t="s">
        <v>619</v>
      </c>
      <c r="AR186" s="840" t="s">
        <v>619</v>
      </c>
      <c r="AS186" s="841" t="s">
        <v>619</v>
      </c>
      <c r="AT186" s="841" t="s">
        <v>619</v>
      </c>
      <c r="AU186" s="841" t="s">
        <v>619</v>
      </c>
      <c r="AV186" s="841" t="s">
        <v>619</v>
      </c>
      <c r="AW186" s="841" t="s">
        <v>619</v>
      </c>
      <c r="AX186" s="842" t="s">
        <v>619</v>
      </c>
      <c r="AY186" s="840" t="s">
        <v>619</v>
      </c>
      <c r="AZ186" s="841" t="s">
        <v>619</v>
      </c>
      <c r="BA186" s="841" t="s">
        <v>619</v>
      </c>
      <c r="BB186" s="885">
        <f>IF($BE$3="４週",SUM(W186:AX186),IF($BE$3="暦月",SUM(W186:BA186),""))</f>
        <v>0</v>
      </c>
      <c r="BC186" s="886"/>
      <c r="BD186" s="887">
        <f>IF($BE$3="４週",BB186/4,IF($BE$3="暦月",(BB186/($BE$8/7)),""))</f>
        <v>0</v>
      </c>
      <c r="BE186" s="886"/>
      <c r="BF186" s="888"/>
      <c r="BG186" s="889"/>
      <c r="BH186" s="889"/>
      <c r="BI186" s="889"/>
      <c r="BJ186" s="890"/>
    </row>
    <row r="187" spans="2:62" ht="20.25" customHeight="1">
      <c r="B187" s="800">
        <f>B185+1</f>
        <v>86</v>
      </c>
      <c r="C187" s="849"/>
      <c r="D187" s="850"/>
      <c r="E187" s="828"/>
      <c r="F187" s="829"/>
      <c r="G187" s="828"/>
      <c r="H187" s="829"/>
      <c r="I187" s="853"/>
      <c r="J187" s="854"/>
      <c r="K187" s="855"/>
      <c r="L187" s="856"/>
      <c r="M187" s="856"/>
      <c r="N187" s="850"/>
      <c r="O187" s="834"/>
      <c r="P187" s="835"/>
      <c r="Q187" s="835"/>
      <c r="R187" s="835"/>
      <c r="S187" s="836"/>
      <c r="T187" s="874" t="s">
        <v>232</v>
      </c>
      <c r="U187" s="875"/>
      <c r="V187" s="876"/>
      <c r="W187" s="860"/>
      <c r="X187" s="861"/>
      <c r="Y187" s="861"/>
      <c r="Z187" s="861"/>
      <c r="AA187" s="861"/>
      <c r="AB187" s="861"/>
      <c r="AC187" s="862"/>
      <c r="AD187" s="860"/>
      <c r="AE187" s="861"/>
      <c r="AF187" s="861"/>
      <c r="AG187" s="861"/>
      <c r="AH187" s="861"/>
      <c r="AI187" s="861"/>
      <c r="AJ187" s="862"/>
      <c r="AK187" s="860"/>
      <c r="AL187" s="861"/>
      <c r="AM187" s="861"/>
      <c r="AN187" s="861"/>
      <c r="AO187" s="861"/>
      <c r="AP187" s="861"/>
      <c r="AQ187" s="862"/>
      <c r="AR187" s="860"/>
      <c r="AS187" s="861"/>
      <c r="AT187" s="861"/>
      <c r="AU187" s="861"/>
      <c r="AV187" s="861"/>
      <c r="AW187" s="861"/>
      <c r="AX187" s="862"/>
      <c r="AY187" s="860"/>
      <c r="AZ187" s="861"/>
      <c r="BA187" s="863"/>
      <c r="BB187" s="864"/>
      <c r="BC187" s="865"/>
      <c r="BD187" s="866"/>
      <c r="BE187" s="867"/>
      <c r="BF187" s="868"/>
      <c r="BG187" s="869"/>
      <c r="BH187" s="869"/>
      <c r="BI187" s="869"/>
      <c r="BJ187" s="870"/>
    </row>
    <row r="188" spans="2:62" ht="20.25" customHeight="1">
      <c r="B188" s="825"/>
      <c r="C188" s="877"/>
      <c r="D188" s="878"/>
      <c r="E188" s="879"/>
      <c r="F188" s="880">
        <f>C187</f>
        <v>0</v>
      </c>
      <c r="G188" s="879"/>
      <c r="H188" s="880">
        <f>I187</f>
        <v>0</v>
      </c>
      <c r="I188" s="881"/>
      <c r="J188" s="882"/>
      <c r="K188" s="883"/>
      <c r="L188" s="884"/>
      <c r="M188" s="884"/>
      <c r="N188" s="878"/>
      <c r="O188" s="834"/>
      <c r="P188" s="835"/>
      <c r="Q188" s="835"/>
      <c r="R188" s="835"/>
      <c r="S188" s="836"/>
      <c r="T188" s="871" t="s">
        <v>235</v>
      </c>
      <c r="U188" s="872"/>
      <c r="V188" s="873"/>
      <c r="W188" s="840" t="s">
        <v>619</v>
      </c>
      <c r="X188" s="841" t="s">
        <v>619</v>
      </c>
      <c r="Y188" s="841" t="s">
        <v>619</v>
      </c>
      <c r="Z188" s="841" t="s">
        <v>619</v>
      </c>
      <c r="AA188" s="841" t="s">
        <v>619</v>
      </c>
      <c r="AB188" s="841" t="s">
        <v>619</v>
      </c>
      <c r="AC188" s="842" t="s">
        <v>619</v>
      </c>
      <c r="AD188" s="840" t="s">
        <v>619</v>
      </c>
      <c r="AE188" s="841" t="s">
        <v>619</v>
      </c>
      <c r="AF188" s="841" t="s">
        <v>619</v>
      </c>
      <c r="AG188" s="841" t="s">
        <v>619</v>
      </c>
      <c r="AH188" s="841" t="s">
        <v>619</v>
      </c>
      <c r="AI188" s="841" t="s">
        <v>619</v>
      </c>
      <c r="AJ188" s="842" t="s">
        <v>619</v>
      </c>
      <c r="AK188" s="840" t="s">
        <v>619</v>
      </c>
      <c r="AL188" s="841" t="s">
        <v>619</v>
      </c>
      <c r="AM188" s="841" t="s">
        <v>619</v>
      </c>
      <c r="AN188" s="841" t="s">
        <v>619</v>
      </c>
      <c r="AO188" s="841" t="s">
        <v>619</v>
      </c>
      <c r="AP188" s="841" t="s">
        <v>619</v>
      </c>
      <c r="AQ188" s="842" t="s">
        <v>619</v>
      </c>
      <c r="AR188" s="840" t="s">
        <v>619</v>
      </c>
      <c r="AS188" s="841" t="s">
        <v>619</v>
      </c>
      <c r="AT188" s="841" t="s">
        <v>619</v>
      </c>
      <c r="AU188" s="841" t="s">
        <v>619</v>
      </c>
      <c r="AV188" s="841" t="s">
        <v>619</v>
      </c>
      <c r="AW188" s="841" t="s">
        <v>619</v>
      </c>
      <c r="AX188" s="842" t="s">
        <v>619</v>
      </c>
      <c r="AY188" s="840" t="s">
        <v>619</v>
      </c>
      <c r="AZ188" s="841" t="s">
        <v>619</v>
      </c>
      <c r="BA188" s="841" t="s">
        <v>619</v>
      </c>
      <c r="BB188" s="885">
        <f>IF($BE$3="４週",SUM(W188:AX188),IF($BE$3="暦月",SUM(W188:BA188),""))</f>
        <v>0</v>
      </c>
      <c r="BC188" s="886"/>
      <c r="BD188" s="887">
        <f>IF($BE$3="４週",BB188/4,IF($BE$3="暦月",(BB188/($BE$8/7)),""))</f>
        <v>0</v>
      </c>
      <c r="BE188" s="886"/>
      <c r="BF188" s="888"/>
      <c r="BG188" s="889"/>
      <c r="BH188" s="889"/>
      <c r="BI188" s="889"/>
      <c r="BJ188" s="890"/>
    </row>
    <row r="189" spans="2:62" ht="20.25" customHeight="1">
      <c r="B189" s="800">
        <f>B187+1</f>
        <v>87</v>
      </c>
      <c r="C189" s="849"/>
      <c r="D189" s="850"/>
      <c r="E189" s="828"/>
      <c r="F189" s="829"/>
      <c r="G189" s="828"/>
      <c r="H189" s="829"/>
      <c r="I189" s="853"/>
      <c r="J189" s="854"/>
      <c r="K189" s="855"/>
      <c r="L189" s="856"/>
      <c r="M189" s="856"/>
      <c r="N189" s="850"/>
      <c r="O189" s="834"/>
      <c r="P189" s="835"/>
      <c r="Q189" s="835"/>
      <c r="R189" s="835"/>
      <c r="S189" s="836"/>
      <c r="T189" s="874" t="s">
        <v>232</v>
      </c>
      <c r="U189" s="875"/>
      <c r="V189" s="876"/>
      <c r="W189" s="860"/>
      <c r="X189" s="861"/>
      <c r="Y189" s="861"/>
      <c r="Z189" s="861"/>
      <c r="AA189" s="861"/>
      <c r="AB189" s="861"/>
      <c r="AC189" s="862"/>
      <c r="AD189" s="860"/>
      <c r="AE189" s="861"/>
      <c r="AF189" s="861"/>
      <c r="AG189" s="861"/>
      <c r="AH189" s="861"/>
      <c r="AI189" s="861"/>
      <c r="AJ189" s="862"/>
      <c r="AK189" s="860"/>
      <c r="AL189" s="861"/>
      <c r="AM189" s="861"/>
      <c r="AN189" s="861"/>
      <c r="AO189" s="861"/>
      <c r="AP189" s="861"/>
      <c r="AQ189" s="862"/>
      <c r="AR189" s="860"/>
      <c r="AS189" s="861"/>
      <c r="AT189" s="861"/>
      <c r="AU189" s="861"/>
      <c r="AV189" s="861"/>
      <c r="AW189" s="861"/>
      <c r="AX189" s="862"/>
      <c r="AY189" s="860"/>
      <c r="AZ189" s="861"/>
      <c r="BA189" s="863"/>
      <c r="BB189" s="864"/>
      <c r="BC189" s="865"/>
      <c r="BD189" s="866"/>
      <c r="BE189" s="867"/>
      <c r="BF189" s="868"/>
      <c r="BG189" s="869"/>
      <c r="BH189" s="869"/>
      <c r="BI189" s="869"/>
      <c r="BJ189" s="870"/>
    </row>
    <row r="190" spans="2:62" ht="20.25" customHeight="1">
      <c r="B190" s="825"/>
      <c r="C190" s="877"/>
      <c r="D190" s="878"/>
      <c r="E190" s="879"/>
      <c r="F190" s="880">
        <f>C189</f>
        <v>0</v>
      </c>
      <c r="G190" s="879"/>
      <c r="H190" s="880">
        <f>I189</f>
        <v>0</v>
      </c>
      <c r="I190" s="881"/>
      <c r="J190" s="882"/>
      <c r="K190" s="883"/>
      <c r="L190" s="884"/>
      <c r="M190" s="884"/>
      <c r="N190" s="878"/>
      <c r="O190" s="834"/>
      <c r="P190" s="835"/>
      <c r="Q190" s="835"/>
      <c r="R190" s="835"/>
      <c r="S190" s="836"/>
      <c r="T190" s="871" t="s">
        <v>235</v>
      </c>
      <c r="U190" s="872"/>
      <c r="V190" s="873"/>
      <c r="W190" s="840" t="s">
        <v>619</v>
      </c>
      <c r="X190" s="841" t="s">
        <v>619</v>
      </c>
      <c r="Y190" s="841" t="s">
        <v>619</v>
      </c>
      <c r="Z190" s="841" t="s">
        <v>619</v>
      </c>
      <c r="AA190" s="841" t="s">
        <v>619</v>
      </c>
      <c r="AB190" s="841" t="s">
        <v>619</v>
      </c>
      <c r="AC190" s="842" t="s">
        <v>619</v>
      </c>
      <c r="AD190" s="840" t="s">
        <v>619</v>
      </c>
      <c r="AE190" s="841" t="s">
        <v>619</v>
      </c>
      <c r="AF190" s="841" t="s">
        <v>619</v>
      </c>
      <c r="AG190" s="841" t="s">
        <v>619</v>
      </c>
      <c r="AH190" s="841" t="s">
        <v>619</v>
      </c>
      <c r="AI190" s="841" t="s">
        <v>619</v>
      </c>
      <c r="AJ190" s="842" t="s">
        <v>619</v>
      </c>
      <c r="AK190" s="840" t="s">
        <v>619</v>
      </c>
      <c r="AL190" s="841" t="s">
        <v>619</v>
      </c>
      <c r="AM190" s="841" t="s">
        <v>619</v>
      </c>
      <c r="AN190" s="841" t="s">
        <v>619</v>
      </c>
      <c r="AO190" s="841" t="s">
        <v>619</v>
      </c>
      <c r="AP190" s="841" t="s">
        <v>619</v>
      </c>
      <c r="AQ190" s="842" t="s">
        <v>619</v>
      </c>
      <c r="AR190" s="840" t="s">
        <v>619</v>
      </c>
      <c r="AS190" s="841" t="s">
        <v>619</v>
      </c>
      <c r="AT190" s="841" t="s">
        <v>619</v>
      </c>
      <c r="AU190" s="841" t="s">
        <v>619</v>
      </c>
      <c r="AV190" s="841" t="s">
        <v>619</v>
      </c>
      <c r="AW190" s="841" t="s">
        <v>619</v>
      </c>
      <c r="AX190" s="842" t="s">
        <v>619</v>
      </c>
      <c r="AY190" s="840" t="s">
        <v>619</v>
      </c>
      <c r="AZ190" s="841" t="s">
        <v>619</v>
      </c>
      <c r="BA190" s="841" t="s">
        <v>619</v>
      </c>
      <c r="BB190" s="885">
        <f>IF($BE$3="４週",SUM(W190:AX190),IF($BE$3="暦月",SUM(W190:BA190),""))</f>
        <v>0</v>
      </c>
      <c r="BC190" s="886"/>
      <c r="BD190" s="887">
        <f>IF($BE$3="４週",BB190/4,IF($BE$3="暦月",(BB190/($BE$8/7)),""))</f>
        <v>0</v>
      </c>
      <c r="BE190" s="886"/>
      <c r="BF190" s="888"/>
      <c r="BG190" s="889"/>
      <c r="BH190" s="889"/>
      <c r="BI190" s="889"/>
      <c r="BJ190" s="890"/>
    </row>
    <row r="191" spans="2:62" ht="20.25" customHeight="1">
      <c r="B191" s="800">
        <f>B189+1</f>
        <v>88</v>
      </c>
      <c r="C191" s="849"/>
      <c r="D191" s="850"/>
      <c r="E191" s="828"/>
      <c r="F191" s="829"/>
      <c r="G191" s="828"/>
      <c r="H191" s="829"/>
      <c r="I191" s="853"/>
      <c r="J191" s="854"/>
      <c r="K191" s="855"/>
      <c r="L191" s="856"/>
      <c r="M191" s="856"/>
      <c r="N191" s="850"/>
      <c r="O191" s="834"/>
      <c r="P191" s="835"/>
      <c r="Q191" s="835"/>
      <c r="R191" s="835"/>
      <c r="S191" s="836"/>
      <c r="T191" s="874" t="s">
        <v>232</v>
      </c>
      <c r="U191" s="875"/>
      <c r="V191" s="876"/>
      <c r="W191" s="860"/>
      <c r="X191" s="861"/>
      <c r="Y191" s="861"/>
      <c r="Z191" s="861"/>
      <c r="AA191" s="861"/>
      <c r="AB191" s="861"/>
      <c r="AC191" s="862"/>
      <c r="AD191" s="860"/>
      <c r="AE191" s="861"/>
      <c r="AF191" s="861"/>
      <c r="AG191" s="861"/>
      <c r="AH191" s="861"/>
      <c r="AI191" s="861"/>
      <c r="AJ191" s="862"/>
      <c r="AK191" s="860"/>
      <c r="AL191" s="861"/>
      <c r="AM191" s="861"/>
      <c r="AN191" s="861"/>
      <c r="AO191" s="861"/>
      <c r="AP191" s="861"/>
      <c r="AQ191" s="862"/>
      <c r="AR191" s="860"/>
      <c r="AS191" s="861"/>
      <c r="AT191" s="861"/>
      <c r="AU191" s="861"/>
      <c r="AV191" s="861"/>
      <c r="AW191" s="861"/>
      <c r="AX191" s="862"/>
      <c r="AY191" s="860"/>
      <c r="AZ191" s="861"/>
      <c r="BA191" s="863"/>
      <c r="BB191" s="864"/>
      <c r="BC191" s="865"/>
      <c r="BD191" s="866"/>
      <c r="BE191" s="867"/>
      <c r="BF191" s="868"/>
      <c r="BG191" s="869"/>
      <c r="BH191" s="869"/>
      <c r="BI191" s="869"/>
      <c r="BJ191" s="870"/>
    </row>
    <row r="192" spans="2:62" ht="20.25" customHeight="1">
      <c r="B192" s="825"/>
      <c r="C192" s="877"/>
      <c r="D192" s="878"/>
      <c r="E192" s="879"/>
      <c r="F192" s="880">
        <f>C191</f>
        <v>0</v>
      </c>
      <c r="G192" s="879"/>
      <c r="H192" s="880">
        <f>I191</f>
        <v>0</v>
      </c>
      <c r="I192" s="881"/>
      <c r="J192" s="882"/>
      <c r="K192" s="883"/>
      <c r="L192" s="884"/>
      <c r="M192" s="884"/>
      <c r="N192" s="878"/>
      <c r="O192" s="834"/>
      <c r="P192" s="835"/>
      <c r="Q192" s="835"/>
      <c r="R192" s="835"/>
      <c r="S192" s="836"/>
      <c r="T192" s="871" t="s">
        <v>235</v>
      </c>
      <c r="U192" s="872"/>
      <c r="V192" s="873"/>
      <c r="W192" s="840" t="s">
        <v>619</v>
      </c>
      <c r="X192" s="841" t="s">
        <v>619</v>
      </c>
      <c r="Y192" s="841" t="s">
        <v>619</v>
      </c>
      <c r="Z192" s="841" t="s">
        <v>619</v>
      </c>
      <c r="AA192" s="841" t="s">
        <v>619</v>
      </c>
      <c r="AB192" s="841" t="s">
        <v>619</v>
      </c>
      <c r="AC192" s="842" t="s">
        <v>619</v>
      </c>
      <c r="AD192" s="840" t="s">
        <v>619</v>
      </c>
      <c r="AE192" s="841" t="s">
        <v>619</v>
      </c>
      <c r="AF192" s="841" t="s">
        <v>619</v>
      </c>
      <c r="AG192" s="841" t="s">
        <v>619</v>
      </c>
      <c r="AH192" s="841" t="s">
        <v>619</v>
      </c>
      <c r="AI192" s="841" t="s">
        <v>619</v>
      </c>
      <c r="AJ192" s="842" t="s">
        <v>619</v>
      </c>
      <c r="AK192" s="840" t="s">
        <v>619</v>
      </c>
      <c r="AL192" s="841" t="s">
        <v>619</v>
      </c>
      <c r="AM192" s="841" t="s">
        <v>619</v>
      </c>
      <c r="AN192" s="841" t="s">
        <v>619</v>
      </c>
      <c r="AO192" s="841" t="s">
        <v>619</v>
      </c>
      <c r="AP192" s="841" t="s">
        <v>619</v>
      </c>
      <c r="AQ192" s="842" t="s">
        <v>619</v>
      </c>
      <c r="AR192" s="840" t="s">
        <v>619</v>
      </c>
      <c r="AS192" s="841" t="s">
        <v>619</v>
      </c>
      <c r="AT192" s="841" t="s">
        <v>619</v>
      </c>
      <c r="AU192" s="841" t="s">
        <v>619</v>
      </c>
      <c r="AV192" s="841" t="s">
        <v>619</v>
      </c>
      <c r="AW192" s="841" t="s">
        <v>619</v>
      </c>
      <c r="AX192" s="842" t="s">
        <v>619</v>
      </c>
      <c r="AY192" s="840" t="s">
        <v>619</v>
      </c>
      <c r="AZ192" s="841" t="s">
        <v>619</v>
      </c>
      <c r="BA192" s="841" t="s">
        <v>619</v>
      </c>
      <c r="BB192" s="885">
        <f>IF($BE$3="４週",SUM(W192:AX192),IF($BE$3="暦月",SUM(W192:BA192),""))</f>
        <v>0</v>
      </c>
      <c r="BC192" s="886"/>
      <c r="BD192" s="887">
        <f>IF($BE$3="４週",BB192/4,IF($BE$3="暦月",(BB192/($BE$8/7)),""))</f>
        <v>0</v>
      </c>
      <c r="BE192" s="886"/>
      <c r="BF192" s="888"/>
      <c r="BG192" s="889"/>
      <c r="BH192" s="889"/>
      <c r="BI192" s="889"/>
      <c r="BJ192" s="890"/>
    </row>
    <row r="193" spans="2:62" ht="20.25" customHeight="1">
      <c r="B193" s="800">
        <f>B191+1</f>
        <v>89</v>
      </c>
      <c r="C193" s="849"/>
      <c r="D193" s="850"/>
      <c r="E193" s="828"/>
      <c r="F193" s="829"/>
      <c r="G193" s="828"/>
      <c r="H193" s="829"/>
      <c r="I193" s="853"/>
      <c r="J193" s="854"/>
      <c r="K193" s="855"/>
      <c r="L193" s="856"/>
      <c r="M193" s="856"/>
      <c r="N193" s="850"/>
      <c r="O193" s="834"/>
      <c r="P193" s="835"/>
      <c r="Q193" s="835"/>
      <c r="R193" s="835"/>
      <c r="S193" s="836"/>
      <c r="T193" s="874" t="s">
        <v>232</v>
      </c>
      <c r="U193" s="875"/>
      <c r="V193" s="876"/>
      <c r="W193" s="860"/>
      <c r="X193" s="861"/>
      <c r="Y193" s="861"/>
      <c r="Z193" s="861"/>
      <c r="AA193" s="861"/>
      <c r="AB193" s="861"/>
      <c r="AC193" s="862"/>
      <c r="AD193" s="860"/>
      <c r="AE193" s="861"/>
      <c r="AF193" s="861"/>
      <c r="AG193" s="861"/>
      <c r="AH193" s="861"/>
      <c r="AI193" s="861"/>
      <c r="AJ193" s="862"/>
      <c r="AK193" s="860"/>
      <c r="AL193" s="861"/>
      <c r="AM193" s="861"/>
      <c r="AN193" s="861"/>
      <c r="AO193" s="861"/>
      <c r="AP193" s="861"/>
      <c r="AQ193" s="862"/>
      <c r="AR193" s="860"/>
      <c r="AS193" s="861"/>
      <c r="AT193" s="861"/>
      <c r="AU193" s="861"/>
      <c r="AV193" s="861"/>
      <c r="AW193" s="861"/>
      <c r="AX193" s="862"/>
      <c r="AY193" s="860"/>
      <c r="AZ193" s="861"/>
      <c r="BA193" s="863"/>
      <c r="BB193" s="864"/>
      <c r="BC193" s="865"/>
      <c r="BD193" s="866"/>
      <c r="BE193" s="867"/>
      <c r="BF193" s="868"/>
      <c r="BG193" s="869"/>
      <c r="BH193" s="869"/>
      <c r="BI193" s="869"/>
      <c r="BJ193" s="870"/>
    </row>
    <row r="194" spans="2:62" ht="20.25" customHeight="1">
      <c r="B194" s="825"/>
      <c r="C194" s="877"/>
      <c r="D194" s="878"/>
      <c r="E194" s="879"/>
      <c r="F194" s="880">
        <f>C193</f>
        <v>0</v>
      </c>
      <c r="G194" s="879"/>
      <c r="H194" s="880">
        <f>I193</f>
        <v>0</v>
      </c>
      <c r="I194" s="881"/>
      <c r="J194" s="882"/>
      <c r="K194" s="883"/>
      <c r="L194" s="884"/>
      <c r="M194" s="884"/>
      <c r="N194" s="878"/>
      <c r="O194" s="834"/>
      <c r="P194" s="835"/>
      <c r="Q194" s="835"/>
      <c r="R194" s="835"/>
      <c r="S194" s="836"/>
      <c r="T194" s="871" t="s">
        <v>235</v>
      </c>
      <c r="U194" s="872"/>
      <c r="V194" s="873"/>
      <c r="W194" s="840" t="s">
        <v>619</v>
      </c>
      <c r="X194" s="841" t="s">
        <v>619</v>
      </c>
      <c r="Y194" s="841" t="s">
        <v>619</v>
      </c>
      <c r="Z194" s="841" t="s">
        <v>619</v>
      </c>
      <c r="AA194" s="841" t="s">
        <v>619</v>
      </c>
      <c r="AB194" s="841" t="s">
        <v>619</v>
      </c>
      <c r="AC194" s="842" t="s">
        <v>619</v>
      </c>
      <c r="AD194" s="840" t="s">
        <v>619</v>
      </c>
      <c r="AE194" s="841" t="s">
        <v>619</v>
      </c>
      <c r="AF194" s="841" t="s">
        <v>619</v>
      </c>
      <c r="AG194" s="841" t="s">
        <v>619</v>
      </c>
      <c r="AH194" s="841" t="s">
        <v>619</v>
      </c>
      <c r="AI194" s="841" t="s">
        <v>619</v>
      </c>
      <c r="AJ194" s="842" t="s">
        <v>619</v>
      </c>
      <c r="AK194" s="840" t="s">
        <v>619</v>
      </c>
      <c r="AL194" s="841" t="s">
        <v>619</v>
      </c>
      <c r="AM194" s="841" t="s">
        <v>619</v>
      </c>
      <c r="AN194" s="841" t="s">
        <v>619</v>
      </c>
      <c r="AO194" s="841" t="s">
        <v>619</v>
      </c>
      <c r="AP194" s="841" t="s">
        <v>619</v>
      </c>
      <c r="AQ194" s="842" t="s">
        <v>619</v>
      </c>
      <c r="AR194" s="840" t="s">
        <v>619</v>
      </c>
      <c r="AS194" s="841" t="s">
        <v>619</v>
      </c>
      <c r="AT194" s="841" t="s">
        <v>619</v>
      </c>
      <c r="AU194" s="841" t="s">
        <v>619</v>
      </c>
      <c r="AV194" s="841" t="s">
        <v>619</v>
      </c>
      <c r="AW194" s="841" t="s">
        <v>619</v>
      </c>
      <c r="AX194" s="842" t="s">
        <v>619</v>
      </c>
      <c r="AY194" s="840" t="s">
        <v>619</v>
      </c>
      <c r="AZ194" s="841" t="s">
        <v>619</v>
      </c>
      <c r="BA194" s="841" t="s">
        <v>619</v>
      </c>
      <c r="BB194" s="885">
        <f>IF($BE$3="４週",SUM(W194:AX194),IF($BE$3="暦月",SUM(W194:BA194),""))</f>
        <v>0</v>
      </c>
      <c r="BC194" s="886"/>
      <c r="BD194" s="887">
        <f>IF($BE$3="４週",BB194/4,IF($BE$3="暦月",(BB194/($BE$8/7)),""))</f>
        <v>0</v>
      </c>
      <c r="BE194" s="886"/>
      <c r="BF194" s="888"/>
      <c r="BG194" s="889"/>
      <c r="BH194" s="889"/>
      <c r="BI194" s="889"/>
      <c r="BJ194" s="890"/>
    </row>
    <row r="195" spans="2:62" ht="20.25" customHeight="1">
      <c r="B195" s="800">
        <f>B193+1</f>
        <v>90</v>
      </c>
      <c r="C195" s="849"/>
      <c r="D195" s="850"/>
      <c r="E195" s="828"/>
      <c r="F195" s="829"/>
      <c r="G195" s="828"/>
      <c r="H195" s="829"/>
      <c r="I195" s="853"/>
      <c r="J195" s="854"/>
      <c r="K195" s="855"/>
      <c r="L195" s="856"/>
      <c r="M195" s="856"/>
      <c r="N195" s="850"/>
      <c r="O195" s="834"/>
      <c r="P195" s="835"/>
      <c r="Q195" s="835"/>
      <c r="R195" s="835"/>
      <c r="S195" s="836"/>
      <c r="T195" s="874" t="s">
        <v>232</v>
      </c>
      <c r="U195" s="875"/>
      <c r="V195" s="876"/>
      <c r="W195" s="860"/>
      <c r="X195" s="861"/>
      <c r="Y195" s="861"/>
      <c r="Z195" s="861"/>
      <c r="AA195" s="861"/>
      <c r="AB195" s="861"/>
      <c r="AC195" s="862"/>
      <c r="AD195" s="860"/>
      <c r="AE195" s="861"/>
      <c r="AF195" s="861"/>
      <c r="AG195" s="861"/>
      <c r="AH195" s="861"/>
      <c r="AI195" s="861"/>
      <c r="AJ195" s="862"/>
      <c r="AK195" s="860"/>
      <c r="AL195" s="861"/>
      <c r="AM195" s="861"/>
      <c r="AN195" s="861"/>
      <c r="AO195" s="861"/>
      <c r="AP195" s="861"/>
      <c r="AQ195" s="862"/>
      <c r="AR195" s="860"/>
      <c r="AS195" s="861"/>
      <c r="AT195" s="861"/>
      <c r="AU195" s="861"/>
      <c r="AV195" s="861"/>
      <c r="AW195" s="861"/>
      <c r="AX195" s="862"/>
      <c r="AY195" s="860"/>
      <c r="AZ195" s="861"/>
      <c r="BA195" s="863"/>
      <c r="BB195" s="864"/>
      <c r="BC195" s="865"/>
      <c r="BD195" s="866"/>
      <c r="BE195" s="867"/>
      <c r="BF195" s="868"/>
      <c r="BG195" s="869"/>
      <c r="BH195" s="869"/>
      <c r="BI195" s="869"/>
      <c r="BJ195" s="870"/>
    </row>
    <row r="196" spans="2:62" ht="20.25" customHeight="1">
      <c r="B196" s="825"/>
      <c r="C196" s="877"/>
      <c r="D196" s="878"/>
      <c r="E196" s="879"/>
      <c r="F196" s="880">
        <f>C195</f>
        <v>0</v>
      </c>
      <c r="G196" s="879"/>
      <c r="H196" s="880">
        <f>I195</f>
        <v>0</v>
      </c>
      <c r="I196" s="881"/>
      <c r="J196" s="882"/>
      <c r="K196" s="883"/>
      <c r="L196" s="884"/>
      <c r="M196" s="884"/>
      <c r="N196" s="878"/>
      <c r="O196" s="834"/>
      <c r="P196" s="835"/>
      <c r="Q196" s="835"/>
      <c r="R196" s="835"/>
      <c r="S196" s="836"/>
      <c r="T196" s="871" t="s">
        <v>235</v>
      </c>
      <c r="U196" s="872"/>
      <c r="V196" s="873"/>
      <c r="W196" s="840" t="s">
        <v>619</v>
      </c>
      <c r="X196" s="841" t="s">
        <v>619</v>
      </c>
      <c r="Y196" s="841" t="s">
        <v>619</v>
      </c>
      <c r="Z196" s="841" t="s">
        <v>619</v>
      </c>
      <c r="AA196" s="841" t="s">
        <v>619</v>
      </c>
      <c r="AB196" s="841" t="s">
        <v>619</v>
      </c>
      <c r="AC196" s="842" t="s">
        <v>619</v>
      </c>
      <c r="AD196" s="840" t="s">
        <v>619</v>
      </c>
      <c r="AE196" s="841" t="s">
        <v>619</v>
      </c>
      <c r="AF196" s="841" t="s">
        <v>619</v>
      </c>
      <c r="AG196" s="841" t="s">
        <v>619</v>
      </c>
      <c r="AH196" s="841" t="s">
        <v>619</v>
      </c>
      <c r="AI196" s="841" t="s">
        <v>619</v>
      </c>
      <c r="AJ196" s="842" t="s">
        <v>619</v>
      </c>
      <c r="AK196" s="840" t="s">
        <v>619</v>
      </c>
      <c r="AL196" s="841" t="s">
        <v>619</v>
      </c>
      <c r="AM196" s="841" t="s">
        <v>619</v>
      </c>
      <c r="AN196" s="841" t="s">
        <v>619</v>
      </c>
      <c r="AO196" s="841" t="s">
        <v>619</v>
      </c>
      <c r="AP196" s="841" t="s">
        <v>619</v>
      </c>
      <c r="AQ196" s="842" t="s">
        <v>619</v>
      </c>
      <c r="AR196" s="840" t="s">
        <v>619</v>
      </c>
      <c r="AS196" s="841" t="s">
        <v>619</v>
      </c>
      <c r="AT196" s="841" t="s">
        <v>619</v>
      </c>
      <c r="AU196" s="841" t="s">
        <v>619</v>
      </c>
      <c r="AV196" s="841" t="s">
        <v>619</v>
      </c>
      <c r="AW196" s="841" t="s">
        <v>619</v>
      </c>
      <c r="AX196" s="842" t="s">
        <v>619</v>
      </c>
      <c r="AY196" s="840" t="s">
        <v>619</v>
      </c>
      <c r="AZ196" s="841" t="s">
        <v>619</v>
      </c>
      <c r="BA196" s="841" t="s">
        <v>619</v>
      </c>
      <c r="BB196" s="885">
        <f>IF($BE$3="４週",SUM(W196:AX196),IF($BE$3="暦月",SUM(W196:BA196),""))</f>
        <v>0</v>
      </c>
      <c r="BC196" s="886"/>
      <c r="BD196" s="887">
        <f>IF($BE$3="４週",BB196/4,IF($BE$3="暦月",(BB196/($BE$8/7)),""))</f>
        <v>0</v>
      </c>
      <c r="BE196" s="886"/>
      <c r="BF196" s="888"/>
      <c r="BG196" s="889"/>
      <c r="BH196" s="889"/>
      <c r="BI196" s="889"/>
      <c r="BJ196" s="890"/>
    </row>
    <row r="197" spans="2:62" ht="20.25" customHeight="1">
      <c r="B197" s="800">
        <f>B195+1</f>
        <v>91</v>
      </c>
      <c r="C197" s="849"/>
      <c r="D197" s="850"/>
      <c r="E197" s="828"/>
      <c r="F197" s="829"/>
      <c r="G197" s="828"/>
      <c r="H197" s="829"/>
      <c r="I197" s="853"/>
      <c r="J197" s="854"/>
      <c r="K197" s="855"/>
      <c r="L197" s="856"/>
      <c r="M197" s="856"/>
      <c r="N197" s="850"/>
      <c r="O197" s="834"/>
      <c r="P197" s="835"/>
      <c r="Q197" s="835"/>
      <c r="R197" s="835"/>
      <c r="S197" s="836"/>
      <c r="T197" s="874" t="s">
        <v>232</v>
      </c>
      <c r="U197" s="875"/>
      <c r="V197" s="876"/>
      <c r="W197" s="860"/>
      <c r="X197" s="861"/>
      <c r="Y197" s="861"/>
      <c r="Z197" s="861"/>
      <c r="AA197" s="861"/>
      <c r="AB197" s="861"/>
      <c r="AC197" s="862"/>
      <c r="AD197" s="860"/>
      <c r="AE197" s="861"/>
      <c r="AF197" s="861"/>
      <c r="AG197" s="861"/>
      <c r="AH197" s="861"/>
      <c r="AI197" s="861"/>
      <c r="AJ197" s="862"/>
      <c r="AK197" s="860"/>
      <c r="AL197" s="861"/>
      <c r="AM197" s="861"/>
      <c r="AN197" s="861"/>
      <c r="AO197" s="861"/>
      <c r="AP197" s="861"/>
      <c r="AQ197" s="862"/>
      <c r="AR197" s="860"/>
      <c r="AS197" s="861"/>
      <c r="AT197" s="861"/>
      <c r="AU197" s="861"/>
      <c r="AV197" s="861"/>
      <c r="AW197" s="861"/>
      <c r="AX197" s="862"/>
      <c r="AY197" s="860"/>
      <c r="AZ197" s="861"/>
      <c r="BA197" s="863"/>
      <c r="BB197" s="864"/>
      <c r="BC197" s="865"/>
      <c r="BD197" s="866"/>
      <c r="BE197" s="867"/>
      <c r="BF197" s="868"/>
      <c r="BG197" s="869"/>
      <c r="BH197" s="869"/>
      <c r="BI197" s="869"/>
      <c r="BJ197" s="870"/>
    </row>
    <row r="198" spans="2:62" ht="20.25" customHeight="1">
      <c r="B198" s="825"/>
      <c r="C198" s="877"/>
      <c r="D198" s="878"/>
      <c r="E198" s="879"/>
      <c r="F198" s="880">
        <f>C197</f>
        <v>0</v>
      </c>
      <c r="G198" s="879"/>
      <c r="H198" s="880">
        <f>I197</f>
        <v>0</v>
      </c>
      <c r="I198" s="881"/>
      <c r="J198" s="882"/>
      <c r="K198" s="883"/>
      <c r="L198" s="884"/>
      <c r="M198" s="884"/>
      <c r="N198" s="878"/>
      <c r="O198" s="834"/>
      <c r="P198" s="835"/>
      <c r="Q198" s="835"/>
      <c r="R198" s="835"/>
      <c r="S198" s="836"/>
      <c r="T198" s="871" t="s">
        <v>235</v>
      </c>
      <c r="U198" s="872"/>
      <c r="V198" s="873"/>
      <c r="W198" s="840" t="s">
        <v>619</v>
      </c>
      <c r="X198" s="841" t="s">
        <v>619</v>
      </c>
      <c r="Y198" s="841" t="s">
        <v>619</v>
      </c>
      <c r="Z198" s="841" t="s">
        <v>619</v>
      </c>
      <c r="AA198" s="841" t="s">
        <v>619</v>
      </c>
      <c r="AB198" s="841" t="s">
        <v>619</v>
      </c>
      <c r="AC198" s="842" t="s">
        <v>619</v>
      </c>
      <c r="AD198" s="840" t="s">
        <v>619</v>
      </c>
      <c r="AE198" s="841" t="s">
        <v>619</v>
      </c>
      <c r="AF198" s="841" t="s">
        <v>619</v>
      </c>
      <c r="AG198" s="841" t="s">
        <v>619</v>
      </c>
      <c r="AH198" s="841" t="s">
        <v>619</v>
      </c>
      <c r="AI198" s="841" t="s">
        <v>619</v>
      </c>
      <c r="AJ198" s="842" t="s">
        <v>619</v>
      </c>
      <c r="AK198" s="840" t="s">
        <v>619</v>
      </c>
      <c r="AL198" s="841" t="s">
        <v>619</v>
      </c>
      <c r="AM198" s="841" t="s">
        <v>619</v>
      </c>
      <c r="AN198" s="841" t="s">
        <v>619</v>
      </c>
      <c r="AO198" s="841" t="s">
        <v>619</v>
      </c>
      <c r="AP198" s="841" t="s">
        <v>619</v>
      </c>
      <c r="AQ198" s="842" t="s">
        <v>619</v>
      </c>
      <c r="AR198" s="840" t="s">
        <v>619</v>
      </c>
      <c r="AS198" s="841" t="s">
        <v>619</v>
      </c>
      <c r="AT198" s="841" t="s">
        <v>619</v>
      </c>
      <c r="AU198" s="841" t="s">
        <v>619</v>
      </c>
      <c r="AV198" s="841" t="s">
        <v>619</v>
      </c>
      <c r="AW198" s="841" t="s">
        <v>619</v>
      </c>
      <c r="AX198" s="842" t="s">
        <v>619</v>
      </c>
      <c r="AY198" s="840" t="s">
        <v>619</v>
      </c>
      <c r="AZ198" s="841" t="s">
        <v>619</v>
      </c>
      <c r="BA198" s="841" t="s">
        <v>619</v>
      </c>
      <c r="BB198" s="885">
        <f>IF($BE$3="４週",SUM(W198:AX198),IF($BE$3="暦月",SUM(W198:BA198),""))</f>
        <v>0</v>
      </c>
      <c r="BC198" s="886"/>
      <c r="BD198" s="887">
        <f>IF($BE$3="４週",BB198/4,IF($BE$3="暦月",(BB198/($BE$8/7)),""))</f>
        <v>0</v>
      </c>
      <c r="BE198" s="886"/>
      <c r="BF198" s="888"/>
      <c r="BG198" s="889"/>
      <c r="BH198" s="889"/>
      <c r="BI198" s="889"/>
      <c r="BJ198" s="890"/>
    </row>
    <row r="199" spans="2:62" ht="20.25" customHeight="1">
      <c r="B199" s="800">
        <f>B197+1</f>
        <v>92</v>
      </c>
      <c r="C199" s="849"/>
      <c r="D199" s="850"/>
      <c r="E199" s="828"/>
      <c r="F199" s="829"/>
      <c r="G199" s="828"/>
      <c r="H199" s="829"/>
      <c r="I199" s="853"/>
      <c r="J199" s="854"/>
      <c r="K199" s="855"/>
      <c r="L199" s="856"/>
      <c r="M199" s="856"/>
      <c r="N199" s="850"/>
      <c r="O199" s="834"/>
      <c r="P199" s="835"/>
      <c r="Q199" s="835"/>
      <c r="R199" s="835"/>
      <c r="S199" s="836"/>
      <c r="T199" s="874" t="s">
        <v>232</v>
      </c>
      <c r="U199" s="875"/>
      <c r="V199" s="876"/>
      <c r="W199" s="860"/>
      <c r="X199" s="861"/>
      <c r="Y199" s="861"/>
      <c r="Z199" s="861"/>
      <c r="AA199" s="861"/>
      <c r="AB199" s="861"/>
      <c r="AC199" s="862"/>
      <c r="AD199" s="860"/>
      <c r="AE199" s="861"/>
      <c r="AF199" s="861"/>
      <c r="AG199" s="861"/>
      <c r="AH199" s="861"/>
      <c r="AI199" s="861"/>
      <c r="AJ199" s="862"/>
      <c r="AK199" s="860"/>
      <c r="AL199" s="861"/>
      <c r="AM199" s="861"/>
      <c r="AN199" s="861"/>
      <c r="AO199" s="861"/>
      <c r="AP199" s="861"/>
      <c r="AQ199" s="862"/>
      <c r="AR199" s="860"/>
      <c r="AS199" s="861"/>
      <c r="AT199" s="861"/>
      <c r="AU199" s="861"/>
      <c r="AV199" s="861"/>
      <c r="AW199" s="861"/>
      <c r="AX199" s="862"/>
      <c r="AY199" s="860"/>
      <c r="AZ199" s="861"/>
      <c r="BA199" s="863"/>
      <c r="BB199" s="864"/>
      <c r="BC199" s="865"/>
      <c r="BD199" s="866"/>
      <c r="BE199" s="867"/>
      <c r="BF199" s="868"/>
      <c r="BG199" s="869"/>
      <c r="BH199" s="869"/>
      <c r="BI199" s="869"/>
      <c r="BJ199" s="870"/>
    </row>
    <row r="200" spans="2:62" ht="20.25" customHeight="1">
      <c r="B200" s="825"/>
      <c r="C200" s="877"/>
      <c r="D200" s="878"/>
      <c r="E200" s="879"/>
      <c r="F200" s="880">
        <f>C199</f>
        <v>0</v>
      </c>
      <c r="G200" s="879"/>
      <c r="H200" s="880">
        <f>I199</f>
        <v>0</v>
      </c>
      <c r="I200" s="881"/>
      <c r="J200" s="882"/>
      <c r="K200" s="883"/>
      <c r="L200" s="884"/>
      <c r="M200" s="884"/>
      <c r="N200" s="878"/>
      <c r="O200" s="834"/>
      <c r="P200" s="835"/>
      <c r="Q200" s="835"/>
      <c r="R200" s="835"/>
      <c r="S200" s="836"/>
      <c r="T200" s="871" t="s">
        <v>235</v>
      </c>
      <c r="U200" s="872"/>
      <c r="V200" s="873"/>
      <c r="W200" s="840" t="s">
        <v>619</v>
      </c>
      <c r="X200" s="841" t="s">
        <v>619</v>
      </c>
      <c r="Y200" s="841" t="s">
        <v>619</v>
      </c>
      <c r="Z200" s="841" t="s">
        <v>619</v>
      </c>
      <c r="AA200" s="841" t="s">
        <v>619</v>
      </c>
      <c r="AB200" s="841" t="s">
        <v>619</v>
      </c>
      <c r="AC200" s="842" t="s">
        <v>619</v>
      </c>
      <c r="AD200" s="840" t="s">
        <v>619</v>
      </c>
      <c r="AE200" s="841" t="s">
        <v>619</v>
      </c>
      <c r="AF200" s="841" t="s">
        <v>619</v>
      </c>
      <c r="AG200" s="841" t="s">
        <v>619</v>
      </c>
      <c r="AH200" s="841" t="s">
        <v>619</v>
      </c>
      <c r="AI200" s="841" t="s">
        <v>619</v>
      </c>
      <c r="AJ200" s="842" t="s">
        <v>619</v>
      </c>
      <c r="AK200" s="840" t="s">
        <v>619</v>
      </c>
      <c r="AL200" s="841" t="s">
        <v>619</v>
      </c>
      <c r="AM200" s="841" t="s">
        <v>619</v>
      </c>
      <c r="AN200" s="841" t="s">
        <v>619</v>
      </c>
      <c r="AO200" s="841" t="s">
        <v>619</v>
      </c>
      <c r="AP200" s="841" t="s">
        <v>619</v>
      </c>
      <c r="AQ200" s="842" t="s">
        <v>619</v>
      </c>
      <c r="AR200" s="840" t="s">
        <v>619</v>
      </c>
      <c r="AS200" s="841" t="s">
        <v>619</v>
      </c>
      <c r="AT200" s="841" t="s">
        <v>619</v>
      </c>
      <c r="AU200" s="841" t="s">
        <v>619</v>
      </c>
      <c r="AV200" s="841" t="s">
        <v>619</v>
      </c>
      <c r="AW200" s="841" t="s">
        <v>619</v>
      </c>
      <c r="AX200" s="842" t="s">
        <v>619</v>
      </c>
      <c r="AY200" s="840" t="s">
        <v>619</v>
      </c>
      <c r="AZ200" s="841" t="s">
        <v>619</v>
      </c>
      <c r="BA200" s="841" t="s">
        <v>619</v>
      </c>
      <c r="BB200" s="885">
        <f>IF($BE$3="４週",SUM(W200:AX200),IF($BE$3="暦月",SUM(W200:BA200),""))</f>
        <v>0</v>
      </c>
      <c r="BC200" s="886"/>
      <c r="BD200" s="887">
        <f>IF($BE$3="４週",BB200/4,IF($BE$3="暦月",(BB200/($BE$8/7)),""))</f>
        <v>0</v>
      </c>
      <c r="BE200" s="886"/>
      <c r="BF200" s="888"/>
      <c r="BG200" s="889"/>
      <c r="BH200" s="889"/>
      <c r="BI200" s="889"/>
      <c r="BJ200" s="890"/>
    </row>
    <row r="201" spans="2:62" ht="20.25" customHeight="1">
      <c r="B201" s="800">
        <f>B199+1</f>
        <v>93</v>
      </c>
      <c r="C201" s="849"/>
      <c r="D201" s="850"/>
      <c r="E201" s="828"/>
      <c r="F201" s="829"/>
      <c r="G201" s="828"/>
      <c r="H201" s="829"/>
      <c r="I201" s="853"/>
      <c r="J201" s="854"/>
      <c r="K201" s="855"/>
      <c r="L201" s="856"/>
      <c r="M201" s="856"/>
      <c r="N201" s="850"/>
      <c r="O201" s="834"/>
      <c r="P201" s="835"/>
      <c r="Q201" s="835"/>
      <c r="R201" s="835"/>
      <c r="S201" s="836"/>
      <c r="T201" s="874" t="s">
        <v>232</v>
      </c>
      <c r="U201" s="875"/>
      <c r="V201" s="876"/>
      <c r="W201" s="860"/>
      <c r="X201" s="861"/>
      <c r="Y201" s="861"/>
      <c r="Z201" s="861"/>
      <c r="AA201" s="861"/>
      <c r="AB201" s="861"/>
      <c r="AC201" s="862"/>
      <c r="AD201" s="860"/>
      <c r="AE201" s="861"/>
      <c r="AF201" s="861"/>
      <c r="AG201" s="861"/>
      <c r="AH201" s="861"/>
      <c r="AI201" s="861"/>
      <c r="AJ201" s="862"/>
      <c r="AK201" s="860"/>
      <c r="AL201" s="861"/>
      <c r="AM201" s="861"/>
      <c r="AN201" s="861"/>
      <c r="AO201" s="861"/>
      <c r="AP201" s="861"/>
      <c r="AQ201" s="862"/>
      <c r="AR201" s="860"/>
      <c r="AS201" s="861"/>
      <c r="AT201" s="861"/>
      <c r="AU201" s="861"/>
      <c r="AV201" s="861"/>
      <c r="AW201" s="861"/>
      <c r="AX201" s="862"/>
      <c r="AY201" s="860"/>
      <c r="AZ201" s="861"/>
      <c r="BA201" s="863"/>
      <c r="BB201" s="864"/>
      <c r="BC201" s="865"/>
      <c r="BD201" s="866"/>
      <c r="BE201" s="867"/>
      <c r="BF201" s="868"/>
      <c r="BG201" s="869"/>
      <c r="BH201" s="869"/>
      <c r="BI201" s="869"/>
      <c r="BJ201" s="870"/>
    </row>
    <row r="202" spans="2:62" ht="20.25" customHeight="1">
      <c r="B202" s="825"/>
      <c r="C202" s="877"/>
      <c r="D202" s="878"/>
      <c r="E202" s="879"/>
      <c r="F202" s="880">
        <f>C201</f>
        <v>0</v>
      </c>
      <c r="G202" s="879"/>
      <c r="H202" s="880">
        <f>I201</f>
        <v>0</v>
      </c>
      <c r="I202" s="881"/>
      <c r="J202" s="882"/>
      <c r="K202" s="883"/>
      <c r="L202" s="884"/>
      <c r="M202" s="884"/>
      <c r="N202" s="878"/>
      <c r="O202" s="834"/>
      <c r="P202" s="835"/>
      <c r="Q202" s="835"/>
      <c r="R202" s="835"/>
      <c r="S202" s="836"/>
      <c r="T202" s="871" t="s">
        <v>235</v>
      </c>
      <c r="U202" s="872"/>
      <c r="V202" s="873"/>
      <c r="W202" s="840" t="s">
        <v>619</v>
      </c>
      <c r="X202" s="841" t="s">
        <v>619</v>
      </c>
      <c r="Y202" s="841" t="s">
        <v>619</v>
      </c>
      <c r="Z202" s="841" t="s">
        <v>619</v>
      </c>
      <c r="AA202" s="841" t="s">
        <v>619</v>
      </c>
      <c r="AB202" s="841" t="s">
        <v>619</v>
      </c>
      <c r="AC202" s="842" t="s">
        <v>619</v>
      </c>
      <c r="AD202" s="840" t="s">
        <v>619</v>
      </c>
      <c r="AE202" s="841" t="s">
        <v>619</v>
      </c>
      <c r="AF202" s="841" t="s">
        <v>619</v>
      </c>
      <c r="AG202" s="841" t="s">
        <v>619</v>
      </c>
      <c r="AH202" s="841" t="s">
        <v>619</v>
      </c>
      <c r="AI202" s="841" t="s">
        <v>619</v>
      </c>
      <c r="AJ202" s="842" t="s">
        <v>619</v>
      </c>
      <c r="AK202" s="840" t="s">
        <v>619</v>
      </c>
      <c r="AL202" s="841" t="s">
        <v>619</v>
      </c>
      <c r="AM202" s="841" t="s">
        <v>619</v>
      </c>
      <c r="AN202" s="841" t="s">
        <v>619</v>
      </c>
      <c r="AO202" s="841" t="s">
        <v>619</v>
      </c>
      <c r="AP202" s="841" t="s">
        <v>619</v>
      </c>
      <c r="AQ202" s="842" t="s">
        <v>619</v>
      </c>
      <c r="AR202" s="840" t="s">
        <v>619</v>
      </c>
      <c r="AS202" s="841" t="s">
        <v>619</v>
      </c>
      <c r="AT202" s="841" t="s">
        <v>619</v>
      </c>
      <c r="AU202" s="841" t="s">
        <v>619</v>
      </c>
      <c r="AV202" s="841" t="s">
        <v>619</v>
      </c>
      <c r="AW202" s="841" t="s">
        <v>619</v>
      </c>
      <c r="AX202" s="842" t="s">
        <v>619</v>
      </c>
      <c r="AY202" s="840" t="s">
        <v>619</v>
      </c>
      <c r="AZ202" s="841" t="s">
        <v>619</v>
      </c>
      <c r="BA202" s="841" t="s">
        <v>619</v>
      </c>
      <c r="BB202" s="885">
        <f>IF($BE$3="４週",SUM(W202:AX202),IF($BE$3="暦月",SUM(W202:BA202),""))</f>
        <v>0</v>
      </c>
      <c r="BC202" s="886"/>
      <c r="BD202" s="887">
        <f>IF($BE$3="４週",BB202/4,IF($BE$3="暦月",(BB202/($BE$8/7)),""))</f>
        <v>0</v>
      </c>
      <c r="BE202" s="886"/>
      <c r="BF202" s="888"/>
      <c r="BG202" s="889"/>
      <c r="BH202" s="889"/>
      <c r="BI202" s="889"/>
      <c r="BJ202" s="890"/>
    </row>
    <row r="203" spans="2:62" ht="20.25" customHeight="1">
      <c r="B203" s="800">
        <f>B201+1</f>
        <v>94</v>
      </c>
      <c r="C203" s="849"/>
      <c r="D203" s="850"/>
      <c r="E203" s="828"/>
      <c r="F203" s="829"/>
      <c r="G203" s="828"/>
      <c r="H203" s="829"/>
      <c r="I203" s="853"/>
      <c r="J203" s="854"/>
      <c r="K203" s="855"/>
      <c r="L203" s="856"/>
      <c r="M203" s="856"/>
      <c r="N203" s="850"/>
      <c r="O203" s="834"/>
      <c r="P203" s="835"/>
      <c r="Q203" s="835"/>
      <c r="R203" s="835"/>
      <c r="S203" s="836"/>
      <c r="T203" s="874" t="s">
        <v>232</v>
      </c>
      <c r="U203" s="875"/>
      <c r="V203" s="876"/>
      <c r="W203" s="860"/>
      <c r="X203" s="861"/>
      <c r="Y203" s="861"/>
      <c r="Z203" s="861"/>
      <c r="AA203" s="861"/>
      <c r="AB203" s="861"/>
      <c r="AC203" s="862"/>
      <c r="AD203" s="860"/>
      <c r="AE203" s="861"/>
      <c r="AF203" s="861"/>
      <c r="AG203" s="861"/>
      <c r="AH203" s="861"/>
      <c r="AI203" s="861"/>
      <c r="AJ203" s="862"/>
      <c r="AK203" s="860"/>
      <c r="AL203" s="861"/>
      <c r="AM203" s="861"/>
      <c r="AN203" s="861"/>
      <c r="AO203" s="861"/>
      <c r="AP203" s="861"/>
      <c r="AQ203" s="862"/>
      <c r="AR203" s="860"/>
      <c r="AS203" s="861"/>
      <c r="AT203" s="861"/>
      <c r="AU203" s="861"/>
      <c r="AV203" s="861"/>
      <c r="AW203" s="861"/>
      <c r="AX203" s="862"/>
      <c r="AY203" s="860"/>
      <c r="AZ203" s="861"/>
      <c r="BA203" s="863"/>
      <c r="BB203" s="864"/>
      <c r="BC203" s="865"/>
      <c r="BD203" s="866"/>
      <c r="BE203" s="867"/>
      <c r="BF203" s="868"/>
      <c r="BG203" s="869"/>
      <c r="BH203" s="869"/>
      <c r="BI203" s="869"/>
      <c r="BJ203" s="870"/>
    </row>
    <row r="204" spans="2:62" ht="20.25" customHeight="1">
      <c r="B204" s="825"/>
      <c r="C204" s="877"/>
      <c r="D204" s="878"/>
      <c r="E204" s="879"/>
      <c r="F204" s="880">
        <f>C203</f>
        <v>0</v>
      </c>
      <c r="G204" s="879"/>
      <c r="H204" s="880">
        <f>I203</f>
        <v>0</v>
      </c>
      <c r="I204" s="881"/>
      <c r="J204" s="882"/>
      <c r="K204" s="883"/>
      <c r="L204" s="884"/>
      <c r="M204" s="884"/>
      <c r="N204" s="878"/>
      <c r="O204" s="834"/>
      <c r="P204" s="835"/>
      <c r="Q204" s="835"/>
      <c r="R204" s="835"/>
      <c r="S204" s="836"/>
      <c r="T204" s="871" t="s">
        <v>235</v>
      </c>
      <c r="U204" s="872"/>
      <c r="V204" s="873"/>
      <c r="W204" s="840" t="s">
        <v>619</v>
      </c>
      <c r="X204" s="841" t="s">
        <v>619</v>
      </c>
      <c r="Y204" s="841" t="s">
        <v>619</v>
      </c>
      <c r="Z204" s="841" t="s">
        <v>619</v>
      </c>
      <c r="AA204" s="841" t="s">
        <v>619</v>
      </c>
      <c r="AB204" s="841" t="s">
        <v>619</v>
      </c>
      <c r="AC204" s="842" t="s">
        <v>619</v>
      </c>
      <c r="AD204" s="840" t="s">
        <v>619</v>
      </c>
      <c r="AE204" s="841" t="s">
        <v>619</v>
      </c>
      <c r="AF204" s="841" t="s">
        <v>619</v>
      </c>
      <c r="AG204" s="841" t="s">
        <v>619</v>
      </c>
      <c r="AH204" s="841" t="s">
        <v>619</v>
      </c>
      <c r="AI204" s="841" t="s">
        <v>619</v>
      </c>
      <c r="AJ204" s="842" t="s">
        <v>619</v>
      </c>
      <c r="AK204" s="840" t="s">
        <v>619</v>
      </c>
      <c r="AL204" s="841" t="s">
        <v>619</v>
      </c>
      <c r="AM204" s="841" t="s">
        <v>619</v>
      </c>
      <c r="AN204" s="841" t="s">
        <v>619</v>
      </c>
      <c r="AO204" s="841" t="s">
        <v>619</v>
      </c>
      <c r="AP204" s="841" t="s">
        <v>619</v>
      </c>
      <c r="AQ204" s="842" t="s">
        <v>619</v>
      </c>
      <c r="AR204" s="840" t="s">
        <v>619</v>
      </c>
      <c r="AS204" s="841" t="s">
        <v>619</v>
      </c>
      <c r="AT204" s="841" t="s">
        <v>619</v>
      </c>
      <c r="AU204" s="841" t="s">
        <v>619</v>
      </c>
      <c r="AV204" s="841" t="s">
        <v>619</v>
      </c>
      <c r="AW204" s="841" t="s">
        <v>619</v>
      </c>
      <c r="AX204" s="842" t="s">
        <v>619</v>
      </c>
      <c r="AY204" s="840" t="s">
        <v>619</v>
      </c>
      <c r="AZ204" s="841" t="s">
        <v>619</v>
      </c>
      <c r="BA204" s="841" t="s">
        <v>619</v>
      </c>
      <c r="BB204" s="885">
        <f>IF($BE$3="４週",SUM(W204:AX204),IF($BE$3="暦月",SUM(W204:BA204),""))</f>
        <v>0</v>
      </c>
      <c r="BC204" s="886"/>
      <c r="BD204" s="887">
        <f>IF($BE$3="４週",BB204/4,IF($BE$3="暦月",(BB204/($BE$8/7)),""))</f>
        <v>0</v>
      </c>
      <c r="BE204" s="886"/>
      <c r="BF204" s="888"/>
      <c r="BG204" s="889"/>
      <c r="BH204" s="889"/>
      <c r="BI204" s="889"/>
      <c r="BJ204" s="890"/>
    </row>
    <row r="205" spans="2:62" ht="20.25" customHeight="1">
      <c r="B205" s="800">
        <f>B203+1</f>
        <v>95</v>
      </c>
      <c r="C205" s="849"/>
      <c r="D205" s="850"/>
      <c r="E205" s="828"/>
      <c r="F205" s="829"/>
      <c r="G205" s="828"/>
      <c r="H205" s="829"/>
      <c r="I205" s="853"/>
      <c r="J205" s="854"/>
      <c r="K205" s="855"/>
      <c r="L205" s="856"/>
      <c r="M205" s="856"/>
      <c r="N205" s="850"/>
      <c r="O205" s="834"/>
      <c r="P205" s="835"/>
      <c r="Q205" s="835"/>
      <c r="R205" s="835"/>
      <c r="S205" s="836"/>
      <c r="T205" s="874" t="s">
        <v>232</v>
      </c>
      <c r="U205" s="875"/>
      <c r="V205" s="876"/>
      <c r="W205" s="860"/>
      <c r="X205" s="861"/>
      <c r="Y205" s="861"/>
      <c r="Z205" s="861"/>
      <c r="AA205" s="861"/>
      <c r="AB205" s="861"/>
      <c r="AC205" s="862"/>
      <c r="AD205" s="860"/>
      <c r="AE205" s="861"/>
      <c r="AF205" s="861"/>
      <c r="AG205" s="861"/>
      <c r="AH205" s="861"/>
      <c r="AI205" s="861"/>
      <c r="AJ205" s="862"/>
      <c r="AK205" s="860"/>
      <c r="AL205" s="861"/>
      <c r="AM205" s="861"/>
      <c r="AN205" s="861"/>
      <c r="AO205" s="861"/>
      <c r="AP205" s="861"/>
      <c r="AQ205" s="862"/>
      <c r="AR205" s="860"/>
      <c r="AS205" s="861"/>
      <c r="AT205" s="861"/>
      <c r="AU205" s="861"/>
      <c r="AV205" s="861"/>
      <c r="AW205" s="861"/>
      <c r="AX205" s="862"/>
      <c r="AY205" s="860"/>
      <c r="AZ205" s="861"/>
      <c r="BA205" s="863"/>
      <c r="BB205" s="864"/>
      <c r="BC205" s="865"/>
      <c r="BD205" s="866"/>
      <c r="BE205" s="867"/>
      <c r="BF205" s="868"/>
      <c r="BG205" s="869"/>
      <c r="BH205" s="869"/>
      <c r="BI205" s="869"/>
      <c r="BJ205" s="870"/>
    </row>
    <row r="206" spans="2:62" ht="20.25" customHeight="1">
      <c r="B206" s="825"/>
      <c r="C206" s="877"/>
      <c r="D206" s="878"/>
      <c r="E206" s="879"/>
      <c r="F206" s="880">
        <f>C205</f>
        <v>0</v>
      </c>
      <c r="G206" s="879"/>
      <c r="H206" s="880">
        <f>I205</f>
        <v>0</v>
      </c>
      <c r="I206" s="881"/>
      <c r="J206" s="882"/>
      <c r="K206" s="883"/>
      <c r="L206" s="884"/>
      <c r="M206" s="884"/>
      <c r="N206" s="878"/>
      <c r="O206" s="834"/>
      <c r="P206" s="835"/>
      <c r="Q206" s="835"/>
      <c r="R206" s="835"/>
      <c r="S206" s="836"/>
      <c r="T206" s="871" t="s">
        <v>235</v>
      </c>
      <c r="U206" s="872"/>
      <c r="V206" s="873"/>
      <c r="W206" s="840" t="s">
        <v>619</v>
      </c>
      <c r="X206" s="841" t="s">
        <v>619</v>
      </c>
      <c r="Y206" s="841" t="s">
        <v>619</v>
      </c>
      <c r="Z206" s="841" t="s">
        <v>619</v>
      </c>
      <c r="AA206" s="841" t="s">
        <v>619</v>
      </c>
      <c r="AB206" s="841" t="s">
        <v>619</v>
      </c>
      <c r="AC206" s="842" t="s">
        <v>619</v>
      </c>
      <c r="AD206" s="840" t="s">
        <v>619</v>
      </c>
      <c r="AE206" s="841" t="s">
        <v>619</v>
      </c>
      <c r="AF206" s="841" t="s">
        <v>619</v>
      </c>
      <c r="AG206" s="841" t="s">
        <v>619</v>
      </c>
      <c r="AH206" s="841" t="s">
        <v>619</v>
      </c>
      <c r="AI206" s="841" t="s">
        <v>619</v>
      </c>
      <c r="AJ206" s="842" t="s">
        <v>619</v>
      </c>
      <c r="AK206" s="840" t="s">
        <v>619</v>
      </c>
      <c r="AL206" s="841" t="s">
        <v>619</v>
      </c>
      <c r="AM206" s="841" t="s">
        <v>619</v>
      </c>
      <c r="AN206" s="841" t="s">
        <v>619</v>
      </c>
      <c r="AO206" s="841" t="s">
        <v>619</v>
      </c>
      <c r="AP206" s="841" t="s">
        <v>619</v>
      </c>
      <c r="AQ206" s="842" t="s">
        <v>619</v>
      </c>
      <c r="AR206" s="840" t="s">
        <v>619</v>
      </c>
      <c r="AS206" s="841" t="s">
        <v>619</v>
      </c>
      <c r="AT206" s="841" t="s">
        <v>619</v>
      </c>
      <c r="AU206" s="841" t="s">
        <v>619</v>
      </c>
      <c r="AV206" s="841" t="s">
        <v>619</v>
      </c>
      <c r="AW206" s="841" t="s">
        <v>619</v>
      </c>
      <c r="AX206" s="842" t="s">
        <v>619</v>
      </c>
      <c r="AY206" s="840" t="s">
        <v>619</v>
      </c>
      <c r="AZ206" s="841" t="s">
        <v>619</v>
      </c>
      <c r="BA206" s="841" t="s">
        <v>619</v>
      </c>
      <c r="BB206" s="885">
        <f>IF($BE$3="４週",SUM(W206:AX206),IF($BE$3="暦月",SUM(W206:BA206),""))</f>
        <v>0</v>
      </c>
      <c r="BC206" s="886"/>
      <c r="BD206" s="887">
        <f>IF($BE$3="４週",BB206/4,IF($BE$3="暦月",(BB206/($BE$8/7)),""))</f>
        <v>0</v>
      </c>
      <c r="BE206" s="886"/>
      <c r="BF206" s="888"/>
      <c r="BG206" s="889"/>
      <c r="BH206" s="889"/>
      <c r="BI206" s="889"/>
      <c r="BJ206" s="890"/>
    </row>
    <row r="207" spans="2:62" ht="20.25" customHeight="1">
      <c r="B207" s="800">
        <f>B205+1</f>
        <v>96</v>
      </c>
      <c r="C207" s="849"/>
      <c r="D207" s="850"/>
      <c r="E207" s="828"/>
      <c r="F207" s="829"/>
      <c r="G207" s="828"/>
      <c r="H207" s="829"/>
      <c r="I207" s="853"/>
      <c r="J207" s="854"/>
      <c r="K207" s="855"/>
      <c r="L207" s="856"/>
      <c r="M207" s="856"/>
      <c r="N207" s="850"/>
      <c r="O207" s="834"/>
      <c r="P207" s="835"/>
      <c r="Q207" s="835"/>
      <c r="R207" s="835"/>
      <c r="S207" s="836"/>
      <c r="T207" s="874" t="s">
        <v>232</v>
      </c>
      <c r="U207" s="875"/>
      <c r="V207" s="876"/>
      <c r="W207" s="860"/>
      <c r="X207" s="861"/>
      <c r="Y207" s="861"/>
      <c r="Z207" s="861"/>
      <c r="AA207" s="861"/>
      <c r="AB207" s="861"/>
      <c r="AC207" s="862"/>
      <c r="AD207" s="860"/>
      <c r="AE207" s="861"/>
      <c r="AF207" s="861"/>
      <c r="AG207" s="861"/>
      <c r="AH207" s="861"/>
      <c r="AI207" s="861"/>
      <c r="AJ207" s="862"/>
      <c r="AK207" s="860"/>
      <c r="AL207" s="861"/>
      <c r="AM207" s="861"/>
      <c r="AN207" s="861"/>
      <c r="AO207" s="861"/>
      <c r="AP207" s="861"/>
      <c r="AQ207" s="862"/>
      <c r="AR207" s="860"/>
      <c r="AS207" s="861"/>
      <c r="AT207" s="861"/>
      <c r="AU207" s="861"/>
      <c r="AV207" s="861"/>
      <c r="AW207" s="861"/>
      <c r="AX207" s="862"/>
      <c r="AY207" s="860"/>
      <c r="AZ207" s="861"/>
      <c r="BA207" s="863"/>
      <c r="BB207" s="864"/>
      <c r="BC207" s="865"/>
      <c r="BD207" s="866"/>
      <c r="BE207" s="867"/>
      <c r="BF207" s="868"/>
      <c r="BG207" s="869"/>
      <c r="BH207" s="869"/>
      <c r="BI207" s="869"/>
      <c r="BJ207" s="870"/>
    </row>
    <row r="208" spans="2:62" ht="20.25" customHeight="1">
      <c r="B208" s="825"/>
      <c r="C208" s="877"/>
      <c r="D208" s="878"/>
      <c r="E208" s="879"/>
      <c r="F208" s="880">
        <f>C207</f>
        <v>0</v>
      </c>
      <c r="G208" s="879"/>
      <c r="H208" s="880">
        <f>I207</f>
        <v>0</v>
      </c>
      <c r="I208" s="881"/>
      <c r="J208" s="882"/>
      <c r="K208" s="883"/>
      <c r="L208" s="884"/>
      <c r="M208" s="884"/>
      <c r="N208" s="878"/>
      <c r="O208" s="834"/>
      <c r="P208" s="835"/>
      <c r="Q208" s="835"/>
      <c r="R208" s="835"/>
      <c r="S208" s="836"/>
      <c r="T208" s="871" t="s">
        <v>235</v>
      </c>
      <c r="U208" s="872"/>
      <c r="V208" s="873"/>
      <c r="W208" s="840" t="s">
        <v>619</v>
      </c>
      <c r="X208" s="841" t="s">
        <v>619</v>
      </c>
      <c r="Y208" s="841" t="s">
        <v>619</v>
      </c>
      <c r="Z208" s="841" t="s">
        <v>619</v>
      </c>
      <c r="AA208" s="841" t="s">
        <v>619</v>
      </c>
      <c r="AB208" s="841" t="s">
        <v>619</v>
      </c>
      <c r="AC208" s="842" t="s">
        <v>619</v>
      </c>
      <c r="AD208" s="840" t="s">
        <v>619</v>
      </c>
      <c r="AE208" s="841" t="s">
        <v>619</v>
      </c>
      <c r="AF208" s="841" t="s">
        <v>619</v>
      </c>
      <c r="AG208" s="841" t="s">
        <v>619</v>
      </c>
      <c r="AH208" s="841" t="s">
        <v>619</v>
      </c>
      <c r="AI208" s="841" t="s">
        <v>619</v>
      </c>
      <c r="AJ208" s="842" t="s">
        <v>619</v>
      </c>
      <c r="AK208" s="840" t="s">
        <v>619</v>
      </c>
      <c r="AL208" s="841" t="s">
        <v>619</v>
      </c>
      <c r="AM208" s="841" t="s">
        <v>619</v>
      </c>
      <c r="AN208" s="841" t="s">
        <v>619</v>
      </c>
      <c r="AO208" s="841" t="s">
        <v>619</v>
      </c>
      <c r="AP208" s="841" t="s">
        <v>619</v>
      </c>
      <c r="AQ208" s="842" t="s">
        <v>619</v>
      </c>
      <c r="AR208" s="840" t="s">
        <v>619</v>
      </c>
      <c r="AS208" s="841" t="s">
        <v>619</v>
      </c>
      <c r="AT208" s="841" t="s">
        <v>619</v>
      </c>
      <c r="AU208" s="841" t="s">
        <v>619</v>
      </c>
      <c r="AV208" s="841" t="s">
        <v>619</v>
      </c>
      <c r="AW208" s="841" t="s">
        <v>619</v>
      </c>
      <c r="AX208" s="842" t="s">
        <v>619</v>
      </c>
      <c r="AY208" s="840" t="s">
        <v>619</v>
      </c>
      <c r="AZ208" s="841" t="s">
        <v>619</v>
      </c>
      <c r="BA208" s="841" t="s">
        <v>619</v>
      </c>
      <c r="BB208" s="885">
        <f>IF($BE$3="４週",SUM(W208:AX208),IF($BE$3="暦月",SUM(W208:BA208),""))</f>
        <v>0</v>
      </c>
      <c r="BC208" s="886"/>
      <c r="BD208" s="887">
        <f>IF($BE$3="４週",BB208/4,IF($BE$3="暦月",(BB208/($BE$8/7)),""))</f>
        <v>0</v>
      </c>
      <c r="BE208" s="886"/>
      <c r="BF208" s="888"/>
      <c r="BG208" s="889"/>
      <c r="BH208" s="889"/>
      <c r="BI208" s="889"/>
      <c r="BJ208" s="890"/>
    </row>
    <row r="209" spans="2:62" ht="20.25" customHeight="1">
      <c r="B209" s="800">
        <f>B207+1</f>
        <v>97</v>
      </c>
      <c r="C209" s="849"/>
      <c r="D209" s="850"/>
      <c r="E209" s="828"/>
      <c r="F209" s="829"/>
      <c r="G209" s="828"/>
      <c r="H209" s="829"/>
      <c r="I209" s="853"/>
      <c r="J209" s="854"/>
      <c r="K209" s="855"/>
      <c r="L209" s="856"/>
      <c r="M209" s="856"/>
      <c r="N209" s="850"/>
      <c r="O209" s="834"/>
      <c r="P209" s="835"/>
      <c r="Q209" s="835"/>
      <c r="R209" s="835"/>
      <c r="S209" s="836"/>
      <c r="T209" s="874" t="s">
        <v>232</v>
      </c>
      <c r="U209" s="875"/>
      <c r="V209" s="876"/>
      <c r="W209" s="860"/>
      <c r="X209" s="861"/>
      <c r="Y209" s="861"/>
      <c r="Z209" s="861"/>
      <c r="AA209" s="861"/>
      <c r="AB209" s="861"/>
      <c r="AC209" s="862"/>
      <c r="AD209" s="860"/>
      <c r="AE209" s="861"/>
      <c r="AF209" s="861"/>
      <c r="AG209" s="861"/>
      <c r="AH209" s="861"/>
      <c r="AI209" s="861"/>
      <c r="AJ209" s="862"/>
      <c r="AK209" s="860"/>
      <c r="AL209" s="861"/>
      <c r="AM209" s="861"/>
      <c r="AN209" s="861"/>
      <c r="AO209" s="861"/>
      <c r="AP209" s="861"/>
      <c r="AQ209" s="862"/>
      <c r="AR209" s="860"/>
      <c r="AS209" s="861"/>
      <c r="AT209" s="861"/>
      <c r="AU209" s="861"/>
      <c r="AV209" s="861"/>
      <c r="AW209" s="861"/>
      <c r="AX209" s="862"/>
      <c r="AY209" s="860"/>
      <c r="AZ209" s="861"/>
      <c r="BA209" s="863"/>
      <c r="BB209" s="864"/>
      <c r="BC209" s="865"/>
      <c r="BD209" s="866"/>
      <c r="BE209" s="867"/>
      <c r="BF209" s="868"/>
      <c r="BG209" s="869"/>
      <c r="BH209" s="869"/>
      <c r="BI209" s="869"/>
      <c r="BJ209" s="870"/>
    </row>
    <row r="210" spans="2:62" ht="20.25" customHeight="1">
      <c r="B210" s="825"/>
      <c r="C210" s="877"/>
      <c r="D210" s="878"/>
      <c r="E210" s="879"/>
      <c r="F210" s="880">
        <f>C209</f>
        <v>0</v>
      </c>
      <c r="G210" s="879"/>
      <c r="H210" s="880">
        <f>I209</f>
        <v>0</v>
      </c>
      <c r="I210" s="881"/>
      <c r="J210" s="882"/>
      <c r="K210" s="883"/>
      <c r="L210" s="884"/>
      <c r="M210" s="884"/>
      <c r="N210" s="878"/>
      <c r="O210" s="834"/>
      <c r="P210" s="835"/>
      <c r="Q210" s="835"/>
      <c r="R210" s="835"/>
      <c r="S210" s="836"/>
      <c r="T210" s="871" t="s">
        <v>235</v>
      </c>
      <c r="U210" s="872"/>
      <c r="V210" s="873"/>
      <c r="W210" s="840" t="s">
        <v>619</v>
      </c>
      <c r="X210" s="841" t="s">
        <v>619</v>
      </c>
      <c r="Y210" s="841" t="s">
        <v>619</v>
      </c>
      <c r="Z210" s="841" t="s">
        <v>619</v>
      </c>
      <c r="AA210" s="841" t="s">
        <v>619</v>
      </c>
      <c r="AB210" s="841" t="s">
        <v>619</v>
      </c>
      <c r="AC210" s="842" t="s">
        <v>619</v>
      </c>
      <c r="AD210" s="840" t="s">
        <v>619</v>
      </c>
      <c r="AE210" s="841" t="s">
        <v>619</v>
      </c>
      <c r="AF210" s="841" t="s">
        <v>619</v>
      </c>
      <c r="AG210" s="841" t="s">
        <v>619</v>
      </c>
      <c r="AH210" s="841" t="s">
        <v>619</v>
      </c>
      <c r="AI210" s="841" t="s">
        <v>619</v>
      </c>
      <c r="AJ210" s="842" t="s">
        <v>619</v>
      </c>
      <c r="AK210" s="840" t="s">
        <v>619</v>
      </c>
      <c r="AL210" s="841" t="s">
        <v>619</v>
      </c>
      <c r="AM210" s="841" t="s">
        <v>619</v>
      </c>
      <c r="AN210" s="841" t="s">
        <v>619</v>
      </c>
      <c r="AO210" s="841" t="s">
        <v>619</v>
      </c>
      <c r="AP210" s="841" t="s">
        <v>619</v>
      </c>
      <c r="AQ210" s="842" t="s">
        <v>619</v>
      </c>
      <c r="AR210" s="840" t="s">
        <v>619</v>
      </c>
      <c r="AS210" s="841" t="s">
        <v>619</v>
      </c>
      <c r="AT210" s="841" t="s">
        <v>619</v>
      </c>
      <c r="AU210" s="841" t="s">
        <v>619</v>
      </c>
      <c r="AV210" s="841" t="s">
        <v>619</v>
      </c>
      <c r="AW210" s="841" t="s">
        <v>619</v>
      </c>
      <c r="AX210" s="842" t="s">
        <v>619</v>
      </c>
      <c r="AY210" s="840" t="s">
        <v>619</v>
      </c>
      <c r="AZ210" s="841" t="s">
        <v>619</v>
      </c>
      <c r="BA210" s="841" t="s">
        <v>619</v>
      </c>
      <c r="BB210" s="885">
        <f>IF($BE$3="４週",SUM(W210:AX210),IF($BE$3="暦月",SUM(W210:BA210),""))</f>
        <v>0</v>
      </c>
      <c r="BC210" s="886"/>
      <c r="BD210" s="887">
        <f>IF($BE$3="４週",BB210/4,IF($BE$3="暦月",(BB210/($BE$8/7)),""))</f>
        <v>0</v>
      </c>
      <c r="BE210" s="886"/>
      <c r="BF210" s="888"/>
      <c r="BG210" s="889"/>
      <c r="BH210" s="889"/>
      <c r="BI210" s="889"/>
      <c r="BJ210" s="890"/>
    </row>
    <row r="211" spans="2:62" ht="20.25" customHeight="1">
      <c r="B211" s="800">
        <f>B209+1</f>
        <v>98</v>
      </c>
      <c r="C211" s="849"/>
      <c r="D211" s="850"/>
      <c r="E211" s="828"/>
      <c r="F211" s="829"/>
      <c r="G211" s="828"/>
      <c r="H211" s="829"/>
      <c r="I211" s="853"/>
      <c r="J211" s="854"/>
      <c r="K211" s="855"/>
      <c r="L211" s="856"/>
      <c r="M211" s="856"/>
      <c r="N211" s="850"/>
      <c r="O211" s="834"/>
      <c r="P211" s="835"/>
      <c r="Q211" s="835"/>
      <c r="R211" s="835"/>
      <c r="S211" s="836"/>
      <c r="T211" s="874" t="s">
        <v>232</v>
      </c>
      <c r="U211" s="875"/>
      <c r="V211" s="876"/>
      <c r="W211" s="860"/>
      <c r="X211" s="861"/>
      <c r="Y211" s="861"/>
      <c r="Z211" s="861"/>
      <c r="AA211" s="861"/>
      <c r="AB211" s="861"/>
      <c r="AC211" s="862"/>
      <c r="AD211" s="860"/>
      <c r="AE211" s="861"/>
      <c r="AF211" s="861"/>
      <c r="AG211" s="861"/>
      <c r="AH211" s="861"/>
      <c r="AI211" s="861"/>
      <c r="AJ211" s="862"/>
      <c r="AK211" s="860"/>
      <c r="AL211" s="861"/>
      <c r="AM211" s="861"/>
      <c r="AN211" s="861"/>
      <c r="AO211" s="861"/>
      <c r="AP211" s="861"/>
      <c r="AQ211" s="862"/>
      <c r="AR211" s="860"/>
      <c r="AS211" s="861"/>
      <c r="AT211" s="861"/>
      <c r="AU211" s="861"/>
      <c r="AV211" s="861"/>
      <c r="AW211" s="861"/>
      <c r="AX211" s="862"/>
      <c r="AY211" s="860"/>
      <c r="AZ211" s="861"/>
      <c r="BA211" s="863"/>
      <c r="BB211" s="864"/>
      <c r="BC211" s="865"/>
      <c r="BD211" s="866"/>
      <c r="BE211" s="867"/>
      <c r="BF211" s="868"/>
      <c r="BG211" s="869"/>
      <c r="BH211" s="869"/>
      <c r="BI211" s="869"/>
      <c r="BJ211" s="870"/>
    </row>
    <row r="212" spans="2:62" ht="20.25" customHeight="1">
      <c r="B212" s="825"/>
      <c r="C212" s="877"/>
      <c r="D212" s="878"/>
      <c r="E212" s="879"/>
      <c r="F212" s="880">
        <f>C211</f>
        <v>0</v>
      </c>
      <c r="G212" s="879"/>
      <c r="H212" s="880">
        <f>I211</f>
        <v>0</v>
      </c>
      <c r="I212" s="881"/>
      <c r="J212" s="882"/>
      <c r="K212" s="883"/>
      <c r="L212" s="884"/>
      <c r="M212" s="884"/>
      <c r="N212" s="878"/>
      <c r="O212" s="834"/>
      <c r="P212" s="835"/>
      <c r="Q212" s="835"/>
      <c r="R212" s="835"/>
      <c r="S212" s="836"/>
      <c r="T212" s="871" t="s">
        <v>235</v>
      </c>
      <c r="U212" s="872"/>
      <c r="V212" s="873"/>
      <c r="W212" s="840" t="s">
        <v>619</v>
      </c>
      <c r="X212" s="841" t="s">
        <v>619</v>
      </c>
      <c r="Y212" s="841" t="s">
        <v>619</v>
      </c>
      <c r="Z212" s="841" t="s">
        <v>619</v>
      </c>
      <c r="AA212" s="841" t="s">
        <v>619</v>
      </c>
      <c r="AB212" s="841" t="s">
        <v>619</v>
      </c>
      <c r="AC212" s="842" t="s">
        <v>619</v>
      </c>
      <c r="AD212" s="840" t="s">
        <v>619</v>
      </c>
      <c r="AE212" s="841" t="s">
        <v>619</v>
      </c>
      <c r="AF212" s="841" t="s">
        <v>619</v>
      </c>
      <c r="AG212" s="841" t="s">
        <v>619</v>
      </c>
      <c r="AH212" s="841" t="s">
        <v>619</v>
      </c>
      <c r="AI212" s="841" t="s">
        <v>619</v>
      </c>
      <c r="AJ212" s="842" t="s">
        <v>619</v>
      </c>
      <c r="AK212" s="840" t="s">
        <v>619</v>
      </c>
      <c r="AL212" s="841" t="s">
        <v>619</v>
      </c>
      <c r="AM212" s="841" t="s">
        <v>619</v>
      </c>
      <c r="AN212" s="841" t="s">
        <v>619</v>
      </c>
      <c r="AO212" s="841" t="s">
        <v>619</v>
      </c>
      <c r="AP212" s="841" t="s">
        <v>619</v>
      </c>
      <c r="AQ212" s="842" t="s">
        <v>619</v>
      </c>
      <c r="AR212" s="840" t="s">
        <v>619</v>
      </c>
      <c r="AS212" s="841" t="s">
        <v>619</v>
      </c>
      <c r="AT212" s="841" t="s">
        <v>619</v>
      </c>
      <c r="AU212" s="841" t="s">
        <v>619</v>
      </c>
      <c r="AV212" s="841" t="s">
        <v>619</v>
      </c>
      <c r="AW212" s="841" t="s">
        <v>619</v>
      </c>
      <c r="AX212" s="842" t="s">
        <v>619</v>
      </c>
      <c r="AY212" s="840" t="s">
        <v>619</v>
      </c>
      <c r="AZ212" s="841" t="s">
        <v>619</v>
      </c>
      <c r="BA212" s="841" t="s">
        <v>619</v>
      </c>
      <c r="BB212" s="885">
        <f>IF($BE$3="４週",SUM(W212:AX212),IF($BE$3="暦月",SUM(W212:BA212),""))</f>
        <v>0</v>
      </c>
      <c r="BC212" s="886"/>
      <c r="BD212" s="887">
        <f>IF($BE$3="４週",BB212/4,IF($BE$3="暦月",(BB212/($BE$8/7)),""))</f>
        <v>0</v>
      </c>
      <c r="BE212" s="886"/>
      <c r="BF212" s="888"/>
      <c r="BG212" s="889"/>
      <c r="BH212" s="889"/>
      <c r="BI212" s="889"/>
      <c r="BJ212" s="890"/>
    </row>
    <row r="213" spans="2:62" ht="20.25" customHeight="1">
      <c r="B213" s="800">
        <f>B211+1</f>
        <v>99</v>
      </c>
      <c r="C213" s="849"/>
      <c r="D213" s="850"/>
      <c r="E213" s="828"/>
      <c r="F213" s="829"/>
      <c r="G213" s="828"/>
      <c r="H213" s="829"/>
      <c r="I213" s="853"/>
      <c r="J213" s="854"/>
      <c r="K213" s="855"/>
      <c r="L213" s="856"/>
      <c r="M213" s="856"/>
      <c r="N213" s="850"/>
      <c r="O213" s="834"/>
      <c r="P213" s="835"/>
      <c r="Q213" s="835"/>
      <c r="R213" s="835"/>
      <c r="S213" s="836"/>
      <c r="T213" s="874" t="s">
        <v>232</v>
      </c>
      <c r="U213" s="875"/>
      <c r="V213" s="876"/>
      <c r="W213" s="860"/>
      <c r="X213" s="861"/>
      <c r="Y213" s="861"/>
      <c r="Z213" s="861"/>
      <c r="AA213" s="861"/>
      <c r="AB213" s="861"/>
      <c r="AC213" s="862"/>
      <c r="AD213" s="860"/>
      <c r="AE213" s="861"/>
      <c r="AF213" s="861"/>
      <c r="AG213" s="861"/>
      <c r="AH213" s="861"/>
      <c r="AI213" s="861"/>
      <c r="AJ213" s="862"/>
      <c r="AK213" s="860"/>
      <c r="AL213" s="861"/>
      <c r="AM213" s="861"/>
      <c r="AN213" s="861"/>
      <c r="AO213" s="861"/>
      <c r="AP213" s="861"/>
      <c r="AQ213" s="862"/>
      <c r="AR213" s="860"/>
      <c r="AS213" s="861"/>
      <c r="AT213" s="861"/>
      <c r="AU213" s="861"/>
      <c r="AV213" s="861"/>
      <c r="AW213" s="861"/>
      <c r="AX213" s="862"/>
      <c r="AY213" s="860"/>
      <c r="AZ213" s="861"/>
      <c r="BA213" s="863"/>
      <c r="BB213" s="864"/>
      <c r="BC213" s="865"/>
      <c r="BD213" s="866"/>
      <c r="BE213" s="867"/>
      <c r="BF213" s="868"/>
      <c r="BG213" s="869"/>
      <c r="BH213" s="869"/>
      <c r="BI213" s="869"/>
      <c r="BJ213" s="870"/>
    </row>
    <row r="214" spans="2:62" ht="20.25" customHeight="1">
      <c r="B214" s="825"/>
      <c r="C214" s="877"/>
      <c r="D214" s="878"/>
      <c r="E214" s="879"/>
      <c r="F214" s="880">
        <f>C213</f>
        <v>0</v>
      </c>
      <c r="G214" s="879"/>
      <c r="H214" s="880">
        <f>I213</f>
        <v>0</v>
      </c>
      <c r="I214" s="881"/>
      <c r="J214" s="882"/>
      <c r="K214" s="883"/>
      <c r="L214" s="884"/>
      <c r="M214" s="884"/>
      <c r="N214" s="878"/>
      <c r="O214" s="834"/>
      <c r="P214" s="835"/>
      <c r="Q214" s="835"/>
      <c r="R214" s="835"/>
      <c r="S214" s="836"/>
      <c r="T214" s="871" t="s">
        <v>235</v>
      </c>
      <c r="U214" s="872"/>
      <c r="V214" s="873"/>
      <c r="W214" s="840" t="s">
        <v>619</v>
      </c>
      <c r="X214" s="841" t="s">
        <v>619</v>
      </c>
      <c r="Y214" s="841" t="s">
        <v>619</v>
      </c>
      <c r="Z214" s="841" t="s">
        <v>619</v>
      </c>
      <c r="AA214" s="841" t="s">
        <v>619</v>
      </c>
      <c r="AB214" s="841" t="s">
        <v>619</v>
      </c>
      <c r="AC214" s="842" t="s">
        <v>619</v>
      </c>
      <c r="AD214" s="840" t="s">
        <v>619</v>
      </c>
      <c r="AE214" s="841" t="s">
        <v>619</v>
      </c>
      <c r="AF214" s="841" t="s">
        <v>619</v>
      </c>
      <c r="AG214" s="841" t="s">
        <v>619</v>
      </c>
      <c r="AH214" s="841" t="s">
        <v>619</v>
      </c>
      <c r="AI214" s="841" t="s">
        <v>619</v>
      </c>
      <c r="AJ214" s="842" t="s">
        <v>619</v>
      </c>
      <c r="AK214" s="840" t="s">
        <v>619</v>
      </c>
      <c r="AL214" s="841" t="s">
        <v>619</v>
      </c>
      <c r="AM214" s="841" t="s">
        <v>619</v>
      </c>
      <c r="AN214" s="841" t="s">
        <v>619</v>
      </c>
      <c r="AO214" s="841" t="s">
        <v>619</v>
      </c>
      <c r="AP214" s="841" t="s">
        <v>619</v>
      </c>
      <c r="AQ214" s="842" t="s">
        <v>619</v>
      </c>
      <c r="AR214" s="840" t="s">
        <v>619</v>
      </c>
      <c r="AS214" s="841" t="s">
        <v>619</v>
      </c>
      <c r="AT214" s="841" t="s">
        <v>619</v>
      </c>
      <c r="AU214" s="841" t="s">
        <v>619</v>
      </c>
      <c r="AV214" s="841" t="s">
        <v>619</v>
      </c>
      <c r="AW214" s="841" t="s">
        <v>619</v>
      </c>
      <c r="AX214" s="842" t="s">
        <v>619</v>
      </c>
      <c r="AY214" s="840" t="s">
        <v>619</v>
      </c>
      <c r="AZ214" s="841" t="s">
        <v>619</v>
      </c>
      <c r="BA214" s="841" t="s">
        <v>619</v>
      </c>
      <c r="BB214" s="885">
        <f>IF($BE$3="４週",SUM(W214:AX214),IF($BE$3="暦月",SUM(W214:BA214),""))</f>
        <v>0</v>
      </c>
      <c r="BC214" s="886"/>
      <c r="BD214" s="887">
        <f>IF($BE$3="４週",BB214/4,IF($BE$3="暦月",(BB214/($BE$8/7)),""))</f>
        <v>0</v>
      </c>
      <c r="BE214" s="886"/>
      <c r="BF214" s="888"/>
      <c r="BG214" s="889"/>
      <c r="BH214" s="889"/>
      <c r="BI214" s="889"/>
      <c r="BJ214" s="890"/>
    </row>
    <row r="215" spans="2:62" ht="20.25" customHeight="1">
      <c r="B215" s="800">
        <f>B213+1</f>
        <v>100</v>
      </c>
      <c r="C215" s="849"/>
      <c r="D215" s="850"/>
      <c r="E215" s="851"/>
      <c r="F215" s="852"/>
      <c r="G215" s="851"/>
      <c r="H215" s="852"/>
      <c r="I215" s="853"/>
      <c r="J215" s="854"/>
      <c r="K215" s="855"/>
      <c r="L215" s="856"/>
      <c r="M215" s="856"/>
      <c r="N215" s="850"/>
      <c r="O215" s="834"/>
      <c r="P215" s="835"/>
      <c r="Q215" s="835"/>
      <c r="R215" s="835"/>
      <c r="S215" s="836"/>
      <c r="T215" s="857" t="s">
        <v>232</v>
      </c>
      <c r="U215" s="858"/>
      <c r="V215" s="859"/>
      <c r="W215" s="860"/>
      <c r="X215" s="861"/>
      <c r="Y215" s="861"/>
      <c r="Z215" s="861"/>
      <c r="AA215" s="861"/>
      <c r="AB215" s="861"/>
      <c r="AC215" s="862"/>
      <c r="AD215" s="860"/>
      <c r="AE215" s="861"/>
      <c r="AF215" s="861"/>
      <c r="AG215" s="861"/>
      <c r="AH215" s="861"/>
      <c r="AI215" s="861"/>
      <c r="AJ215" s="862"/>
      <c r="AK215" s="860"/>
      <c r="AL215" s="861"/>
      <c r="AM215" s="861"/>
      <c r="AN215" s="861"/>
      <c r="AO215" s="861"/>
      <c r="AP215" s="861"/>
      <c r="AQ215" s="862"/>
      <c r="AR215" s="860"/>
      <c r="AS215" s="861"/>
      <c r="AT215" s="861"/>
      <c r="AU215" s="861"/>
      <c r="AV215" s="861"/>
      <c r="AW215" s="861"/>
      <c r="AX215" s="862"/>
      <c r="AY215" s="860"/>
      <c r="AZ215" s="861"/>
      <c r="BA215" s="863"/>
      <c r="BB215" s="864"/>
      <c r="BC215" s="865"/>
      <c r="BD215" s="866"/>
      <c r="BE215" s="867"/>
      <c r="BF215" s="868"/>
      <c r="BG215" s="869"/>
      <c r="BH215" s="869"/>
      <c r="BI215" s="869"/>
      <c r="BJ215" s="870"/>
    </row>
    <row r="216" spans="2:62" ht="20.25" customHeight="1" thickBot="1">
      <c r="B216" s="894"/>
      <c r="C216" s="895"/>
      <c r="D216" s="896"/>
      <c r="E216" s="897"/>
      <c r="F216" s="898">
        <f>C215</f>
        <v>0</v>
      </c>
      <c r="G216" s="897"/>
      <c r="H216" s="898">
        <f>I215</f>
        <v>0</v>
      </c>
      <c r="I216" s="899"/>
      <c r="J216" s="900"/>
      <c r="K216" s="901"/>
      <c r="L216" s="902"/>
      <c r="M216" s="902"/>
      <c r="N216" s="896"/>
      <c r="O216" s="903"/>
      <c r="P216" s="904"/>
      <c r="Q216" s="904"/>
      <c r="R216" s="904"/>
      <c r="S216" s="905"/>
      <c r="T216" s="906" t="s">
        <v>235</v>
      </c>
      <c r="U216" s="907"/>
      <c r="V216" s="908"/>
      <c r="W216" s="909" t="s">
        <v>619</v>
      </c>
      <c r="X216" s="910" t="s">
        <v>619</v>
      </c>
      <c r="Y216" s="910" t="s">
        <v>619</v>
      </c>
      <c r="Z216" s="910" t="s">
        <v>619</v>
      </c>
      <c r="AA216" s="910" t="s">
        <v>619</v>
      </c>
      <c r="AB216" s="910" t="s">
        <v>619</v>
      </c>
      <c r="AC216" s="911" t="s">
        <v>619</v>
      </c>
      <c r="AD216" s="909" t="s">
        <v>619</v>
      </c>
      <c r="AE216" s="910" t="s">
        <v>619</v>
      </c>
      <c r="AF216" s="910" t="s">
        <v>619</v>
      </c>
      <c r="AG216" s="910" t="s">
        <v>619</v>
      </c>
      <c r="AH216" s="910" t="s">
        <v>619</v>
      </c>
      <c r="AI216" s="910" t="s">
        <v>619</v>
      </c>
      <c r="AJ216" s="911" t="s">
        <v>619</v>
      </c>
      <c r="AK216" s="909" t="s">
        <v>619</v>
      </c>
      <c r="AL216" s="910" t="s">
        <v>619</v>
      </c>
      <c r="AM216" s="910" t="s">
        <v>619</v>
      </c>
      <c r="AN216" s="910" t="s">
        <v>619</v>
      </c>
      <c r="AO216" s="910" t="s">
        <v>619</v>
      </c>
      <c r="AP216" s="910" t="s">
        <v>619</v>
      </c>
      <c r="AQ216" s="911" t="s">
        <v>619</v>
      </c>
      <c r="AR216" s="909" t="s">
        <v>619</v>
      </c>
      <c r="AS216" s="910" t="s">
        <v>619</v>
      </c>
      <c r="AT216" s="910" t="s">
        <v>619</v>
      </c>
      <c r="AU216" s="910" t="s">
        <v>619</v>
      </c>
      <c r="AV216" s="910" t="s">
        <v>619</v>
      </c>
      <c r="AW216" s="910" t="s">
        <v>619</v>
      </c>
      <c r="AX216" s="911" t="s">
        <v>619</v>
      </c>
      <c r="AY216" s="909" t="s">
        <v>619</v>
      </c>
      <c r="AZ216" s="910" t="s">
        <v>619</v>
      </c>
      <c r="BA216" s="910" t="s">
        <v>619</v>
      </c>
      <c r="BB216" s="913">
        <f>IF($BE$3="４週",SUM(W216:AX216),IF($BE$3="暦月",SUM(W216:BA216),""))</f>
        <v>0</v>
      </c>
      <c r="BC216" s="914"/>
      <c r="BD216" s="915">
        <f>IF($BE$3="４週",BB216/4,IF($BE$3="暦月",(BB216/($BE$8/7)),""))</f>
        <v>0</v>
      </c>
      <c r="BE216" s="914"/>
      <c r="BF216" s="916"/>
      <c r="BG216" s="917"/>
      <c r="BH216" s="917"/>
      <c r="BI216" s="917"/>
      <c r="BJ216" s="918"/>
    </row>
    <row r="217" spans="2:62" ht="20.25" customHeight="1">
      <c r="B217" s="919"/>
      <c r="C217" s="920"/>
      <c r="D217" s="920"/>
      <c r="E217" s="920"/>
      <c r="F217" s="920"/>
      <c r="G217" s="920"/>
      <c r="H217" s="920"/>
      <c r="I217" s="921"/>
      <c r="J217" s="921"/>
      <c r="K217" s="920"/>
      <c r="L217" s="920"/>
      <c r="M217" s="920"/>
      <c r="N217" s="920"/>
      <c r="O217" s="922"/>
      <c r="P217" s="922"/>
      <c r="Q217" s="922"/>
      <c r="R217" s="923"/>
      <c r="S217" s="923"/>
      <c r="T217" s="923"/>
      <c r="U217" s="924"/>
      <c r="V217" s="925"/>
      <c r="W217" s="926"/>
      <c r="X217" s="926"/>
      <c r="Y217" s="926"/>
      <c r="Z217" s="926"/>
      <c r="AA217" s="926"/>
      <c r="AB217" s="926"/>
      <c r="AC217" s="926"/>
      <c r="AD217" s="926"/>
      <c r="AE217" s="926"/>
      <c r="AF217" s="926"/>
      <c r="AG217" s="926"/>
      <c r="AH217" s="926"/>
      <c r="AI217" s="926"/>
      <c r="AJ217" s="926"/>
      <c r="AK217" s="926"/>
      <c r="AL217" s="926"/>
      <c r="AM217" s="926"/>
      <c r="AN217" s="926"/>
      <c r="AO217" s="926"/>
      <c r="AP217" s="926"/>
      <c r="AQ217" s="926"/>
      <c r="AR217" s="926"/>
      <c r="AS217" s="926"/>
      <c r="AT217" s="926"/>
      <c r="AU217" s="926"/>
      <c r="AV217" s="926"/>
      <c r="AW217" s="926"/>
      <c r="AX217" s="926"/>
      <c r="AY217" s="926"/>
      <c r="AZ217" s="926"/>
      <c r="BA217" s="926"/>
      <c r="BB217" s="926"/>
      <c r="BC217" s="926"/>
      <c r="BD217" s="927"/>
      <c r="BE217" s="927"/>
      <c r="BF217" s="922"/>
      <c r="BG217" s="922"/>
      <c r="BH217" s="922"/>
      <c r="BI217" s="922"/>
      <c r="BJ217" s="922"/>
    </row>
    <row r="218" spans="2:62" ht="20.25" customHeight="1">
      <c r="B218" s="919"/>
      <c r="C218" s="920"/>
      <c r="D218" s="920"/>
      <c r="E218" s="920"/>
      <c r="F218" s="920"/>
      <c r="G218" s="920"/>
      <c r="H218" s="920"/>
      <c r="I218" s="928"/>
      <c r="J218" s="929" t="s">
        <v>377</v>
      </c>
      <c r="K218" s="929"/>
      <c r="L218" s="929"/>
      <c r="M218" s="929"/>
      <c r="N218" s="929"/>
      <c r="O218" s="929"/>
      <c r="P218" s="929"/>
      <c r="Q218" s="929"/>
      <c r="R218" s="929"/>
      <c r="S218" s="929"/>
      <c r="T218" s="930"/>
      <c r="U218" s="929"/>
      <c r="V218" s="929"/>
      <c r="W218" s="929"/>
      <c r="X218" s="929"/>
      <c r="Y218" s="929"/>
      <c r="Z218" s="931"/>
      <c r="AA218" s="931"/>
      <c r="AB218" s="931"/>
      <c r="AC218" s="931"/>
      <c r="AD218" s="931"/>
      <c r="AE218" s="931"/>
      <c r="AF218" s="931"/>
      <c r="AG218" s="931"/>
      <c r="AH218" s="931"/>
      <c r="AI218" s="931"/>
      <c r="AJ218" s="931"/>
      <c r="AK218" s="931"/>
      <c r="AL218" s="931"/>
      <c r="AM218" s="931"/>
      <c r="AN218" s="931"/>
      <c r="AO218" s="931"/>
      <c r="AP218" s="931"/>
      <c r="AQ218" s="931"/>
      <c r="AR218" s="931"/>
      <c r="AS218" s="931"/>
      <c r="AT218" s="931"/>
      <c r="AU218" s="931"/>
      <c r="AV218" s="931"/>
      <c r="AW218" s="931"/>
      <c r="AX218" s="931"/>
      <c r="AY218" s="931"/>
      <c r="AZ218" s="931"/>
      <c r="BA218" s="931"/>
      <c r="BB218" s="931"/>
      <c r="BC218" s="931"/>
      <c r="BD218" s="932"/>
      <c r="BE218" s="927"/>
      <c r="BF218" s="922"/>
      <c r="BG218" s="922"/>
      <c r="BH218" s="922"/>
      <c r="BI218" s="922"/>
      <c r="BJ218" s="922"/>
    </row>
    <row r="219" spans="2:62" ht="20.25" customHeight="1">
      <c r="B219" s="919"/>
      <c r="C219" s="920"/>
      <c r="D219" s="920"/>
      <c r="E219" s="920"/>
      <c r="F219" s="920"/>
      <c r="G219" s="920"/>
      <c r="H219" s="920"/>
      <c r="I219" s="928"/>
      <c r="J219" s="929"/>
      <c r="K219" s="929" t="s">
        <v>285</v>
      </c>
      <c r="L219" s="929"/>
      <c r="M219" s="929"/>
      <c r="N219" s="929"/>
      <c r="O219" s="929"/>
      <c r="P219" s="929"/>
      <c r="Q219" s="929"/>
      <c r="R219" s="929"/>
      <c r="S219" s="929"/>
      <c r="T219" s="930"/>
      <c r="U219" s="929"/>
      <c r="V219" s="929"/>
      <c r="W219" s="929"/>
      <c r="X219" s="929"/>
      <c r="Y219" s="929"/>
      <c r="Z219" s="931"/>
      <c r="AA219" s="929" t="s">
        <v>286</v>
      </c>
      <c r="AB219" s="929"/>
      <c r="AC219" s="929"/>
      <c r="AD219" s="929"/>
      <c r="AE219" s="929"/>
      <c r="AF219" s="929"/>
      <c r="AG219" s="929"/>
      <c r="AH219" s="929"/>
      <c r="AI219" s="929"/>
      <c r="AJ219" s="930"/>
      <c r="AK219" s="929"/>
      <c r="AL219" s="929"/>
      <c r="AM219" s="929"/>
      <c r="AN219" s="929"/>
      <c r="AO219" s="931"/>
      <c r="AP219" s="931"/>
      <c r="AQ219" s="929" t="s">
        <v>287</v>
      </c>
      <c r="AR219" s="931"/>
      <c r="AS219" s="931"/>
      <c r="AT219" s="931"/>
      <c r="AU219" s="931"/>
      <c r="AV219" s="931"/>
      <c r="AW219" s="931"/>
      <c r="AX219" s="931"/>
      <c r="AY219" s="931"/>
      <c r="AZ219" s="931"/>
      <c r="BA219" s="931"/>
      <c r="BB219" s="931"/>
      <c r="BC219" s="931"/>
      <c r="BD219" s="932"/>
      <c r="BE219" s="927"/>
      <c r="BF219" s="933"/>
      <c r="BG219" s="933"/>
      <c r="BH219" s="933"/>
      <c r="BI219" s="933"/>
      <c r="BJ219" s="922"/>
    </row>
    <row r="220" spans="2:62" ht="20.25" customHeight="1">
      <c r="B220" s="919"/>
      <c r="C220" s="920"/>
      <c r="D220" s="920"/>
      <c r="E220" s="920"/>
      <c r="F220" s="920"/>
      <c r="G220" s="920"/>
      <c r="H220" s="920"/>
      <c r="I220" s="928"/>
      <c r="J220" s="929"/>
      <c r="K220" s="934" t="s">
        <v>288</v>
      </c>
      <c r="L220" s="934"/>
      <c r="M220" s="934" t="s">
        <v>289</v>
      </c>
      <c r="N220" s="934"/>
      <c r="O220" s="934"/>
      <c r="P220" s="934"/>
      <c r="Q220" s="929"/>
      <c r="R220" s="935" t="s">
        <v>290</v>
      </c>
      <c r="S220" s="935"/>
      <c r="T220" s="935"/>
      <c r="U220" s="935"/>
      <c r="V220" s="936"/>
      <c r="W220" s="937" t="s">
        <v>291</v>
      </c>
      <c r="X220" s="937"/>
      <c r="Y220" s="719"/>
      <c r="Z220" s="931"/>
      <c r="AA220" s="934" t="s">
        <v>288</v>
      </c>
      <c r="AB220" s="934"/>
      <c r="AC220" s="934" t="s">
        <v>289</v>
      </c>
      <c r="AD220" s="934"/>
      <c r="AE220" s="934"/>
      <c r="AF220" s="934"/>
      <c r="AG220" s="929"/>
      <c r="AH220" s="935" t="s">
        <v>290</v>
      </c>
      <c r="AI220" s="935"/>
      <c r="AJ220" s="935"/>
      <c r="AK220" s="935"/>
      <c r="AL220" s="936"/>
      <c r="AM220" s="937" t="s">
        <v>291</v>
      </c>
      <c r="AN220" s="937"/>
      <c r="AO220" s="931"/>
      <c r="AP220" s="931"/>
      <c r="AQ220" s="931"/>
      <c r="AR220" s="931"/>
      <c r="AS220" s="931"/>
      <c r="AT220" s="931"/>
      <c r="AU220" s="931"/>
      <c r="AV220" s="931"/>
      <c r="AW220" s="931"/>
      <c r="AX220" s="931"/>
      <c r="AY220" s="931"/>
      <c r="AZ220" s="931"/>
      <c r="BA220" s="931"/>
      <c r="BB220" s="931"/>
      <c r="BC220" s="931"/>
      <c r="BD220" s="932"/>
      <c r="BE220" s="927"/>
      <c r="BF220" s="938"/>
      <c r="BG220" s="938"/>
      <c r="BH220" s="938"/>
      <c r="BI220" s="938"/>
      <c r="BJ220" s="922"/>
    </row>
    <row r="221" spans="2:62" ht="20.25" customHeight="1">
      <c r="B221" s="919"/>
      <c r="C221" s="920"/>
      <c r="D221" s="920"/>
      <c r="E221" s="920"/>
      <c r="F221" s="920"/>
      <c r="G221" s="920"/>
      <c r="H221" s="920"/>
      <c r="I221" s="928"/>
      <c r="J221" s="929"/>
      <c r="K221" s="939"/>
      <c r="L221" s="939"/>
      <c r="M221" s="939" t="s">
        <v>292</v>
      </c>
      <c r="N221" s="939"/>
      <c r="O221" s="939" t="s">
        <v>293</v>
      </c>
      <c r="P221" s="939"/>
      <c r="Q221" s="929"/>
      <c r="R221" s="939" t="s">
        <v>292</v>
      </c>
      <c r="S221" s="939"/>
      <c r="T221" s="939" t="s">
        <v>293</v>
      </c>
      <c r="U221" s="939"/>
      <c r="V221" s="936"/>
      <c r="W221" s="937" t="s">
        <v>294</v>
      </c>
      <c r="X221" s="937"/>
      <c r="Y221" s="719"/>
      <c r="Z221" s="931"/>
      <c r="AA221" s="939"/>
      <c r="AB221" s="939"/>
      <c r="AC221" s="939" t="s">
        <v>292</v>
      </c>
      <c r="AD221" s="939"/>
      <c r="AE221" s="939" t="s">
        <v>293</v>
      </c>
      <c r="AF221" s="939"/>
      <c r="AG221" s="929"/>
      <c r="AH221" s="939" t="s">
        <v>292</v>
      </c>
      <c r="AI221" s="939"/>
      <c r="AJ221" s="939" t="s">
        <v>293</v>
      </c>
      <c r="AK221" s="939"/>
      <c r="AL221" s="936"/>
      <c r="AM221" s="937" t="s">
        <v>294</v>
      </c>
      <c r="AN221" s="937"/>
      <c r="AO221" s="931"/>
      <c r="AP221" s="931"/>
      <c r="AQ221" s="940" t="s">
        <v>248</v>
      </c>
      <c r="AR221" s="940"/>
      <c r="AS221" s="940"/>
      <c r="AT221" s="940"/>
      <c r="AU221" s="936"/>
      <c r="AV221" s="937" t="s">
        <v>258</v>
      </c>
      <c r="AW221" s="940"/>
      <c r="AX221" s="940"/>
      <c r="AY221" s="940"/>
      <c r="AZ221" s="936"/>
      <c r="BA221" s="939" t="s">
        <v>295</v>
      </c>
      <c r="BB221" s="939"/>
      <c r="BC221" s="939"/>
      <c r="BD221" s="939"/>
      <c r="BE221" s="927"/>
      <c r="BF221" s="941"/>
      <c r="BG221" s="941"/>
      <c r="BH221" s="941"/>
      <c r="BI221" s="941"/>
      <c r="BJ221" s="922"/>
    </row>
    <row r="222" spans="2:62" ht="20.25" customHeight="1">
      <c r="B222" s="919"/>
      <c r="C222" s="920"/>
      <c r="D222" s="920"/>
      <c r="E222" s="920"/>
      <c r="F222" s="920"/>
      <c r="G222" s="920"/>
      <c r="H222" s="920"/>
      <c r="I222" s="928"/>
      <c r="J222" s="929"/>
      <c r="K222" s="942" t="s">
        <v>296</v>
      </c>
      <c r="L222" s="942"/>
      <c r="M222" s="943">
        <f>SUMIFS($BB$17:$BB$216,$F$17:$F$216,"看護職員",$H$17:$H$216,"A")</f>
        <v>0</v>
      </c>
      <c r="N222" s="943"/>
      <c r="O222" s="944">
        <f>SUMIFS($BD$17:$BD$216,$F$17:$F$216,"看護職員",$H$17:$H$216,"A")</f>
        <v>0</v>
      </c>
      <c r="P222" s="944"/>
      <c r="Q222" s="945"/>
      <c r="R222" s="946">
        <v>0</v>
      </c>
      <c r="S222" s="946"/>
      <c r="T222" s="946">
        <v>0</v>
      </c>
      <c r="U222" s="946"/>
      <c r="V222" s="947"/>
      <c r="W222" s="948">
        <v>0</v>
      </c>
      <c r="X222" s="949"/>
      <c r="Y222" s="719"/>
      <c r="Z222" s="931"/>
      <c r="AA222" s="942" t="s">
        <v>296</v>
      </c>
      <c r="AB222" s="942"/>
      <c r="AC222" s="943">
        <f>SUMIFS($BB$17:$BB$216,$F$17:$F$216,"介護職員",$H$17:$H$216,"A")</f>
        <v>0</v>
      </c>
      <c r="AD222" s="943"/>
      <c r="AE222" s="944">
        <f>SUMIFS($BD$17:$BD$216,$F$17:$F$216,"介護職員",$H$17:$H$216,"A")</f>
        <v>0</v>
      </c>
      <c r="AF222" s="944"/>
      <c r="AG222" s="945"/>
      <c r="AH222" s="946">
        <v>0</v>
      </c>
      <c r="AI222" s="946"/>
      <c r="AJ222" s="946">
        <v>0</v>
      </c>
      <c r="AK222" s="946"/>
      <c r="AL222" s="947"/>
      <c r="AM222" s="948">
        <v>0</v>
      </c>
      <c r="AN222" s="949"/>
      <c r="AO222" s="931"/>
      <c r="AP222" s="931"/>
      <c r="AQ222" s="950">
        <f>U236</f>
        <v>0</v>
      </c>
      <c r="AR222" s="942"/>
      <c r="AS222" s="942"/>
      <c r="AT222" s="942"/>
      <c r="AU222" s="951" t="s">
        <v>297</v>
      </c>
      <c r="AV222" s="950">
        <f>AK236</f>
        <v>0</v>
      </c>
      <c r="AW222" s="952"/>
      <c r="AX222" s="952"/>
      <c r="AY222" s="952"/>
      <c r="AZ222" s="951" t="s">
        <v>298</v>
      </c>
      <c r="BA222" s="953">
        <f>ROUNDDOWN(AQ222+AV222,1)</f>
        <v>0</v>
      </c>
      <c r="BB222" s="953"/>
      <c r="BC222" s="953"/>
      <c r="BD222" s="953"/>
      <c r="BE222" s="927"/>
      <c r="BF222" s="954"/>
      <c r="BG222" s="954"/>
      <c r="BH222" s="954"/>
      <c r="BI222" s="954"/>
      <c r="BJ222" s="922"/>
    </row>
    <row r="223" spans="2:62" ht="20.25" customHeight="1">
      <c r="B223" s="919"/>
      <c r="C223" s="920"/>
      <c r="D223" s="920"/>
      <c r="E223" s="920"/>
      <c r="F223" s="920"/>
      <c r="G223" s="920"/>
      <c r="H223" s="920"/>
      <c r="I223" s="928"/>
      <c r="J223" s="929"/>
      <c r="K223" s="942" t="s">
        <v>299</v>
      </c>
      <c r="L223" s="942"/>
      <c r="M223" s="943">
        <f>SUMIFS($BB$17:$BB$216,$F$17:$F$216,"看護職員",$H$17:$H$216,"B")</f>
        <v>0</v>
      </c>
      <c r="N223" s="943"/>
      <c r="O223" s="944">
        <f>SUMIFS($BD$17:$BD$216,$F$17:$F$216,"看護職員",$H$17:$H$216,"B")</f>
        <v>0</v>
      </c>
      <c r="P223" s="944"/>
      <c r="Q223" s="945"/>
      <c r="R223" s="946">
        <v>0</v>
      </c>
      <c r="S223" s="946"/>
      <c r="T223" s="946">
        <v>0</v>
      </c>
      <c r="U223" s="946"/>
      <c r="V223" s="947"/>
      <c r="W223" s="948">
        <v>0</v>
      </c>
      <c r="X223" s="949"/>
      <c r="Y223" s="719"/>
      <c r="Z223" s="931"/>
      <c r="AA223" s="942" t="s">
        <v>299</v>
      </c>
      <c r="AB223" s="942"/>
      <c r="AC223" s="943">
        <f>SUMIFS($BB$17:$BB$216,$F$17:$F$216,"介護職員",$H$17:$H$216,"B")</f>
        <v>0</v>
      </c>
      <c r="AD223" s="943"/>
      <c r="AE223" s="944">
        <f>SUMIFS($BD$17:$BD$216,$F$17:$F$216,"介護職員",$H$17:$H$216,"B")</f>
        <v>0</v>
      </c>
      <c r="AF223" s="944"/>
      <c r="AG223" s="945"/>
      <c r="AH223" s="946">
        <v>0</v>
      </c>
      <c r="AI223" s="946"/>
      <c r="AJ223" s="946">
        <v>0</v>
      </c>
      <c r="AK223" s="946"/>
      <c r="AL223" s="947"/>
      <c r="AM223" s="948">
        <v>0</v>
      </c>
      <c r="AN223" s="949"/>
      <c r="AO223" s="931"/>
      <c r="AP223" s="931"/>
      <c r="AQ223" s="931"/>
      <c r="AR223" s="931"/>
      <c r="AS223" s="931"/>
      <c r="AT223" s="931"/>
      <c r="AU223" s="931"/>
      <c r="AV223" s="931"/>
      <c r="AW223" s="931"/>
      <c r="AX223" s="931"/>
      <c r="AY223" s="931"/>
      <c r="AZ223" s="931"/>
      <c r="BA223" s="931"/>
      <c r="BB223" s="931"/>
      <c r="BC223" s="931"/>
      <c r="BD223" s="932"/>
      <c r="BE223" s="927"/>
      <c r="BF223" s="922"/>
      <c r="BG223" s="922"/>
      <c r="BH223" s="922"/>
      <c r="BI223" s="922"/>
      <c r="BJ223" s="922"/>
    </row>
    <row r="224" spans="2:62" ht="20.25" customHeight="1">
      <c r="B224" s="919"/>
      <c r="C224" s="920"/>
      <c r="D224" s="920"/>
      <c r="E224" s="920"/>
      <c r="F224" s="920"/>
      <c r="G224" s="920"/>
      <c r="H224" s="920"/>
      <c r="I224" s="928"/>
      <c r="J224" s="929"/>
      <c r="K224" s="942" t="s">
        <v>300</v>
      </c>
      <c r="L224" s="942"/>
      <c r="M224" s="943">
        <f>SUMIFS($BB$17:$BB$216,$F$17:$F$216,"看護職員",$H$17:$H$216,"C")</f>
        <v>0</v>
      </c>
      <c r="N224" s="943"/>
      <c r="O224" s="944">
        <f>SUMIFS($BD$17:$BD$216,$F$17:$F$216,"看護職員",$H$17:$H$216,"C")</f>
        <v>0</v>
      </c>
      <c r="P224" s="944"/>
      <c r="Q224" s="945"/>
      <c r="R224" s="946">
        <v>0</v>
      </c>
      <c r="S224" s="946"/>
      <c r="T224" s="955">
        <v>0</v>
      </c>
      <c r="U224" s="955"/>
      <c r="V224" s="947"/>
      <c r="W224" s="956" t="s">
        <v>301</v>
      </c>
      <c r="X224" s="957"/>
      <c r="Y224" s="719"/>
      <c r="Z224" s="931"/>
      <c r="AA224" s="942" t="s">
        <v>300</v>
      </c>
      <c r="AB224" s="942"/>
      <c r="AC224" s="943">
        <f>SUMIFS($BB$17:$BB$216,$F$17:$F$216,"介護職員",$H$17:$H$216,"C")</f>
        <v>0</v>
      </c>
      <c r="AD224" s="943"/>
      <c r="AE224" s="944">
        <f>SUMIFS($BD$17:$BD$216,$F$17:$F$216,"介護職員",$H$17:$H$216,"C")</f>
        <v>0</v>
      </c>
      <c r="AF224" s="944"/>
      <c r="AG224" s="945"/>
      <c r="AH224" s="946">
        <v>0</v>
      </c>
      <c r="AI224" s="946"/>
      <c r="AJ224" s="955">
        <v>0</v>
      </c>
      <c r="AK224" s="955"/>
      <c r="AL224" s="947"/>
      <c r="AM224" s="956" t="s">
        <v>301</v>
      </c>
      <c r="AN224" s="957"/>
      <c r="AO224" s="931"/>
      <c r="AP224" s="931"/>
      <c r="AQ224" s="931"/>
      <c r="AR224" s="931"/>
      <c r="AS224" s="931"/>
      <c r="AT224" s="931"/>
      <c r="AU224" s="931"/>
      <c r="AV224" s="931"/>
      <c r="AW224" s="931"/>
      <c r="AX224" s="931"/>
      <c r="AY224" s="931"/>
      <c r="AZ224" s="931"/>
      <c r="BA224" s="931"/>
      <c r="BB224" s="931"/>
      <c r="BC224" s="931"/>
      <c r="BD224" s="932"/>
      <c r="BE224" s="927"/>
      <c r="BF224" s="922"/>
      <c r="BG224" s="922"/>
      <c r="BH224" s="922"/>
      <c r="BI224" s="922"/>
      <c r="BJ224" s="922"/>
    </row>
    <row r="225" spans="2:62" ht="20.25" customHeight="1">
      <c r="B225" s="919"/>
      <c r="C225" s="920"/>
      <c r="D225" s="920"/>
      <c r="E225" s="920"/>
      <c r="F225" s="920"/>
      <c r="G225" s="920"/>
      <c r="H225" s="920"/>
      <c r="I225" s="928"/>
      <c r="J225" s="929"/>
      <c r="K225" s="942" t="s">
        <v>302</v>
      </c>
      <c r="L225" s="942"/>
      <c r="M225" s="943">
        <f>SUMIFS($BB$17:$BB$216,$F$17:$F$216,"看護職員",$H$17:$H$216,"D")</f>
        <v>0</v>
      </c>
      <c r="N225" s="943"/>
      <c r="O225" s="944">
        <f>SUMIFS($BD$17:$BD$216,$F$17:$F$216,"看護職員",$H$17:$H$216,"D")</f>
        <v>0</v>
      </c>
      <c r="P225" s="944"/>
      <c r="Q225" s="945"/>
      <c r="R225" s="946">
        <v>0</v>
      </c>
      <c r="S225" s="946"/>
      <c r="T225" s="955">
        <v>0</v>
      </c>
      <c r="U225" s="955"/>
      <c r="V225" s="947"/>
      <c r="W225" s="956" t="s">
        <v>301</v>
      </c>
      <c r="X225" s="957"/>
      <c r="Y225" s="719"/>
      <c r="Z225" s="931"/>
      <c r="AA225" s="942" t="s">
        <v>302</v>
      </c>
      <c r="AB225" s="942"/>
      <c r="AC225" s="943">
        <f>SUMIFS($BB$17:$BB$216,$F$17:$F$216,"介護職員",$H$17:$H$216,"D")</f>
        <v>0</v>
      </c>
      <c r="AD225" s="943"/>
      <c r="AE225" s="944">
        <f>SUMIFS($BD$17:$BD$216,$F$17:$F$216,"介護職員",$H$17:$H$216,"D")</f>
        <v>0</v>
      </c>
      <c r="AF225" s="944"/>
      <c r="AG225" s="945"/>
      <c r="AH225" s="946">
        <v>0</v>
      </c>
      <c r="AI225" s="946"/>
      <c r="AJ225" s="955">
        <v>0</v>
      </c>
      <c r="AK225" s="955"/>
      <c r="AL225" s="947"/>
      <c r="AM225" s="956" t="s">
        <v>301</v>
      </c>
      <c r="AN225" s="957"/>
      <c r="AO225" s="931"/>
      <c r="AP225" s="931"/>
      <c r="AQ225" s="929" t="s">
        <v>303</v>
      </c>
      <c r="AR225" s="929"/>
      <c r="AS225" s="929"/>
      <c r="AT225" s="929"/>
      <c r="AU225" s="929"/>
      <c r="AV225" s="929"/>
      <c r="AW225" s="931"/>
      <c r="AX225" s="931"/>
      <c r="AY225" s="931"/>
      <c r="AZ225" s="931"/>
      <c r="BA225" s="931"/>
      <c r="BB225" s="931"/>
      <c r="BC225" s="931"/>
      <c r="BD225" s="932"/>
      <c r="BE225" s="927"/>
      <c r="BF225" s="922"/>
      <c r="BG225" s="922"/>
      <c r="BH225" s="922"/>
      <c r="BI225" s="922"/>
      <c r="BJ225" s="922"/>
    </row>
    <row r="226" spans="2:62" ht="20.25" customHeight="1">
      <c r="B226" s="919"/>
      <c r="C226" s="920"/>
      <c r="D226" s="920"/>
      <c r="E226" s="920"/>
      <c r="F226" s="920"/>
      <c r="G226" s="920"/>
      <c r="H226" s="920"/>
      <c r="I226" s="928"/>
      <c r="J226" s="929"/>
      <c r="K226" s="942" t="s">
        <v>295</v>
      </c>
      <c r="L226" s="942"/>
      <c r="M226" s="943">
        <f>SUM(M222:N225)</f>
        <v>0</v>
      </c>
      <c r="N226" s="943"/>
      <c r="O226" s="944">
        <f>SUM(O222:P225)</f>
        <v>0</v>
      </c>
      <c r="P226" s="944"/>
      <c r="Q226" s="945"/>
      <c r="R226" s="943">
        <f>SUM(R222:S225)</f>
        <v>0</v>
      </c>
      <c r="S226" s="943"/>
      <c r="T226" s="944">
        <f>SUM(T222:U225)</f>
        <v>0</v>
      </c>
      <c r="U226" s="944"/>
      <c r="V226" s="947"/>
      <c r="W226" s="958">
        <f>SUM(W222:X223)</f>
        <v>0</v>
      </c>
      <c r="X226" s="959"/>
      <c r="Y226" s="719"/>
      <c r="Z226" s="931"/>
      <c r="AA226" s="942" t="s">
        <v>295</v>
      </c>
      <c r="AB226" s="942"/>
      <c r="AC226" s="943">
        <f>SUM(AC222:AD225)</f>
        <v>0</v>
      </c>
      <c r="AD226" s="943"/>
      <c r="AE226" s="944">
        <f>SUM(AE222:AF225)</f>
        <v>0</v>
      </c>
      <c r="AF226" s="944"/>
      <c r="AG226" s="945"/>
      <c r="AH226" s="943">
        <f>SUM(AH222:AI225)</f>
        <v>0</v>
      </c>
      <c r="AI226" s="943"/>
      <c r="AJ226" s="944">
        <f>SUM(AJ222:AK225)</f>
        <v>0</v>
      </c>
      <c r="AK226" s="944"/>
      <c r="AL226" s="947"/>
      <c r="AM226" s="958">
        <f>SUM(AM222:AN223)</f>
        <v>0</v>
      </c>
      <c r="AN226" s="959"/>
      <c r="AO226" s="931"/>
      <c r="AP226" s="931"/>
      <c r="AQ226" s="942" t="s">
        <v>304</v>
      </c>
      <c r="AR226" s="942"/>
      <c r="AS226" s="942" t="s">
        <v>305</v>
      </c>
      <c r="AT226" s="942"/>
      <c r="AU226" s="942"/>
      <c r="AV226" s="942"/>
      <c r="AW226" s="931"/>
      <c r="AX226" s="931"/>
      <c r="AY226" s="931"/>
      <c r="AZ226" s="931"/>
      <c r="BA226" s="931"/>
      <c r="BB226" s="931"/>
      <c r="BC226" s="931"/>
      <c r="BD226" s="932"/>
      <c r="BE226" s="927"/>
      <c r="BF226" s="922"/>
      <c r="BG226" s="922"/>
      <c r="BH226" s="922"/>
      <c r="BI226" s="922"/>
      <c r="BJ226" s="922"/>
    </row>
    <row r="227" spans="2:62" ht="20.25" customHeight="1">
      <c r="B227" s="919"/>
      <c r="C227" s="920"/>
      <c r="D227" s="920"/>
      <c r="E227" s="920"/>
      <c r="F227" s="920"/>
      <c r="G227" s="920"/>
      <c r="H227" s="920"/>
      <c r="I227" s="928"/>
      <c r="J227" s="928"/>
      <c r="K227" s="960"/>
      <c r="L227" s="960"/>
      <c r="M227" s="960"/>
      <c r="N227" s="960"/>
      <c r="O227" s="961"/>
      <c r="P227" s="961"/>
      <c r="Q227" s="961"/>
      <c r="R227" s="962"/>
      <c r="S227" s="962"/>
      <c r="T227" s="962"/>
      <c r="U227" s="962"/>
      <c r="V227" s="963"/>
      <c r="W227" s="931"/>
      <c r="X227" s="931"/>
      <c r="Y227" s="931"/>
      <c r="Z227" s="931"/>
      <c r="AA227" s="960"/>
      <c r="AB227" s="960"/>
      <c r="AC227" s="960"/>
      <c r="AD227" s="960"/>
      <c r="AE227" s="961"/>
      <c r="AF227" s="961"/>
      <c r="AG227" s="961"/>
      <c r="AH227" s="962"/>
      <c r="AI227" s="962"/>
      <c r="AJ227" s="962"/>
      <c r="AK227" s="962"/>
      <c r="AL227" s="963"/>
      <c r="AM227" s="931"/>
      <c r="AN227" s="931"/>
      <c r="AO227" s="931"/>
      <c r="AP227" s="931"/>
      <c r="AQ227" s="942" t="s">
        <v>296</v>
      </c>
      <c r="AR227" s="942"/>
      <c r="AS227" s="942" t="s">
        <v>306</v>
      </c>
      <c r="AT227" s="942"/>
      <c r="AU227" s="942"/>
      <c r="AV227" s="942"/>
      <c r="AW227" s="931"/>
      <c r="AX227" s="931"/>
      <c r="AY227" s="931"/>
      <c r="AZ227" s="931"/>
      <c r="BA227" s="931"/>
      <c r="BB227" s="931"/>
      <c r="BC227" s="931"/>
      <c r="BD227" s="932"/>
      <c r="BE227" s="927"/>
      <c r="BF227" s="922"/>
      <c r="BG227" s="922"/>
      <c r="BH227" s="922"/>
      <c r="BI227" s="922"/>
      <c r="BJ227" s="922"/>
    </row>
    <row r="228" spans="2:62" ht="20.25" customHeight="1">
      <c r="B228" s="919"/>
      <c r="C228" s="920"/>
      <c r="D228" s="920"/>
      <c r="E228" s="920"/>
      <c r="F228" s="920"/>
      <c r="G228" s="920"/>
      <c r="H228" s="920"/>
      <c r="I228" s="928"/>
      <c r="J228" s="928"/>
      <c r="K228" s="930" t="s">
        <v>307</v>
      </c>
      <c r="L228" s="929"/>
      <c r="M228" s="929"/>
      <c r="N228" s="929"/>
      <c r="O228" s="929"/>
      <c r="P228" s="929"/>
      <c r="Q228" s="964" t="s">
        <v>308</v>
      </c>
      <c r="R228" s="965" t="s">
        <v>309</v>
      </c>
      <c r="S228" s="966"/>
      <c r="T228" s="967"/>
      <c r="U228" s="967"/>
      <c r="V228" s="929"/>
      <c r="W228" s="929"/>
      <c r="X228" s="929"/>
      <c r="Y228" s="931"/>
      <c r="Z228" s="931"/>
      <c r="AA228" s="930" t="s">
        <v>307</v>
      </c>
      <c r="AB228" s="929"/>
      <c r="AC228" s="929"/>
      <c r="AD228" s="929"/>
      <c r="AE228" s="929"/>
      <c r="AF228" s="929"/>
      <c r="AG228" s="964" t="s">
        <v>308</v>
      </c>
      <c r="AH228" s="968" t="str">
        <f>R228</f>
        <v>週</v>
      </c>
      <c r="AI228" s="969"/>
      <c r="AJ228" s="967"/>
      <c r="AK228" s="967"/>
      <c r="AL228" s="929"/>
      <c r="AM228" s="929"/>
      <c r="AN228" s="929"/>
      <c r="AO228" s="931"/>
      <c r="AP228" s="931"/>
      <c r="AQ228" s="942" t="s">
        <v>299</v>
      </c>
      <c r="AR228" s="942"/>
      <c r="AS228" s="942" t="s">
        <v>310</v>
      </c>
      <c r="AT228" s="942"/>
      <c r="AU228" s="942"/>
      <c r="AV228" s="942"/>
      <c r="AW228" s="931"/>
      <c r="AX228" s="931"/>
      <c r="AY228" s="931"/>
      <c r="AZ228" s="931"/>
      <c r="BA228" s="931"/>
      <c r="BB228" s="931"/>
      <c r="BC228" s="931"/>
      <c r="BD228" s="932"/>
      <c r="BE228" s="927"/>
      <c r="BF228" s="922"/>
      <c r="BG228" s="922"/>
      <c r="BH228" s="922"/>
      <c r="BI228" s="922"/>
      <c r="BJ228" s="922"/>
    </row>
    <row r="229" spans="2:62" ht="20.25" customHeight="1">
      <c r="B229" s="919"/>
      <c r="C229" s="920"/>
      <c r="D229" s="920"/>
      <c r="E229" s="920"/>
      <c r="F229" s="920"/>
      <c r="G229" s="920"/>
      <c r="H229" s="920"/>
      <c r="I229" s="928"/>
      <c r="J229" s="928"/>
      <c r="K229" s="929" t="s">
        <v>311</v>
      </c>
      <c r="L229" s="929"/>
      <c r="M229" s="929"/>
      <c r="N229" s="929"/>
      <c r="O229" s="929"/>
      <c r="P229" s="929" t="s">
        <v>312</v>
      </c>
      <c r="Q229" s="929"/>
      <c r="R229" s="929"/>
      <c r="S229" s="929"/>
      <c r="T229" s="930"/>
      <c r="U229" s="929"/>
      <c r="V229" s="929"/>
      <c r="W229" s="929"/>
      <c r="X229" s="929"/>
      <c r="Y229" s="931"/>
      <c r="Z229" s="931"/>
      <c r="AA229" s="929" t="s">
        <v>311</v>
      </c>
      <c r="AB229" s="929"/>
      <c r="AC229" s="929"/>
      <c r="AD229" s="929"/>
      <c r="AE229" s="929"/>
      <c r="AF229" s="929" t="s">
        <v>312</v>
      </c>
      <c r="AG229" s="929"/>
      <c r="AH229" s="929"/>
      <c r="AI229" s="929"/>
      <c r="AJ229" s="930"/>
      <c r="AK229" s="929"/>
      <c r="AL229" s="929"/>
      <c r="AM229" s="929"/>
      <c r="AN229" s="929"/>
      <c r="AO229" s="931"/>
      <c r="AP229" s="931"/>
      <c r="AQ229" s="942" t="s">
        <v>300</v>
      </c>
      <c r="AR229" s="942"/>
      <c r="AS229" s="942" t="s">
        <v>313</v>
      </c>
      <c r="AT229" s="942"/>
      <c r="AU229" s="942"/>
      <c r="AV229" s="942"/>
      <c r="AW229" s="931"/>
      <c r="AX229" s="931"/>
      <c r="AY229" s="931"/>
      <c r="AZ229" s="931"/>
      <c r="BA229" s="931"/>
      <c r="BB229" s="931"/>
      <c r="BC229" s="931"/>
      <c r="BD229" s="932"/>
      <c r="BE229" s="927"/>
      <c r="BF229" s="922"/>
      <c r="BG229" s="922"/>
      <c r="BH229" s="922"/>
      <c r="BI229" s="922"/>
      <c r="BJ229" s="922"/>
    </row>
    <row r="230" spans="2:62" ht="20.25" customHeight="1">
      <c r="B230" s="919"/>
      <c r="C230" s="920"/>
      <c r="D230" s="920"/>
      <c r="E230" s="920"/>
      <c r="F230" s="920"/>
      <c r="G230" s="920"/>
      <c r="H230" s="920"/>
      <c r="I230" s="928"/>
      <c r="J230" s="928"/>
      <c r="K230" s="929" t="str">
        <f>IF($R$228="週","対象時間数（週平均）","対象時間数（当月合計）")</f>
        <v>対象時間数（週平均）</v>
      </c>
      <c r="L230" s="929"/>
      <c r="M230" s="929"/>
      <c r="N230" s="929"/>
      <c r="O230" s="929"/>
      <c r="P230" s="929" t="str">
        <f>IF($R$228="週","週に勤務すべき時間数","当月に勤務すべき時間数")</f>
        <v>週に勤務すべき時間数</v>
      </c>
      <c r="Q230" s="929"/>
      <c r="R230" s="929"/>
      <c r="S230" s="929"/>
      <c r="T230" s="930"/>
      <c r="U230" s="929" t="s">
        <v>314</v>
      </c>
      <c r="V230" s="929"/>
      <c r="W230" s="929"/>
      <c r="X230" s="929"/>
      <c r="Y230" s="931"/>
      <c r="Z230" s="931"/>
      <c r="AA230" s="929" t="str">
        <f>IF(AH228="週","対象時間数（週平均）","対象時間数（当月合計）")</f>
        <v>対象時間数（週平均）</v>
      </c>
      <c r="AB230" s="929"/>
      <c r="AC230" s="929"/>
      <c r="AD230" s="929"/>
      <c r="AE230" s="929"/>
      <c r="AF230" s="929" t="str">
        <f>IF($AH$228="週","週に勤務すべき時間数","当月に勤務すべき時間数")</f>
        <v>週に勤務すべき時間数</v>
      </c>
      <c r="AG230" s="929"/>
      <c r="AH230" s="929"/>
      <c r="AI230" s="929"/>
      <c r="AJ230" s="930"/>
      <c r="AK230" s="929" t="s">
        <v>314</v>
      </c>
      <c r="AL230" s="929"/>
      <c r="AM230" s="929"/>
      <c r="AN230" s="929"/>
      <c r="AO230" s="931"/>
      <c r="AP230" s="931"/>
      <c r="AQ230" s="942" t="s">
        <v>302</v>
      </c>
      <c r="AR230" s="942"/>
      <c r="AS230" s="942" t="s">
        <v>315</v>
      </c>
      <c r="AT230" s="942"/>
      <c r="AU230" s="942"/>
      <c r="AV230" s="942"/>
      <c r="AW230" s="931"/>
      <c r="AX230" s="931"/>
      <c r="AY230" s="931"/>
      <c r="AZ230" s="931"/>
      <c r="BA230" s="931"/>
      <c r="BB230" s="931"/>
      <c r="BC230" s="931"/>
      <c r="BD230" s="932"/>
      <c r="BE230" s="927"/>
      <c r="BF230" s="922"/>
      <c r="BG230" s="922"/>
      <c r="BH230" s="922"/>
      <c r="BI230" s="922"/>
      <c r="BJ230" s="922"/>
    </row>
    <row r="231" spans="2:62" ht="20.25" customHeight="1">
      <c r="I231" s="719"/>
      <c r="J231" s="719"/>
      <c r="K231" s="970">
        <f>IF($R$228="週",T226,R226)</f>
        <v>0</v>
      </c>
      <c r="L231" s="970"/>
      <c r="M231" s="970"/>
      <c r="N231" s="970"/>
      <c r="O231" s="951" t="s">
        <v>316</v>
      </c>
      <c r="P231" s="942">
        <f>IF($R$228="週",$BA$6,$BE$6)</f>
        <v>40</v>
      </c>
      <c r="Q231" s="942"/>
      <c r="R231" s="942"/>
      <c r="S231" s="942"/>
      <c r="T231" s="951" t="s">
        <v>298</v>
      </c>
      <c r="U231" s="971">
        <f>ROUNDDOWN(K231/P231,1)</f>
        <v>0</v>
      </c>
      <c r="V231" s="971"/>
      <c r="W231" s="971"/>
      <c r="X231" s="971"/>
      <c r="Y231" s="719"/>
      <c r="Z231" s="719"/>
      <c r="AA231" s="970">
        <f>IF($AH$228="週",AJ226,AH226)</f>
        <v>0</v>
      </c>
      <c r="AB231" s="970"/>
      <c r="AC231" s="970"/>
      <c r="AD231" s="970"/>
      <c r="AE231" s="951" t="s">
        <v>316</v>
      </c>
      <c r="AF231" s="942">
        <f>IF($AH$228="週",$BA$6,$BE$6)</f>
        <v>40</v>
      </c>
      <c r="AG231" s="942"/>
      <c r="AH231" s="942"/>
      <c r="AI231" s="942"/>
      <c r="AJ231" s="951" t="s">
        <v>298</v>
      </c>
      <c r="AK231" s="971">
        <f>ROUNDDOWN(AA231/AF231,1)</f>
        <v>0</v>
      </c>
      <c r="AL231" s="971"/>
      <c r="AM231" s="971"/>
      <c r="AN231" s="971"/>
      <c r="AO231" s="719"/>
      <c r="AP231" s="719"/>
      <c r="AQ231" s="719"/>
      <c r="AR231" s="719"/>
      <c r="AS231" s="719"/>
      <c r="AT231" s="719"/>
      <c r="AU231" s="719"/>
      <c r="AV231" s="719"/>
      <c r="AW231" s="719"/>
      <c r="AX231" s="719"/>
      <c r="AY231" s="719"/>
      <c r="AZ231" s="719"/>
      <c r="BA231" s="719"/>
      <c r="BB231" s="719"/>
      <c r="BC231" s="719"/>
      <c r="BD231" s="719"/>
    </row>
    <row r="232" spans="2:62" ht="20.25" customHeight="1">
      <c r="I232" s="719"/>
      <c r="J232" s="719"/>
      <c r="K232" s="929"/>
      <c r="L232" s="929"/>
      <c r="M232" s="929"/>
      <c r="N232" s="929"/>
      <c r="O232" s="929"/>
      <c r="P232" s="929"/>
      <c r="Q232" s="929"/>
      <c r="R232" s="929"/>
      <c r="S232" s="929"/>
      <c r="T232" s="930"/>
      <c r="U232" s="929" t="s">
        <v>317</v>
      </c>
      <c r="V232" s="929"/>
      <c r="W232" s="929"/>
      <c r="X232" s="929"/>
      <c r="Y232" s="719"/>
      <c r="Z232" s="719"/>
      <c r="AA232" s="929"/>
      <c r="AB232" s="929"/>
      <c r="AC232" s="929"/>
      <c r="AD232" s="929"/>
      <c r="AE232" s="929"/>
      <c r="AF232" s="929"/>
      <c r="AG232" s="929"/>
      <c r="AH232" s="929"/>
      <c r="AI232" s="929"/>
      <c r="AJ232" s="930"/>
      <c r="AK232" s="929" t="s">
        <v>317</v>
      </c>
      <c r="AL232" s="929"/>
      <c r="AM232" s="929"/>
      <c r="AN232" s="929"/>
      <c r="AO232" s="719"/>
      <c r="AP232" s="719"/>
      <c r="AQ232" s="719"/>
      <c r="AR232" s="719"/>
      <c r="AS232" s="719"/>
      <c r="AT232" s="719"/>
      <c r="AU232" s="719"/>
      <c r="AV232" s="719"/>
      <c r="AW232" s="719"/>
      <c r="AX232" s="719"/>
      <c r="AY232" s="719"/>
      <c r="AZ232" s="719"/>
      <c r="BA232" s="719"/>
      <c r="BB232" s="719"/>
      <c r="BC232" s="719"/>
      <c r="BD232" s="719"/>
    </row>
    <row r="233" spans="2:62" ht="20.25" customHeight="1">
      <c r="I233" s="719"/>
      <c r="J233" s="719"/>
      <c r="K233" s="929" t="s">
        <v>318</v>
      </c>
      <c r="L233" s="929"/>
      <c r="M233" s="929"/>
      <c r="N233" s="929"/>
      <c r="O233" s="929"/>
      <c r="P233" s="929"/>
      <c r="Q233" s="929"/>
      <c r="R233" s="929"/>
      <c r="S233" s="929"/>
      <c r="T233" s="930"/>
      <c r="U233" s="929"/>
      <c r="V233" s="929"/>
      <c r="W233" s="929"/>
      <c r="X233" s="929"/>
      <c r="Y233" s="719"/>
      <c r="Z233" s="719"/>
      <c r="AA233" s="929" t="s">
        <v>319</v>
      </c>
      <c r="AB233" s="929"/>
      <c r="AC233" s="929"/>
      <c r="AD233" s="929"/>
      <c r="AE233" s="929"/>
      <c r="AF233" s="929"/>
      <c r="AG233" s="929"/>
      <c r="AH233" s="929"/>
      <c r="AI233" s="929"/>
      <c r="AJ233" s="930"/>
      <c r="AK233" s="929"/>
      <c r="AL233" s="929"/>
      <c r="AM233" s="929"/>
      <c r="AN233" s="929"/>
      <c r="AO233" s="719"/>
      <c r="AP233" s="719"/>
      <c r="AQ233" s="719"/>
      <c r="AR233" s="719"/>
      <c r="AS233" s="719"/>
      <c r="AT233" s="719"/>
      <c r="AU233" s="719"/>
      <c r="AV233" s="719"/>
      <c r="AW233" s="719"/>
      <c r="AX233" s="719"/>
      <c r="AY233" s="719"/>
      <c r="AZ233" s="719"/>
      <c r="BA233" s="719"/>
      <c r="BB233" s="719"/>
      <c r="BC233" s="719"/>
      <c r="BD233" s="719"/>
    </row>
    <row r="234" spans="2:62" ht="20.25" customHeight="1">
      <c r="I234" s="719"/>
      <c r="J234" s="719"/>
      <c r="K234" s="929" t="s">
        <v>291</v>
      </c>
      <c r="L234" s="929"/>
      <c r="M234" s="929"/>
      <c r="N234" s="929"/>
      <c r="O234" s="929"/>
      <c r="P234" s="929"/>
      <c r="Q234" s="929"/>
      <c r="R234" s="929"/>
      <c r="S234" s="929"/>
      <c r="T234" s="930"/>
      <c r="U234" s="934"/>
      <c r="V234" s="934"/>
      <c r="W234" s="934"/>
      <c r="X234" s="934"/>
      <c r="Y234" s="719"/>
      <c r="Z234" s="719"/>
      <c r="AA234" s="929" t="s">
        <v>291</v>
      </c>
      <c r="AB234" s="929"/>
      <c r="AC234" s="929"/>
      <c r="AD234" s="929"/>
      <c r="AE234" s="929"/>
      <c r="AF234" s="929"/>
      <c r="AG234" s="929"/>
      <c r="AH234" s="929"/>
      <c r="AI234" s="929"/>
      <c r="AJ234" s="930"/>
      <c r="AK234" s="934"/>
      <c r="AL234" s="934"/>
      <c r="AM234" s="934"/>
      <c r="AN234" s="934"/>
      <c r="AO234" s="719"/>
      <c r="AP234" s="719"/>
      <c r="AQ234" s="719"/>
      <c r="AR234" s="719"/>
      <c r="AS234" s="719"/>
      <c r="AT234" s="719"/>
      <c r="AU234" s="719"/>
      <c r="AV234" s="719"/>
      <c r="AW234" s="719"/>
      <c r="AX234" s="719"/>
      <c r="AY234" s="719"/>
      <c r="AZ234" s="719"/>
      <c r="BA234" s="719"/>
      <c r="BB234" s="719"/>
      <c r="BC234" s="719"/>
      <c r="BD234" s="719"/>
    </row>
    <row r="235" spans="2:62" ht="20.25" customHeight="1">
      <c r="I235" s="719"/>
      <c r="J235" s="719"/>
      <c r="K235" s="936" t="s">
        <v>320</v>
      </c>
      <c r="L235" s="936"/>
      <c r="M235" s="936"/>
      <c r="N235" s="936"/>
      <c r="O235" s="936"/>
      <c r="P235" s="929" t="s">
        <v>321</v>
      </c>
      <c r="Q235" s="936"/>
      <c r="R235" s="936"/>
      <c r="S235" s="936"/>
      <c r="T235" s="936"/>
      <c r="U235" s="939" t="s">
        <v>295</v>
      </c>
      <c r="V235" s="939"/>
      <c r="W235" s="939"/>
      <c r="X235" s="939"/>
      <c r="Y235" s="719"/>
      <c r="Z235" s="719"/>
      <c r="AA235" s="936" t="s">
        <v>320</v>
      </c>
      <c r="AB235" s="936"/>
      <c r="AC235" s="936"/>
      <c r="AD235" s="936"/>
      <c r="AE235" s="936"/>
      <c r="AF235" s="929" t="s">
        <v>321</v>
      </c>
      <c r="AG235" s="936"/>
      <c r="AH235" s="936"/>
      <c r="AI235" s="936"/>
      <c r="AJ235" s="936"/>
      <c r="AK235" s="939" t="s">
        <v>295</v>
      </c>
      <c r="AL235" s="939"/>
      <c r="AM235" s="939"/>
      <c r="AN235" s="939"/>
      <c r="AO235" s="719"/>
      <c r="AP235" s="719"/>
      <c r="AQ235" s="719"/>
      <c r="AR235" s="719"/>
      <c r="AS235" s="719"/>
      <c r="AT235" s="719"/>
      <c r="AU235" s="719"/>
      <c r="AV235" s="719"/>
      <c r="AW235" s="719"/>
      <c r="AX235" s="719"/>
      <c r="AY235" s="719"/>
      <c r="AZ235" s="719"/>
      <c r="BA235" s="719"/>
      <c r="BB235" s="719"/>
      <c r="BC235" s="719"/>
      <c r="BD235" s="719"/>
    </row>
    <row r="236" spans="2:62" ht="20.25" customHeight="1">
      <c r="I236" s="719"/>
      <c r="J236" s="719"/>
      <c r="K236" s="942">
        <f>W226</f>
        <v>0</v>
      </c>
      <c r="L236" s="942"/>
      <c r="M236" s="942"/>
      <c r="N236" s="942"/>
      <c r="O236" s="951" t="s">
        <v>297</v>
      </c>
      <c r="P236" s="971">
        <f>U231</f>
        <v>0</v>
      </c>
      <c r="Q236" s="971"/>
      <c r="R236" s="971"/>
      <c r="S236" s="971"/>
      <c r="T236" s="951" t="s">
        <v>298</v>
      </c>
      <c r="U236" s="953">
        <f>ROUNDDOWN(K236+P236,1)</f>
        <v>0</v>
      </c>
      <c r="V236" s="953"/>
      <c r="W236" s="953"/>
      <c r="X236" s="953"/>
      <c r="Y236" s="972"/>
      <c r="Z236" s="972"/>
      <c r="AA236" s="973">
        <f>AM226</f>
        <v>0</v>
      </c>
      <c r="AB236" s="973"/>
      <c r="AC236" s="973"/>
      <c r="AD236" s="973"/>
      <c r="AE236" s="963" t="s">
        <v>297</v>
      </c>
      <c r="AF236" s="974">
        <f>AK231</f>
        <v>0</v>
      </c>
      <c r="AG236" s="974"/>
      <c r="AH236" s="974"/>
      <c r="AI236" s="974"/>
      <c r="AJ236" s="963" t="s">
        <v>298</v>
      </c>
      <c r="AK236" s="953">
        <f>ROUNDDOWN(AA236+AF236,1)</f>
        <v>0</v>
      </c>
      <c r="AL236" s="953"/>
      <c r="AM236" s="953"/>
      <c r="AN236" s="953"/>
      <c r="AO236" s="719"/>
      <c r="AP236" s="719"/>
      <c r="AQ236" s="719"/>
      <c r="AR236" s="719"/>
      <c r="AS236" s="719"/>
      <c r="AT236" s="719"/>
      <c r="AU236" s="719"/>
      <c r="AV236" s="719"/>
      <c r="AW236" s="719"/>
      <c r="AX236" s="719"/>
      <c r="AY236" s="719"/>
      <c r="AZ236" s="719"/>
      <c r="BA236" s="719"/>
      <c r="BB236" s="719"/>
      <c r="BC236" s="719"/>
      <c r="BD236" s="719"/>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975"/>
      <c r="B283" s="975"/>
      <c r="C283" s="976"/>
      <c r="D283" s="976"/>
      <c r="E283" s="976"/>
      <c r="F283" s="976"/>
      <c r="G283" s="976"/>
      <c r="H283" s="976"/>
      <c r="I283" s="976"/>
      <c r="J283" s="976"/>
      <c r="K283" s="977"/>
      <c r="L283" s="977"/>
      <c r="M283" s="977"/>
      <c r="N283" s="977"/>
      <c r="O283" s="977"/>
      <c r="P283" s="977"/>
      <c r="Q283" s="977"/>
      <c r="R283" s="977"/>
      <c r="S283" s="977"/>
      <c r="T283" s="977"/>
      <c r="U283" s="977"/>
      <c r="V283" s="977"/>
      <c r="W283" s="977"/>
      <c r="X283" s="977"/>
      <c r="Y283" s="977"/>
      <c r="Z283" s="977"/>
      <c r="AA283" s="977"/>
      <c r="AB283" s="977"/>
      <c r="AC283" s="977"/>
      <c r="AD283" s="977"/>
      <c r="AE283" s="977"/>
      <c r="AF283" s="977"/>
      <c r="AG283" s="977"/>
      <c r="AH283" s="977"/>
      <c r="AI283" s="977"/>
      <c r="AJ283" s="977"/>
      <c r="AK283" s="977"/>
      <c r="AL283" s="977"/>
      <c r="AM283" s="977"/>
      <c r="AN283" s="977"/>
      <c r="AO283" s="977"/>
      <c r="AP283" s="977"/>
      <c r="AQ283" s="977"/>
      <c r="AR283" s="977"/>
      <c r="AS283" s="977"/>
      <c r="AT283" s="977"/>
      <c r="AU283" s="977"/>
      <c r="AV283" s="977"/>
      <c r="AW283" s="977"/>
      <c r="AX283" s="977"/>
      <c r="AY283" s="977"/>
      <c r="AZ283" s="978"/>
      <c r="BA283" s="978"/>
      <c r="BB283" s="978"/>
      <c r="BC283" s="978"/>
      <c r="BD283" s="978"/>
      <c r="BE283" s="978"/>
      <c r="BF283" s="978"/>
      <c r="BG283" s="978"/>
    </row>
    <row r="284" spans="1:59">
      <c r="A284" s="975"/>
      <c r="B284" s="975"/>
      <c r="C284" s="976"/>
      <c r="D284" s="976"/>
      <c r="E284" s="976"/>
      <c r="F284" s="976"/>
      <c r="G284" s="976"/>
      <c r="H284" s="976"/>
      <c r="I284" s="976"/>
      <c r="J284" s="976"/>
      <c r="K284" s="977"/>
      <c r="L284" s="977"/>
      <c r="M284" s="977"/>
      <c r="N284" s="977"/>
      <c r="O284" s="977"/>
      <c r="P284" s="977"/>
      <c r="Q284" s="977"/>
      <c r="R284" s="977"/>
      <c r="S284" s="977"/>
      <c r="T284" s="977"/>
      <c r="U284" s="977"/>
      <c r="V284" s="977"/>
      <c r="W284" s="977"/>
      <c r="X284" s="977"/>
      <c r="Y284" s="977"/>
      <c r="Z284" s="977"/>
      <c r="AA284" s="977"/>
      <c r="AB284" s="977"/>
      <c r="AC284" s="977"/>
      <c r="AD284" s="977"/>
      <c r="AE284" s="977"/>
      <c r="AF284" s="977"/>
      <c r="AG284" s="977"/>
      <c r="AH284" s="977"/>
      <c r="AI284" s="977"/>
      <c r="AJ284" s="977"/>
      <c r="AK284" s="977"/>
      <c r="AL284" s="977"/>
      <c r="AM284" s="977"/>
      <c r="AN284" s="977"/>
      <c r="AO284" s="977"/>
      <c r="AP284" s="977"/>
      <c r="AQ284" s="977"/>
      <c r="AR284" s="977"/>
      <c r="AS284" s="977"/>
      <c r="AT284" s="977"/>
      <c r="AU284" s="977"/>
      <c r="AV284" s="977"/>
      <c r="AW284" s="977"/>
      <c r="AX284" s="977"/>
      <c r="AY284" s="977"/>
      <c r="AZ284" s="978"/>
      <c r="BA284" s="978"/>
      <c r="BB284" s="978"/>
      <c r="BC284" s="978"/>
      <c r="BD284" s="978"/>
      <c r="BE284" s="978"/>
      <c r="BF284" s="978"/>
      <c r="BG284" s="978"/>
    </row>
    <row r="285" spans="1:59">
      <c r="A285" s="975"/>
      <c r="B285" s="975"/>
      <c r="C285" s="979"/>
      <c r="D285" s="979"/>
      <c r="E285" s="979"/>
      <c r="F285" s="979"/>
      <c r="G285" s="979"/>
      <c r="H285" s="979"/>
      <c r="I285" s="979"/>
      <c r="J285" s="979"/>
      <c r="K285" s="976"/>
      <c r="L285" s="976"/>
      <c r="M285" s="975"/>
      <c r="N285" s="975"/>
      <c r="O285" s="975"/>
      <c r="P285" s="975"/>
      <c r="Q285" s="975"/>
      <c r="R285" s="975"/>
    </row>
    <row r="286" spans="1:59">
      <c r="A286" s="975"/>
      <c r="B286" s="975"/>
      <c r="C286" s="979"/>
      <c r="D286" s="979"/>
      <c r="E286" s="979"/>
      <c r="F286" s="979"/>
      <c r="G286" s="979"/>
      <c r="H286" s="979"/>
      <c r="I286" s="979"/>
      <c r="J286" s="979"/>
      <c r="K286" s="976"/>
      <c r="L286" s="976"/>
      <c r="M286" s="975"/>
      <c r="N286" s="975"/>
      <c r="O286" s="975"/>
      <c r="P286" s="975"/>
      <c r="Q286" s="975"/>
      <c r="R286" s="975"/>
    </row>
    <row r="287" spans="1:59">
      <c r="C287" s="735"/>
      <c r="D287" s="735"/>
      <c r="E287" s="735"/>
      <c r="F287" s="735"/>
      <c r="G287" s="735"/>
      <c r="H287" s="735"/>
      <c r="I287" s="735"/>
      <c r="J287" s="735"/>
    </row>
    <row r="288" spans="1:59">
      <c r="C288" s="735"/>
      <c r="D288" s="735"/>
      <c r="E288" s="735"/>
      <c r="F288" s="735"/>
      <c r="G288" s="735"/>
      <c r="H288" s="735"/>
      <c r="I288" s="735"/>
      <c r="J288" s="735"/>
    </row>
    <row r="289" spans="3:10">
      <c r="C289" s="735"/>
      <c r="D289" s="735"/>
      <c r="E289" s="735"/>
      <c r="F289" s="735"/>
      <c r="G289" s="735"/>
      <c r="H289" s="735"/>
      <c r="I289" s="735"/>
      <c r="J289" s="735"/>
    </row>
    <row r="290" spans="3:10">
      <c r="C290" s="735"/>
      <c r="D290" s="735"/>
      <c r="E290" s="735"/>
      <c r="F290" s="735"/>
      <c r="G290" s="735"/>
      <c r="H290" s="735"/>
      <c r="I290" s="735"/>
      <c r="J290" s="735"/>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6"/>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228:S228">
      <formula1>"週,暦月"</formula1>
    </dataValidation>
    <dataValidation type="list" allowBlank="1" showInputMessage="1" showErrorMessage="1" sqref="BE3:BH3">
      <formula1>"４週,暦月"</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216">
      <formula1>職種</formula1>
    </dataValidation>
    <dataValidation type="list" errorStyle="warning" allowBlank="1" showInputMessage="1" error="リストにない場合のみ、入力してください。" sqref="K17:N216">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InputMessage="1" sqref="I17:J216">
      <formula1>"A, B, C, D"</formula1>
    </dataValidation>
    <dataValidation type="list" allowBlank="1" showInputMessage="1" showErrorMessage="1" sqref="AF3:AF4">
      <formula1>#REF!</formula1>
    </dataValidation>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'C:\Users\T0499220\AppData\Local\Temp\c6952e9c-3fcf-4239-93d5-19c620504779_★国様式（令和5年12月19日発出）.zip.779\★国様式（令和5年12月19日発出）\01　厚生労働大臣が定める様式等（令和６年４月１日以降に使用）\[1-3_標準様式1_06_勤務表_特定施設入居者生活介護.xlsx]プルダウン・リスト'!#REF!</xm:f>
          </x14:formula1>
          <xm:sqref>AT1:BI1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K91" sqref="K91:N91"/>
    </sheetView>
  </sheetViews>
  <sheetFormatPr defaultColWidth="10" defaultRowHeight="19.2"/>
  <cols>
    <col min="1" max="1" width="1.77734375" style="124" customWidth="1"/>
    <col min="2" max="2" width="6.21875" style="123" customWidth="1"/>
    <col min="3" max="3" width="11.77734375" style="123" customWidth="1"/>
    <col min="4" max="4" width="11.77734375" style="123" hidden="1" customWidth="1"/>
    <col min="5" max="5" width="3.77734375" style="123" bestFit="1" customWidth="1"/>
    <col min="6" max="6" width="17.33203125" style="124" customWidth="1"/>
    <col min="7" max="7" width="3.77734375" style="124" bestFit="1" customWidth="1"/>
    <col min="8" max="8" width="17.33203125" style="124" customWidth="1"/>
    <col min="9" max="9" width="3.77734375" style="124" bestFit="1" customWidth="1"/>
    <col min="10" max="10" width="17.33203125" style="123" customWidth="1"/>
    <col min="11" max="11" width="3.77734375" style="124" bestFit="1" customWidth="1"/>
    <col min="12" max="12" width="17.33203125" style="124" customWidth="1"/>
    <col min="13" max="13" width="3.77734375" style="124" customWidth="1"/>
    <col min="14" max="14" width="56.21875" style="124" customWidth="1"/>
    <col min="15" max="16384" width="10" style="124"/>
  </cols>
  <sheetData>
    <row r="1" spans="2:14">
      <c r="B1" s="122" t="s">
        <v>322</v>
      </c>
    </row>
    <row r="2" spans="2:14">
      <c r="B2" s="125" t="s">
        <v>323</v>
      </c>
      <c r="F2" s="126"/>
      <c r="G2" s="127"/>
      <c r="H2" s="127"/>
      <c r="I2" s="127"/>
      <c r="J2" s="128"/>
      <c r="K2" s="127"/>
      <c r="L2" s="127"/>
    </row>
    <row r="3" spans="2:14">
      <c r="B3" s="126" t="s">
        <v>324</v>
      </c>
      <c r="F3" s="128" t="s">
        <v>325</v>
      </c>
      <c r="G3" s="127"/>
      <c r="H3" s="127"/>
      <c r="I3" s="127"/>
      <c r="J3" s="128"/>
      <c r="K3" s="127"/>
      <c r="L3" s="127"/>
    </row>
    <row r="4" spans="2:14">
      <c r="B4" s="125"/>
      <c r="F4" s="305" t="s">
        <v>326</v>
      </c>
      <c r="G4" s="305"/>
      <c r="H4" s="305"/>
      <c r="I4" s="305"/>
      <c r="J4" s="305"/>
      <c r="K4" s="305"/>
      <c r="L4" s="305"/>
      <c r="N4" s="305" t="s">
        <v>327</v>
      </c>
    </row>
    <row r="5" spans="2:14">
      <c r="B5" s="123" t="s">
        <v>215</v>
      </c>
      <c r="C5" s="123" t="s">
        <v>304</v>
      </c>
      <c r="F5" s="123" t="s">
        <v>328</v>
      </c>
      <c r="G5" s="123"/>
      <c r="H5" s="123" t="s">
        <v>329</v>
      </c>
      <c r="J5" s="123" t="s">
        <v>330</v>
      </c>
      <c r="L5" s="123" t="s">
        <v>326</v>
      </c>
      <c r="N5" s="305"/>
    </row>
    <row r="6" spans="2:14">
      <c r="B6" s="129">
        <v>1</v>
      </c>
      <c r="C6" s="130" t="s">
        <v>254</v>
      </c>
      <c r="D6" s="131" t="str">
        <f>C6</f>
        <v>a</v>
      </c>
      <c r="E6" s="129" t="s">
        <v>331</v>
      </c>
      <c r="F6" s="132">
        <v>0.29166666666666669</v>
      </c>
      <c r="G6" s="129" t="s">
        <v>332</v>
      </c>
      <c r="H6" s="132">
        <v>0.66666666666666663</v>
      </c>
      <c r="I6" s="133" t="s">
        <v>333</v>
      </c>
      <c r="J6" s="132">
        <v>4.1666666666666664E-2</v>
      </c>
      <c r="K6" s="134" t="s">
        <v>195</v>
      </c>
      <c r="L6" s="135">
        <f>IF(OR(F6="",H6=""),"",(H6+IF(F6&gt;H6,1,0)-F6-J6)*24)</f>
        <v>7.9999999999999982</v>
      </c>
      <c r="N6" s="136"/>
    </row>
    <row r="7" spans="2:14">
      <c r="B7" s="129">
        <v>2</v>
      </c>
      <c r="C7" s="130" t="s">
        <v>233</v>
      </c>
      <c r="D7" s="131" t="str">
        <f t="shared" ref="D7:D38" si="0">C7</f>
        <v>b</v>
      </c>
      <c r="E7" s="129" t="s">
        <v>331</v>
      </c>
      <c r="F7" s="132">
        <v>0.375</v>
      </c>
      <c r="G7" s="129" t="s">
        <v>332</v>
      </c>
      <c r="H7" s="132">
        <v>0.75</v>
      </c>
      <c r="I7" s="133" t="s">
        <v>333</v>
      </c>
      <c r="J7" s="132">
        <v>4.1666666666666664E-2</v>
      </c>
      <c r="K7" s="134" t="s">
        <v>195</v>
      </c>
      <c r="L7" s="135">
        <f>IF(OR(F7="",H7=""),"",(H7+IF(F7&gt;H7,1,0)-F7-J7)*24)</f>
        <v>8</v>
      </c>
      <c r="N7" s="136"/>
    </row>
    <row r="8" spans="2:14">
      <c r="B8" s="129">
        <v>3</v>
      </c>
      <c r="C8" s="130" t="s">
        <v>334</v>
      </c>
      <c r="D8" s="131" t="str">
        <f t="shared" si="0"/>
        <v>c</v>
      </c>
      <c r="E8" s="129" t="s">
        <v>331</v>
      </c>
      <c r="F8" s="132">
        <v>0.41666666666666669</v>
      </c>
      <c r="G8" s="129" t="s">
        <v>332</v>
      </c>
      <c r="H8" s="132">
        <v>0.79166666666666663</v>
      </c>
      <c r="I8" s="133" t="s">
        <v>333</v>
      </c>
      <c r="J8" s="132">
        <v>4.1666666666666664E-2</v>
      </c>
      <c r="K8" s="134" t="s">
        <v>195</v>
      </c>
      <c r="L8" s="135">
        <f>IF(OR(F8="",H8=""),"",(H8+IF(F8&gt;H8,1,0)-F8-J8)*24)</f>
        <v>7.9999999999999982</v>
      </c>
      <c r="N8" s="136"/>
    </row>
    <row r="9" spans="2:14">
      <c r="B9" s="129">
        <v>4</v>
      </c>
      <c r="C9" s="130" t="s">
        <v>255</v>
      </c>
      <c r="D9" s="131" t="str">
        <f t="shared" si="0"/>
        <v>d</v>
      </c>
      <c r="E9" s="129" t="s">
        <v>331</v>
      </c>
      <c r="F9" s="132">
        <v>0.5</v>
      </c>
      <c r="G9" s="129" t="s">
        <v>332</v>
      </c>
      <c r="H9" s="132">
        <v>0.875</v>
      </c>
      <c r="I9" s="133" t="s">
        <v>333</v>
      </c>
      <c r="J9" s="132">
        <v>4.1666666666666664E-2</v>
      </c>
      <c r="K9" s="134" t="s">
        <v>195</v>
      </c>
      <c r="L9" s="135">
        <f>IF(OR(F9="",H9=""),"",(H9+IF(F9&gt;H9,1,0)-F9-J9)*24)</f>
        <v>8</v>
      </c>
      <c r="N9" s="136"/>
    </row>
    <row r="10" spans="2:14">
      <c r="B10" s="129">
        <v>5</v>
      </c>
      <c r="C10" s="130" t="s">
        <v>256</v>
      </c>
      <c r="D10" s="131" t="str">
        <f t="shared" si="0"/>
        <v>e</v>
      </c>
      <c r="E10" s="129" t="s">
        <v>331</v>
      </c>
      <c r="F10" s="132">
        <v>0.375</v>
      </c>
      <c r="G10" s="129" t="s">
        <v>332</v>
      </c>
      <c r="H10" s="132">
        <v>0.54166666666666663</v>
      </c>
      <c r="I10" s="133" t="s">
        <v>333</v>
      </c>
      <c r="J10" s="132">
        <v>0</v>
      </c>
      <c r="K10" s="134" t="s">
        <v>195</v>
      </c>
      <c r="L10" s="135">
        <f t="shared" ref="L10:L22" si="1">IF(OR(F10="",H10=""),"",(H10+IF(F10&gt;H10,1,0)-F10-J10)*24)</f>
        <v>3.9999999999999991</v>
      </c>
      <c r="N10" s="136"/>
    </row>
    <row r="11" spans="2:14">
      <c r="B11" s="129">
        <v>6</v>
      </c>
      <c r="C11" s="130" t="s">
        <v>246</v>
      </c>
      <c r="D11" s="131" t="str">
        <f t="shared" si="0"/>
        <v>f</v>
      </c>
      <c r="E11" s="129" t="s">
        <v>331</v>
      </c>
      <c r="F11" s="132">
        <v>0.54166666666666663</v>
      </c>
      <c r="G11" s="129" t="s">
        <v>332</v>
      </c>
      <c r="H11" s="132">
        <v>0.77083333333333337</v>
      </c>
      <c r="I11" s="133" t="s">
        <v>333</v>
      </c>
      <c r="J11" s="132">
        <v>0</v>
      </c>
      <c r="K11" s="134" t="s">
        <v>195</v>
      </c>
      <c r="L11" s="135">
        <f>IF(OR(F11="",H11=""),"",(H11+IF(F11&gt;H11,1,0)-F11-J11)*24)</f>
        <v>5.5000000000000018</v>
      </c>
      <c r="N11" s="136"/>
    </row>
    <row r="12" spans="2:14">
      <c r="B12" s="129">
        <v>7</v>
      </c>
      <c r="C12" s="130" t="s">
        <v>335</v>
      </c>
      <c r="D12" s="131" t="str">
        <f t="shared" si="0"/>
        <v>g</v>
      </c>
      <c r="E12" s="129" t="s">
        <v>331</v>
      </c>
      <c r="F12" s="132">
        <v>0.58333333333333337</v>
      </c>
      <c r="G12" s="129" t="s">
        <v>332</v>
      </c>
      <c r="H12" s="132">
        <v>0.83333333333333337</v>
      </c>
      <c r="I12" s="133" t="s">
        <v>333</v>
      </c>
      <c r="J12" s="132">
        <v>0</v>
      </c>
      <c r="K12" s="134" t="s">
        <v>195</v>
      </c>
      <c r="L12" s="135">
        <f t="shared" si="1"/>
        <v>6</v>
      </c>
      <c r="N12" s="136"/>
    </row>
    <row r="13" spans="2:14">
      <c r="B13" s="129">
        <v>8</v>
      </c>
      <c r="C13" s="130" t="s">
        <v>252</v>
      </c>
      <c r="D13" s="131" t="str">
        <f t="shared" si="0"/>
        <v>h</v>
      </c>
      <c r="E13" s="129" t="s">
        <v>331</v>
      </c>
      <c r="F13" s="132">
        <v>0.66666666666666663</v>
      </c>
      <c r="G13" s="129" t="s">
        <v>332</v>
      </c>
      <c r="H13" s="132">
        <v>0</v>
      </c>
      <c r="I13" s="133" t="s">
        <v>333</v>
      </c>
      <c r="J13" s="132">
        <v>2.0833333333333332E-2</v>
      </c>
      <c r="K13" s="134" t="s">
        <v>195</v>
      </c>
      <c r="L13" s="135">
        <f t="shared" si="1"/>
        <v>7.5000000000000018</v>
      </c>
      <c r="N13" s="136" t="s">
        <v>336</v>
      </c>
    </row>
    <row r="14" spans="2:14">
      <c r="B14" s="129">
        <v>9</v>
      </c>
      <c r="C14" s="130" t="s">
        <v>253</v>
      </c>
      <c r="D14" s="131" t="str">
        <f t="shared" si="0"/>
        <v>i</v>
      </c>
      <c r="E14" s="129" t="s">
        <v>331</v>
      </c>
      <c r="F14" s="132">
        <v>0</v>
      </c>
      <c r="G14" s="129" t="s">
        <v>332</v>
      </c>
      <c r="H14" s="132">
        <v>0.375</v>
      </c>
      <c r="I14" s="133" t="s">
        <v>333</v>
      </c>
      <c r="J14" s="132">
        <v>2.0833333333333332E-2</v>
      </c>
      <c r="K14" s="134" t="s">
        <v>195</v>
      </c>
      <c r="L14" s="135">
        <f t="shared" si="1"/>
        <v>8.5</v>
      </c>
      <c r="N14" s="136" t="s">
        <v>337</v>
      </c>
    </row>
    <row r="15" spans="2:14">
      <c r="B15" s="129">
        <v>10</v>
      </c>
      <c r="C15" s="130" t="s">
        <v>338</v>
      </c>
      <c r="D15" s="131" t="str">
        <f t="shared" si="0"/>
        <v>j</v>
      </c>
      <c r="E15" s="129" t="s">
        <v>331</v>
      </c>
      <c r="F15" s="132"/>
      <c r="G15" s="129" t="s">
        <v>332</v>
      </c>
      <c r="H15" s="132"/>
      <c r="I15" s="133" t="s">
        <v>333</v>
      </c>
      <c r="J15" s="132">
        <v>0</v>
      </c>
      <c r="K15" s="134" t="s">
        <v>195</v>
      </c>
      <c r="L15" s="135" t="str">
        <f t="shared" si="1"/>
        <v/>
      </c>
      <c r="N15" s="136"/>
    </row>
    <row r="16" spans="2:14">
      <c r="B16" s="129">
        <v>11</v>
      </c>
      <c r="C16" s="130" t="s">
        <v>339</v>
      </c>
      <c r="D16" s="131" t="str">
        <f t="shared" si="0"/>
        <v>k</v>
      </c>
      <c r="E16" s="129" t="s">
        <v>331</v>
      </c>
      <c r="F16" s="132"/>
      <c r="G16" s="129" t="s">
        <v>332</v>
      </c>
      <c r="H16" s="132"/>
      <c r="I16" s="133" t="s">
        <v>333</v>
      </c>
      <c r="J16" s="132">
        <v>0</v>
      </c>
      <c r="K16" s="134" t="s">
        <v>195</v>
      </c>
      <c r="L16" s="135" t="str">
        <f t="shared" si="1"/>
        <v/>
      </c>
      <c r="N16" s="136"/>
    </row>
    <row r="17" spans="2:14">
      <c r="B17" s="129">
        <v>12</v>
      </c>
      <c r="C17" s="130" t="s">
        <v>340</v>
      </c>
      <c r="D17" s="131" t="str">
        <f t="shared" si="0"/>
        <v>l</v>
      </c>
      <c r="E17" s="129" t="s">
        <v>331</v>
      </c>
      <c r="F17" s="132"/>
      <c r="G17" s="129" t="s">
        <v>332</v>
      </c>
      <c r="H17" s="132"/>
      <c r="I17" s="133" t="s">
        <v>333</v>
      </c>
      <c r="J17" s="132">
        <v>0</v>
      </c>
      <c r="K17" s="134" t="s">
        <v>195</v>
      </c>
      <c r="L17" s="135" t="str">
        <f t="shared" si="1"/>
        <v/>
      </c>
      <c r="N17" s="136"/>
    </row>
    <row r="18" spans="2:14">
      <c r="B18" s="129">
        <v>13</v>
      </c>
      <c r="C18" s="130" t="s">
        <v>341</v>
      </c>
      <c r="D18" s="131" t="str">
        <f t="shared" si="0"/>
        <v>m</v>
      </c>
      <c r="E18" s="129" t="s">
        <v>331</v>
      </c>
      <c r="F18" s="132"/>
      <c r="G18" s="129" t="s">
        <v>332</v>
      </c>
      <c r="H18" s="132"/>
      <c r="I18" s="133" t="s">
        <v>333</v>
      </c>
      <c r="J18" s="132">
        <v>0</v>
      </c>
      <c r="K18" s="134" t="s">
        <v>195</v>
      </c>
      <c r="L18" s="135" t="str">
        <f t="shared" si="1"/>
        <v/>
      </c>
      <c r="N18" s="136"/>
    </row>
    <row r="19" spans="2:14">
      <c r="B19" s="129">
        <v>14</v>
      </c>
      <c r="C19" s="130" t="s">
        <v>342</v>
      </c>
      <c r="D19" s="131" t="str">
        <f t="shared" si="0"/>
        <v>n</v>
      </c>
      <c r="E19" s="129" t="s">
        <v>331</v>
      </c>
      <c r="F19" s="132"/>
      <c r="G19" s="129" t="s">
        <v>332</v>
      </c>
      <c r="H19" s="132"/>
      <c r="I19" s="133" t="s">
        <v>333</v>
      </c>
      <c r="J19" s="132">
        <v>0</v>
      </c>
      <c r="K19" s="134" t="s">
        <v>195</v>
      </c>
      <c r="L19" s="135" t="str">
        <f t="shared" si="1"/>
        <v/>
      </c>
      <c r="N19" s="136"/>
    </row>
    <row r="20" spans="2:14">
      <c r="B20" s="129">
        <v>15</v>
      </c>
      <c r="C20" s="130" t="s">
        <v>343</v>
      </c>
      <c r="D20" s="131" t="str">
        <f t="shared" si="0"/>
        <v>o</v>
      </c>
      <c r="E20" s="129" t="s">
        <v>331</v>
      </c>
      <c r="F20" s="132"/>
      <c r="G20" s="129" t="s">
        <v>332</v>
      </c>
      <c r="H20" s="132"/>
      <c r="I20" s="133" t="s">
        <v>333</v>
      </c>
      <c r="J20" s="132">
        <v>0</v>
      </c>
      <c r="K20" s="134" t="s">
        <v>195</v>
      </c>
      <c r="L20" s="135" t="str">
        <f t="shared" si="1"/>
        <v/>
      </c>
      <c r="N20" s="136"/>
    </row>
    <row r="21" spans="2:14">
      <c r="B21" s="129">
        <v>16</v>
      </c>
      <c r="C21" s="130" t="s">
        <v>344</v>
      </c>
      <c r="D21" s="131" t="str">
        <f t="shared" si="0"/>
        <v>p</v>
      </c>
      <c r="E21" s="129" t="s">
        <v>331</v>
      </c>
      <c r="F21" s="132"/>
      <c r="G21" s="129" t="s">
        <v>332</v>
      </c>
      <c r="H21" s="132"/>
      <c r="I21" s="133" t="s">
        <v>333</v>
      </c>
      <c r="J21" s="132">
        <v>0</v>
      </c>
      <c r="K21" s="134" t="s">
        <v>195</v>
      </c>
      <c r="L21" s="135" t="str">
        <f t="shared" si="1"/>
        <v/>
      </c>
      <c r="N21" s="136"/>
    </row>
    <row r="22" spans="2:14">
      <c r="B22" s="129">
        <v>17</v>
      </c>
      <c r="C22" s="130" t="s">
        <v>345</v>
      </c>
      <c r="D22" s="131" t="str">
        <f t="shared" si="0"/>
        <v>q</v>
      </c>
      <c r="E22" s="129" t="s">
        <v>331</v>
      </c>
      <c r="F22" s="132"/>
      <c r="G22" s="129" t="s">
        <v>332</v>
      </c>
      <c r="H22" s="132"/>
      <c r="I22" s="133" t="s">
        <v>333</v>
      </c>
      <c r="J22" s="132">
        <v>0</v>
      </c>
      <c r="K22" s="134" t="s">
        <v>195</v>
      </c>
      <c r="L22" s="135" t="str">
        <f t="shared" si="1"/>
        <v/>
      </c>
      <c r="N22" s="136"/>
    </row>
    <row r="23" spans="2:14">
      <c r="B23" s="129">
        <v>18</v>
      </c>
      <c r="C23" s="130" t="s">
        <v>346</v>
      </c>
      <c r="D23" s="131" t="str">
        <f t="shared" si="0"/>
        <v>r</v>
      </c>
      <c r="E23" s="129" t="s">
        <v>331</v>
      </c>
      <c r="F23" s="137"/>
      <c r="G23" s="129" t="s">
        <v>332</v>
      </c>
      <c r="H23" s="137"/>
      <c r="I23" s="133" t="s">
        <v>333</v>
      </c>
      <c r="J23" s="137"/>
      <c r="K23" s="134" t="s">
        <v>195</v>
      </c>
      <c r="L23" s="130">
        <v>1</v>
      </c>
      <c r="N23" s="136"/>
    </row>
    <row r="24" spans="2:14">
      <c r="B24" s="129">
        <v>19</v>
      </c>
      <c r="C24" s="130" t="s">
        <v>347</v>
      </c>
      <c r="D24" s="131" t="str">
        <f t="shared" si="0"/>
        <v>s</v>
      </c>
      <c r="E24" s="129" t="s">
        <v>331</v>
      </c>
      <c r="F24" s="137"/>
      <c r="G24" s="129" t="s">
        <v>332</v>
      </c>
      <c r="H24" s="137"/>
      <c r="I24" s="133" t="s">
        <v>333</v>
      </c>
      <c r="J24" s="137"/>
      <c r="K24" s="134" t="s">
        <v>195</v>
      </c>
      <c r="L24" s="130">
        <v>2</v>
      </c>
      <c r="N24" s="136"/>
    </row>
    <row r="25" spans="2:14">
      <c r="B25" s="129">
        <v>20</v>
      </c>
      <c r="C25" s="130" t="s">
        <v>348</v>
      </c>
      <c r="D25" s="131" t="str">
        <f t="shared" si="0"/>
        <v>t</v>
      </c>
      <c r="E25" s="129" t="s">
        <v>331</v>
      </c>
      <c r="F25" s="137"/>
      <c r="G25" s="129" t="s">
        <v>332</v>
      </c>
      <c r="H25" s="137"/>
      <c r="I25" s="133" t="s">
        <v>333</v>
      </c>
      <c r="J25" s="137"/>
      <c r="K25" s="134" t="s">
        <v>195</v>
      </c>
      <c r="L25" s="130">
        <v>3</v>
      </c>
      <c r="N25" s="136"/>
    </row>
    <row r="26" spans="2:14">
      <c r="B26" s="129">
        <v>21</v>
      </c>
      <c r="C26" s="130" t="s">
        <v>349</v>
      </c>
      <c r="D26" s="131" t="str">
        <f t="shared" si="0"/>
        <v>u</v>
      </c>
      <c r="E26" s="129" t="s">
        <v>331</v>
      </c>
      <c r="F26" s="137"/>
      <c r="G26" s="129" t="s">
        <v>332</v>
      </c>
      <c r="H26" s="137"/>
      <c r="I26" s="133" t="s">
        <v>333</v>
      </c>
      <c r="J26" s="137"/>
      <c r="K26" s="134" t="s">
        <v>195</v>
      </c>
      <c r="L26" s="130">
        <v>4</v>
      </c>
      <c r="N26" s="136"/>
    </row>
    <row r="27" spans="2:14">
      <c r="B27" s="129">
        <v>22</v>
      </c>
      <c r="C27" s="130" t="s">
        <v>350</v>
      </c>
      <c r="D27" s="131" t="str">
        <f t="shared" si="0"/>
        <v>v</v>
      </c>
      <c r="E27" s="129" t="s">
        <v>331</v>
      </c>
      <c r="F27" s="137"/>
      <c r="G27" s="129" t="s">
        <v>332</v>
      </c>
      <c r="H27" s="137"/>
      <c r="I27" s="133" t="s">
        <v>333</v>
      </c>
      <c r="J27" s="137"/>
      <c r="K27" s="134" t="s">
        <v>195</v>
      </c>
      <c r="L27" s="130">
        <v>5</v>
      </c>
      <c r="N27" s="136"/>
    </row>
    <row r="28" spans="2:14">
      <c r="B28" s="129">
        <v>23</v>
      </c>
      <c r="C28" s="130" t="s">
        <v>351</v>
      </c>
      <c r="D28" s="131" t="str">
        <f t="shared" si="0"/>
        <v>w</v>
      </c>
      <c r="E28" s="129" t="s">
        <v>331</v>
      </c>
      <c r="F28" s="137"/>
      <c r="G28" s="129" t="s">
        <v>332</v>
      </c>
      <c r="H28" s="137"/>
      <c r="I28" s="133" t="s">
        <v>333</v>
      </c>
      <c r="J28" s="137"/>
      <c r="K28" s="134" t="s">
        <v>195</v>
      </c>
      <c r="L28" s="130">
        <v>6</v>
      </c>
      <c r="N28" s="136"/>
    </row>
    <row r="29" spans="2:14">
      <c r="B29" s="129">
        <v>24</v>
      </c>
      <c r="C29" s="130" t="s">
        <v>352</v>
      </c>
      <c r="D29" s="131" t="str">
        <f t="shared" si="0"/>
        <v>x</v>
      </c>
      <c r="E29" s="129" t="s">
        <v>331</v>
      </c>
      <c r="F29" s="137"/>
      <c r="G29" s="129" t="s">
        <v>332</v>
      </c>
      <c r="H29" s="137"/>
      <c r="I29" s="133" t="s">
        <v>333</v>
      </c>
      <c r="J29" s="137"/>
      <c r="K29" s="134" t="s">
        <v>195</v>
      </c>
      <c r="L29" s="130">
        <v>7</v>
      </c>
      <c r="N29" s="136"/>
    </row>
    <row r="30" spans="2:14">
      <c r="B30" s="129">
        <v>25</v>
      </c>
      <c r="C30" s="130" t="s">
        <v>353</v>
      </c>
      <c r="D30" s="131" t="str">
        <f t="shared" si="0"/>
        <v>y</v>
      </c>
      <c r="E30" s="129" t="s">
        <v>331</v>
      </c>
      <c r="F30" s="137"/>
      <c r="G30" s="129" t="s">
        <v>332</v>
      </c>
      <c r="H30" s="137"/>
      <c r="I30" s="133" t="s">
        <v>333</v>
      </c>
      <c r="J30" s="137"/>
      <c r="K30" s="134" t="s">
        <v>195</v>
      </c>
      <c r="L30" s="130">
        <v>8</v>
      </c>
      <c r="N30" s="136"/>
    </row>
    <row r="31" spans="2:14">
      <c r="B31" s="129">
        <v>26</v>
      </c>
      <c r="C31" s="130" t="s">
        <v>354</v>
      </c>
      <c r="D31" s="131" t="str">
        <f t="shared" si="0"/>
        <v>z</v>
      </c>
      <c r="E31" s="129" t="s">
        <v>331</v>
      </c>
      <c r="F31" s="137"/>
      <c r="G31" s="129" t="s">
        <v>332</v>
      </c>
      <c r="H31" s="137"/>
      <c r="I31" s="133" t="s">
        <v>333</v>
      </c>
      <c r="J31" s="137"/>
      <c r="K31" s="134" t="s">
        <v>195</v>
      </c>
      <c r="L31" s="130">
        <v>1</v>
      </c>
      <c r="N31" s="136"/>
    </row>
    <row r="32" spans="2:14">
      <c r="B32" s="129">
        <v>27</v>
      </c>
      <c r="C32" s="130" t="s">
        <v>352</v>
      </c>
      <c r="D32" s="131" t="str">
        <f t="shared" si="0"/>
        <v>x</v>
      </c>
      <c r="E32" s="129" t="s">
        <v>331</v>
      </c>
      <c r="F32" s="137"/>
      <c r="G32" s="129" t="s">
        <v>332</v>
      </c>
      <c r="H32" s="137"/>
      <c r="I32" s="133" t="s">
        <v>333</v>
      </c>
      <c r="J32" s="137"/>
      <c r="K32" s="134" t="s">
        <v>195</v>
      </c>
      <c r="L32" s="130">
        <v>2</v>
      </c>
      <c r="N32" s="136"/>
    </row>
    <row r="33" spans="2:14">
      <c r="B33" s="129">
        <v>28</v>
      </c>
      <c r="C33" s="130" t="s">
        <v>355</v>
      </c>
      <c r="D33" s="131" t="str">
        <f t="shared" si="0"/>
        <v>aa</v>
      </c>
      <c r="E33" s="129" t="s">
        <v>331</v>
      </c>
      <c r="F33" s="137"/>
      <c r="G33" s="129" t="s">
        <v>332</v>
      </c>
      <c r="H33" s="137"/>
      <c r="I33" s="133" t="s">
        <v>333</v>
      </c>
      <c r="J33" s="137"/>
      <c r="K33" s="134" t="s">
        <v>195</v>
      </c>
      <c r="L33" s="130">
        <v>3</v>
      </c>
      <c r="N33" s="136"/>
    </row>
    <row r="34" spans="2:14">
      <c r="B34" s="129">
        <v>29</v>
      </c>
      <c r="C34" s="130" t="s">
        <v>356</v>
      </c>
      <c r="D34" s="131" t="str">
        <f t="shared" si="0"/>
        <v>ab</v>
      </c>
      <c r="E34" s="129" t="s">
        <v>331</v>
      </c>
      <c r="F34" s="137"/>
      <c r="G34" s="129" t="s">
        <v>332</v>
      </c>
      <c r="H34" s="137"/>
      <c r="I34" s="133" t="s">
        <v>333</v>
      </c>
      <c r="J34" s="137"/>
      <c r="K34" s="134" t="s">
        <v>195</v>
      </c>
      <c r="L34" s="130">
        <v>4</v>
      </c>
      <c r="N34" s="136"/>
    </row>
    <row r="35" spans="2:14">
      <c r="B35" s="129">
        <v>30</v>
      </c>
      <c r="C35" s="130" t="s">
        <v>357</v>
      </c>
      <c r="D35" s="131" t="str">
        <f t="shared" si="0"/>
        <v>ac</v>
      </c>
      <c r="E35" s="129" t="s">
        <v>331</v>
      </c>
      <c r="F35" s="137"/>
      <c r="G35" s="129" t="s">
        <v>332</v>
      </c>
      <c r="H35" s="137"/>
      <c r="I35" s="133" t="s">
        <v>333</v>
      </c>
      <c r="J35" s="137"/>
      <c r="K35" s="134" t="s">
        <v>195</v>
      </c>
      <c r="L35" s="130">
        <v>5</v>
      </c>
      <c r="N35" s="136"/>
    </row>
    <row r="36" spans="2:14">
      <c r="B36" s="129">
        <v>31</v>
      </c>
      <c r="C36" s="130" t="s">
        <v>358</v>
      </c>
      <c r="D36" s="131" t="str">
        <f t="shared" si="0"/>
        <v>ad</v>
      </c>
      <c r="E36" s="129" t="s">
        <v>331</v>
      </c>
      <c r="F36" s="137"/>
      <c r="G36" s="129" t="s">
        <v>332</v>
      </c>
      <c r="H36" s="137"/>
      <c r="I36" s="133" t="s">
        <v>333</v>
      </c>
      <c r="J36" s="137"/>
      <c r="K36" s="134" t="s">
        <v>195</v>
      </c>
      <c r="L36" s="130">
        <v>6</v>
      </c>
      <c r="N36" s="136"/>
    </row>
    <row r="37" spans="2:14">
      <c r="B37" s="129">
        <v>32</v>
      </c>
      <c r="C37" s="130" t="s">
        <v>359</v>
      </c>
      <c r="D37" s="131" t="str">
        <f t="shared" si="0"/>
        <v>ae</v>
      </c>
      <c r="E37" s="129" t="s">
        <v>331</v>
      </c>
      <c r="F37" s="137"/>
      <c r="G37" s="129" t="s">
        <v>332</v>
      </c>
      <c r="H37" s="137"/>
      <c r="I37" s="133" t="s">
        <v>333</v>
      </c>
      <c r="J37" s="137"/>
      <c r="K37" s="134" t="s">
        <v>195</v>
      </c>
      <c r="L37" s="130">
        <v>7</v>
      </c>
      <c r="N37" s="136"/>
    </row>
    <row r="38" spans="2:14">
      <c r="B38" s="129">
        <v>33</v>
      </c>
      <c r="C38" s="130" t="s">
        <v>360</v>
      </c>
      <c r="D38" s="131" t="str">
        <f t="shared" si="0"/>
        <v>af</v>
      </c>
      <c r="E38" s="129" t="s">
        <v>331</v>
      </c>
      <c r="F38" s="137"/>
      <c r="G38" s="129" t="s">
        <v>332</v>
      </c>
      <c r="H38" s="137"/>
      <c r="I38" s="133" t="s">
        <v>333</v>
      </c>
      <c r="J38" s="137"/>
      <c r="K38" s="134" t="s">
        <v>195</v>
      </c>
      <c r="L38" s="130">
        <v>8</v>
      </c>
      <c r="N38" s="136"/>
    </row>
    <row r="39" spans="2:14">
      <c r="B39" s="129">
        <v>34</v>
      </c>
      <c r="C39" s="138" t="s">
        <v>361</v>
      </c>
      <c r="D39" s="131"/>
      <c r="E39" s="129" t="s">
        <v>331</v>
      </c>
      <c r="F39" s="132">
        <v>0.29166666666666669</v>
      </c>
      <c r="G39" s="129" t="s">
        <v>332</v>
      </c>
      <c r="H39" s="132">
        <v>0.39583333333333331</v>
      </c>
      <c r="I39" s="133" t="s">
        <v>333</v>
      </c>
      <c r="J39" s="132">
        <v>0</v>
      </c>
      <c r="K39" s="134" t="s">
        <v>195</v>
      </c>
      <c r="L39" s="135">
        <f t="shared" ref="L39:L40" si="2">IF(OR(F39="",H39=""),"",(H39+IF(F39&gt;H39,1,0)-F39-J39)*24)</f>
        <v>2.4999999999999991</v>
      </c>
      <c r="N39" s="136"/>
    </row>
    <row r="40" spans="2:14">
      <c r="B40" s="129"/>
      <c r="C40" s="139" t="s">
        <v>301</v>
      </c>
      <c r="D40" s="131"/>
      <c r="E40" s="129" t="s">
        <v>331</v>
      </c>
      <c r="F40" s="132">
        <v>0.6875</v>
      </c>
      <c r="G40" s="129" t="s">
        <v>332</v>
      </c>
      <c r="H40" s="132">
        <v>0.83333333333333337</v>
      </c>
      <c r="I40" s="133" t="s">
        <v>333</v>
      </c>
      <c r="J40" s="132">
        <v>0</v>
      </c>
      <c r="K40" s="134" t="s">
        <v>195</v>
      </c>
      <c r="L40" s="135">
        <f t="shared" si="2"/>
        <v>3.5000000000000009</v>
      </c>
      <c r="N40" s="136"/>
    </row>
    <row r="41" spans="2:14">
      <c r="B41" s="129"/>
      <c r="C41" s="140" t="s">
        <v>301</v>
      </c>
      <c r="D41" s="131" t="str">
        <f>C39</f>
        <v>ag</v>
      </c>
      <c r="E41" s="129" t="s">
        <v>331</v>
      </c>
      <c r="F41" s="132" t="s">
        <v>301</v>
      </c>
      <c r="G41" s="129" t="s">
        <v>332</v>
      </c>
      <c r="H41" s="132" t="s">
        <v>301</v>
      </c>
      <c r="I41" s="133" t="s">
        <v>333</v>
      </c>
      <c r="J41" s="132" t="s">
        <v>301</v>
      </c>
      <c r="K41" s="134" t="s">
        <v>195</v>
      </c>
      <c r="L41" s="135">
        <f>IF(OR(L39="",L40=""),"",L39+L40)</f>
        <v>6</v>
      </c>
      <c r="N41" s="136" t="s">
        <v>362</v>
      </c>
    </row>
    <row r="42" spans="2:14">
      <c r="B42" s="129"/>
      <c r="C42" s="138" t="s">
        <v>363</v>
      </c>
      <c r="D42" s="131"/>
      <c r="E42" s="129" t="s">
        <v>331</v>
      </c>
      <c r="F42" s="132"/>
      <c r="G42" s="129" t="s">
        <v>332</v>
      </c>
      <c r="H42" s="132"/>
      <c r="I42" s="133" t="s">
        <v>333</v>
      </c>
      <c r="J42" s="132">
        <v>0</v>
      </c>
      <c r="K42" s="134" t="s">
        <v>195</v>
      </c>
      <c r="L42" s="135" t="str">
        <f t="shared" ref="L42:L43" si="3">IF(OR(F42="",H42=""),"",(H42+IF(F42&gt;H42,1,0)-F42-J42)*24)</f>
        <v/>
      </c>
      <c r="N42" s="136"/>
    </row>
    <row r="43" spans="2:14">
      <c r="B43" s="129">
        <v>35</v>
      </c>
      <c r="C43" s="139" t="s">
        <v>301</v>
      </c>
      <c r="D43" s="131"/>
      <c r="E43" s="129" t="s">
        <v>331</v>
      </c>
      <c r="F43" s="132"/>
      <c r="G43" s="129" t="s">
        <v>332</v>
      </c>
      <c r="H43" s="132"/>
      <c r="I43" s="133" t="s">
        <v>333</v>
      </c>
      <c r="J43" s="132">
        <v>0</v>
      </c>
      <c r="K43" s="134" t="s">
        <v>195</v>
      </c>
      <c r="L43" s="135" t="str">
        <f t="shared" si="3"/>
        <v/>
      </c>
      <c r="N43" s="136"/>
    </row>
    <row r="44" spans="2:14">
      <c r="B44" s="129"/>
      <c r="C44" s="140" t="s">
        <v>301</v>
      </c>
      <c r="D44" s="131" t="str">
        <f>C42</f>
        <v>ah</v>
      </c>
      <c r="E44" s="129" t="s">
        <v>331</v>
      </c>
      <c r="F44" s="132" t="s">
        <v>301</v>
      </c>
      <c r="G44" s="129" t="s">
        <v>332</v>
      </c>
      <c r="H44" s="132" t="s">
        <v>301</v>
      </c>
      <c r="I44" s="133" t="s">
        <v>333</v>
      </c>
      <c r="J44" s="132" t="s">
        <v>301</v>
      </c>
      <c r="K44" s="134" t="s">
        <v>195</v>
      </c>
      <c r="L44" s="135" t="str">
        <f>IF(OR(L42="",L43=""),"",L42+L43)</f>
        <v/>
      </c>
      <c r="N44" s="136" t="s">
        <v>364</v>
      </c>
    </row>
    <row r="45" spans="2:14">
      <c r="B45" s="129"/>
      <c r="C45" s="138" t="s">
        <v>365</v>
      </c>
      <c r="D45" s="131"/>
      <c r="E45" s="129" t="s">
        <v>331</v>
      </c>
      <c r="F45" s="132"/>
      <c r="G45" s="129" t="s">
        <v>332</v>
      </c>
      <c r="H45" s="132"/>
      <c r="I45" s="133" t="s">
        <v>333</v>
      </c>
      <c r="J45" s="132">
        <v>0</v>
      </c>
      <c r="K45" s="134" t="s">
        <v>195</v>
      </c>
      <c r="L45" s="135" t="str">
        <f t="shared" ref="L45:L46" si="4">IF(OR(F45="",H45=""),"",(H45+IF(F45&gt;H45,1,0)-F45-J45)*24)</f>
        <v/>
      </c>
      <c r="N45" s="136"/>
    </row>
    <row r="46" spans="2:14">
      <c r="B46" s="129">
        <v>36</v>
      </c>
      <c r="C46" s="139" t="s">
        <v>301</v>
      </c>
      <c r="D46" s="131"/>
      <c r="E46" s="129" t="s">
        <v>331</v>
      </c>
      <c r="F46" s="132"/>
      <c r="G46" s="129" t="s">
        <v>332</v>
      </c>
      <c r="H46" s="132"/>
      <c r="I46" s="133" t="s">
        <v>333</v>
      </c>
      <c r="J46" s="132">
        <v>0</v>
      </c>
      <c r="K46" s="134" t="s">
        <v>195</v>
      </c>
      <c r="L46" s="135" t="str">
        <f t="shared" si="4"/>
        <v/>
      </c>
      <c r="N46" s="136"/>
    </row>
    <row r="47" spans="2:14">
      <c r="B47" s="129"/>
      <c r="C47" s="140" t="s">
        <v>301</v>
      </c>
      <c r="D47" s="131" t="str">
        <f>C45</f>
        <v>ai</v>
      </c>
      <c r="E47" s="129" t="s">
        <v>331</v>
      </c>
      <c r="F47" s="132" t="s">
        <v>301</v>
      </c>
      <c r="G47" s="129" t="s">
        <v>332</v>
      </c>
      <c r="H47" s="132" t="s">
        <v>301</v>
      </c>
      <c r="I47" s="133" t="s">
        <v>333</v>
      </c>
      <c r="J47" s="132" t="s">
        <v>301</v>
      </c>
      <c r="K47" s="134" t="s">
        <v>195</v>
      </c>
      <c r="L47" s="135" t="str">
        <f>IF(OR(L45="",L46=""),"",L45+L46)</f>
        <v/>
      </c>
      <c r="N47" s="136" t="s">
        <v>364</v>
      </c>
    </row>
    <row r="49" spans="3:4">
      <c r="C49" s="125" t="s">
        <v>366</v>
      </c>
      <c r="D49" s="125"/>
    </row>
    <row r="50" spans="3:4">
      <c r="C50" s="125" t="s">
        <v>367</v>
      </c>
      <c r="D50" s="125"/>
    </row>
    <row r="51" spans="3:4">
      <c r="C51" s="125" t="s">
        <v>368</v>
      </c>
      <c r="D51" s="125"/>
    </row>
    <row r="52" spans="3:4">
      <c r="C52" s="125" t="s">
        <v>369</v>
      </c>
      <c r="D52" s="125"/>
    </row>
  </sheetData>
  <sheetProtection insertRows="0" deleteRows="0"/>
  <mergeCells count="2">
    <mergeCell ref="F4:L4"/>
    <mergeCell ref="N4:N5"/>
  </mergeCells>
  <phoneticPr fontId="6"/>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K91" sqref="K91:N91"/>
    </sheetView>
  </sheetViews>
  <sheetFormatPr defaultColWidth="10" defaultRowHeight="13.2"/>
  <cols>
    <col min="1" max="1" width="1.5546875" style="141" customWidth="1"/>
    <col min="2" max="3" width="10" style="141"/>
    <col min="4" max="4" width="45.109375" style="141" customWidth="1"/>
    <col min="5" max="16384" width="10" style="141"/>
  </cols>
  <sheetData>
    <row r="1" spans="2:11" ht="14.4">
      <c r="B1" s="141" t="s">
        <v>378</v>
      </c>
      <c r="D1" s="142"/>
      <c r="E1" s="142"/>
      <c r="F1" s="142"/>
    </row>
    <row r="2" spans="2:11" s="144" customFormat="1" ht="20.25" customHeight="1">
      <c r="B2" s="143" t="s">
        <v>379</v>
      </c>
      <c r="C2" s="143"/>
      <c r="D2" s="142"/>
      <c r="E2" s="142"/>
      <c r="F2" s="142"/>
    </row>
    <row r="3" spans="2:11" s="144" customFormat="1" ht="20.25" customHeight="1">
      <c r="B3" s="143"/>
      <c r="C3" s="143"/>
      <c r="D3" s="142"/>
      <c r="E3" s="142"/>
      <c r="F3" s="142"/>
    </row>
    <row r="4" spans="2:11" s="146" customFormat="1" ht="20.25" customHeight="1">
      <c r="B4" s="145"/>
      <c r="C4" s="142" t="s">
        <v>380</v>
      </c>
      <c r="D4" s="142"/>
      <c r="F4" s="306" t="s">
        <v>381</v>
      </c>
      <c r="G4" s="306"/>
      <c r="H4" s="306"/>
      <c r="I4" s="306"/>
      <c r="J4" s="306"/>
      <c r="K4" s="306"/>
    </row>
    <row r="5" spans="2:11" s="146" customFormat="1" ht="20.25" customHeight="1">
      <c r="B5" s="147"/>
      <c r="C5" s="142" t="s">
        <v>382</v>
      </c>
      <c r="D5" s="142"/>
      <c r="F5" s="306"/>
      <c r="G5" s="306"/>
      <c r="H5" s="306"/>
      <c r="I5" s="306"/>
      <c r="J5" s="306"/>
      <c r="K5" s="306"/>
    </row>
    <row r="6" spans="2:11" s="144" customFormat="1" ht="20.25" customHeight="1">
      <c r="B6" s="148" t="s">
        <v>383</v>
      </c>
      <c r="C6" s="142"/>
      <c r="D6" s="142"/>
      <c r="E6" s="121"/>
      <c r="F6" s="149"/>
    </row>
    <row r="7" spans="2:11" s="144" customFormat="1" ht="20.25" customHeight="1">
      <c r="B7" s="143"/>
      <c r="C7" s="143"/>
      <c r="D7" s="142"/>
      <c r="E7" s="121"/>
      <c r="F7" s="149"/>
    </row>
    <row r="8" spans="2:11" s="144" customFormat="1" ht="20.25" customHeight="1">
      <c r="B8" s="142" t="s">
        <v>384</v>
      </c>
      <c r="C8" s="143"/>
      <c r="D8" s="142"/>
      <c r="E8" s="121"/>
      <c r="F8" s="149"/>
    </row>
    <row r="9" spans="2:11" s="144" customFormat="1" ht="20.25" customHeight="1">
      <c r="B9" s="143"/>
      <c r="C9" s="143"/>
      <c r="D9" s="142"/>
      <c r="E9" s="142"/>
      <c r="F9" s="142"/>
    </row>
    <row r="10" spans="2:11" s="144" customFormat="1" ht="20.25" customHeight="1">
      <c r="B10" s="142" t="s">
        <v>385</v>
      </c>
      <c r="C10" s="143"/>
      <c r="D10" s="142"/>
      <c r="E10" s="142"/>
      <c r="F10" s="142"/>
    </row>
    <row r="11" spans="2:11" s="144" customFormat="1" ht="20.25" customHeight="1">
      <c r="B11" s="142"/>
      <c r="C11" s="143"/>
      <c r="D11" s="142"/>
    </row>
    <row r="12" spans="2:11" s="144" customFormat="1" ht="20.25" customHeight="1">
      <c r="B12" s="142" t="s">
        <v>386</v>
      </c>
      <c r="C12" s="143"/>
      <c r="D12" s="142"/>
    </row>
    <row r="13" spans="2:11" s="144" customFormat="1" ht="20.25" customHeight="1">
      <c r="B13" s="142"/>
      <c r="C13" s="143"/>
      <c r="D13" s="142"/>
    </row>
    <row r="14" spans="2:11" s="144" customFormat="1" ht="20.25" customHeight="1">
      <c r="B14" s="142" t="s">
        <v>387</v>
      </c>
      <c r="C14" s="143"/>
      <c r="D14" s="142"/>
    </row>
    <row r="15" spans="2:11" s="144" customFormat="1" ht="20.25" customHeight="1">
      <c r="B15" s="142"/>
      <c r="C15" s="143"/>
      <c r="D15" s="142"/>
    </row>
    <row r="16" spans="2:11" s="144" customFormat="1" ht="20.25" customHeight="1">
      <c r="B16" s="142" t="s">
        <v>388</v>
      </c>
      <c r="C16" s="143"/>
      <c r="D16" s="142"/>
    </row>
    <row r="17" spans="2:25" s="144" customFormat="1" ht="20.25" customHeight="1">
      <c r="B17" s="142" t="s">
        <v>389</v>
      </c>
      <c r="C17" s="143"/>
      <c r="D17" s="142"/>
    </row>
    <row r="18" spans="2:25" s="144" customFormat="1" ht="20.25" customHeight="1">
      <c r="B18" s="142"/>
      <c r="C18" s="143"/>
      <c r="D18" s="142"/>
    </row>
    <row r="19" spans="2:25" s="144" customFormat="1" ht="17.25" customHeight="1">
      <c r="B19" s="142" t="s">
        <v>390</v>
      </c>
      <c r="C19" s="142"/>
      <c r="D19" s="142"/>
    </row>
    <row r="20" spans="2:25" s="144" customFormat="1" ht="17.25" customHeight="1">
      <c r="B20" s="142" t="s">
        <v>391</v>
      </c>
      <c r="C20" s="142"/>
      <c r="D20" s="142"/>
    </row>
    <row r="21" spans="2:25" s="144" customFormat="1" ht="17.25" customHeight="1">
      <c r="B21" s="142"/>
      <c r="C21" s="142"/>
      <c r="D21" s="142"/>
    </row>
    <row r="22" spans="2:25" s="144" customFormat="1" ht="17.25" customHeight="1">
      <c r="B22" s="142"/>
      <c r="C22" s="150" t="s">
        <v>215</v>
      </c>
      <c r="D22" s="150" t="s">
        <v>392</v>
      </c>
    </row>
    <row r="23" spans="2:25" s="144" customFormat="1" ht="17.25" customHeight="1">
      <c r="B23" s="142"/>
      <c r="C23" s="150">
        <v>1</v>
      </c>
      <c r="D23" s="151" t="s">
        <v>228</v>
      </c>
    </row>
    <row r="24" spans="2:25" s="144" customFormat="1" ht="17.25" customHeight="1">
      <c r="B24" s="142"/>
      <c r="C24" s="150">
        <v>2</v>
      </c>
      <c r="D24" s="151" t="s">
        <v>236</v>
      </c>
    </row>
    <row r="25" spans="2:25" s="144" customFormat="1" ht="17.25" customHeight="1">
      <c r="B25" s="142"/>
      <c r="C25" s="150">
        <v>3</v>
      </c>
      <c r="D25" s="151" t="s">
        <v>248</v>
      </c>
    </row>
    <row r="26" spans="2:25" s="144" customFormat="1" ht="17.25" customHeight="1">
      <c r="B26" s="142"/>
      <c r="C26" s="150">
        <v>4</v>
      </c>
      <c r="D26" s="151" t="s">
        <v>258</v>
      </c>
    </row>
    <row r="27" spans="2:25" s="144" customFormat="1" ht="17.25" customHeight="1">
      <c r="B27" s="142"/>
      <c r="C27" s="150">
        <v>5</v>
      </c>
      <c r="D27" s="151" t="s">
        <v>242</v>
      </c>
    </row>
    <row r="28" spans="2:25" s="144" customFormat="1" ht="17.25" customHeight="1">
      <c r="B28" s="142"/>
      <c r="C28" s="150">
        <v>6</v>
      </c>
      <c r="D28" s="151" t="s">
        <v>239</v>
      </c>
    </row>
    <row r="29" spans="2:25" s="144" customFormat="1" ht="17.25" customHeight="1">
      <c r="B29" s="142"/>
      <c r="C29" s="121"/>
      <c r="D29" s="149"/>
    </row>
    <row r="30" spans="2:25" s="144" customFormat="1" ht="17.25" customHeight="1">
      <c r="B30" s="142" t="s">
        <v>393</v>
      </c>
      <c r="C30" s="142"/>
      <c r="D30" s="142"/>
      <c r="E30" s="146"/>
      <c r="F30" s="146"/>
    </row>
    <row r="31" spans="2:25" s="144" customFormat="1" ht="17.25" customHeight="1">
      <c r="B31" s="142" t="s">
        <v>394</v>
      </c>
      <c r="C31" s="142"/>
      <c r="D31" s="142"/>
      <c r="E31" s="146"/>
      <c r="F31" s="146"/>
    </row>
    <row r="32" spans="2:25" s="144" customFormat="1" ht="17.25" customHeight="1">
      <c r="B32" s="142"/>
      <c r="C32" s="142"/>
      <c r="D32" s="142"/>
      <c r="E32" s="146"/>
      <c r="F32" s="146"/>
      <c r="G32" s="152"/>
      <c r="H32" s="152"/>
      <c r="J32" s="152"/>
      <c r="K32" s="152"/>
      <c r="L32" s="152"/>
      <c r="M32" s="152"/>
      <c r="N32" s="152"/>
      <c r="O32" s="152"/>
      <c r="R32" s="152"/>
      <c r="S32" s="152"/>
      <c r="T32" s="152"/>
      <c r="W32" s="152"/>
      <c r="X32" s="152"/>
      <c r="Y32" s="152"/>
    </row>
    <row r="33" spans="2:51" s="144" customFormat="1" ht="17.25" customHeight="1">
      <c r="B33" s="142"/>
      <c r="C33" s="150" t="s">
        <v>304</v>
      </c>
      <c r="D33" s="150" t="s">
        <v>305</v>
      </c>
      <c r="E33" s="146"/>
      <c r="F33" s="146"/>
      <c r="G33" s="152"/>
      <c r="H33" s="152"/>
      <c r="J33" s="152"/>
      <c r="K33" s="152"/>
      <c r="L33" s="152"/>
      <c r="M33" s="152"/>
      <c r="N33" s="152"/>
      <c r="O33" s="152"/>
      <c r="R33" s="152"/>
      <c r="S33" s="152"/>
      <c r="T33" s="152"/>
      <c r="W33" s="152"/>
      <c r="X33" s="152"/>
      <c r="Y33" s="152"/>
    </row>
    <row r="34" spans="2:51" s="144" customFormat="1" ht="17.25" customHeight="1">
      <c r="B34" s="142"/>
      <c r="C34" s="150" t="s">
        <v>296</v>
      </c>
      <c r="D34" s="151" t="s">
        <v>306</v>
      </c>
      <c r="E34" s="146"/>
      <c r="F34" s="146"/>
      <c r="G34" s="152"/>
      <c r="H34" s="152"/>
      <c r="J34" s="152"/>
      <c r="K34" s="152"/>
      <c r="L34" s="152"/>
      <c r="M34" s="152"/>
      <c r="N34" s="152"/>
      <c r="O34" s="152"/>
      <c r="R34" s="152"/>
      <c r="S34" s="152"/>
      <c r="T34" s="152"/>
      <c r="W34" s="152"/>
      <c r="X34" s="152"/>
      <c r="Y34" s="152"/>
    </row>
    <row r="35" spans="2:51" s="144" customFormat="1" ht="17.25" customHeight="1">
      <c r="B35" s="142"/>
      <c r="C35" s="150" t="s">
        <v>299</v>
      </c>
      <c r="D35" s="151" t="s">
        <v>310</v>
      </c>
      <c r="E35" s="146"/>
      <c r="F35" s="146"/>
      <c r="G35" s="152"/>
      <c r="H35" s="152"/>
      <c r="J35" s="152"/>
      <c r="K35" s="152"/>
      <c r="L35" s="152"/>
      <c r="M35" s="152"/>
      <c r="N35" s="152"/>
      <c r="O35" s="152"/>
      <c r="R35" s="152"/>
      <c r="S35" s="152"/>
      <c r="T35" s="152"/>
      <c r="W35" s="152"/>
      <c r="X35" s="152"/>
      <c r="Y35" s="152"/>
    </row>
    <row r="36" spans="2:51" s="144" customFormat="1" ht="17.25" customHeight="1">
      <c r="B36" s="142"/>
      <c r="C36" s="150" t="s">
        <v>300</v>
      </c>
      <c r="D36" s="151" t="s">
        <v>313</v>
      </c>
      <c r="E36" s="146"/>
      <c r="F36" s="146"/>
      <c r="G36" s="152"/>
      <c r="H36" s="152"/>
      <c r="J36" s="152"/>
      <c r="K36" s="152"/>
      <c r="L36" s="152"/>
      <c r="M36" s="152"/>
      <c r="N36" s="152"/>
      <c r="O36" s="152"/>
      <c r="R36" s="152"/>
      <c r="S36" s="152"/>
      <c r="T36" s="152"/>
      <c r="W36" s="152"/>
      <c r="X36" s="152"/>
      <c r="Y36" s="152"/>
    </row>
    <row r="37" spans="2:51" s="144" customFormat="1" ht="17.25" customHeight="1">
      <c r="B37" s="142"/>
      <c r="C37" s="150" t="s">
        <v>302</v>
      </c>
      <c r="D37" s="151" t="s">
        <v>395</v>
      </c>
      <c r="E37" s="146"/>
      <c r="F37" s="146"/>
      <c r="G37" s="152"/>
      <c r="H37" s="152"/>
      <c r="J37" s="152"/>
      <c r="K37" s="152"/>
      <c r="L37" s="152"/>
      <c r="M37" s="152"/>
      <c r="N37" s="152"/>
      <c r="O37" s="152"/>
      <c r="R37" s="152"/>
      <c r="S37" s="152"/>
      <c r="T37" s="152"/>
      <c r="W37" s="152"/>
      <c r="X37" s="152"/>
      <c r="Y37" s="152"/>
    </row>
    <row r="38" spans="2:51" s="144" customFormat="1" ht="17.25" customHeight="1">
      <c r="B38" s="142"/>
      <c r="C38" s="142"/>
      <c r="D38" s="142"/>
      <c r="E38" s="146"/>
      <c r="F38" s="146"/>
      <c r="G38" s="152"/>
      <c r="H38" s="152"/>
      <c r="J38" s="152"/>
      <c r="K38" s="152"/>
      <c r="L38" s="152"/>
      <c r="M38" s="152"/>
      <c r="N38" s="152"/>
      <c r="O38" s="152"/>
      <c r="R38" s="152"/>
      <c r="S38" s="152"/>
      <c r="T38" s="152"/>
      <c r="W38" s="152"/>
      <c r="X38" s="152"/>
      <c r="Y38" s="152"/>
    </row>
    <row r="39" spans="2:51" s="144" customFormat="1" ht="17.25" customHeight="1">
      <c r="B39" s="142"/>
      <c r="C39" s="153" t="s">
        <v>396</v>
      </c>
      <c r="D39" s="142"/>
      <c r="E39" s="146"/>
      <c r="F39" s="146"/>
      <c r="G39" s="152"/>
      <c r="H39" s="152"/>
      <c r="J39" s="152"/>
      <c r="K39" s="152"/>
      <c r="L39" s="152"/>
      <c r="M39" s="152"/>
      <c r="N39" s="152"/>
      <c r="O39" s="152"/>
      <c r="R39" s="152"/>
      <c r="S39" s="152"/>
      <c r="T39" s="152"/>
      <c r="W39" s="152"/>
      <c r="X39" s="152"/>
      <c r="Y39" s="152"/>
    </row>
    <row r="40" spans="2:51" s="144" customFormat="1" ht="17.25" customHeight="1">
      <c r="B40" s="146"/>
      <c r="C40" s="142" t="s">
        <v>397</v>
      </c>
      <c r="D40" s="146"/>
      <c r="E40" s="146"/>
      <c r="F40" s="153"/>
      <c r="G40" s="152"/>
      <c r="H40" s="152"/>
      <c r="J40" s="152"/>
      <c r="K40" s="152"/>
      <c r="L40" s="152"/>
      <c r="M40" s="152"/>
      <c r="N40" s="152"/>
      <c r="O40" s="152"/>
      <c r="R40" s="152"/>
      <c r="S40" s="152"/>
      <c r="T40" s="152"/>
      <c r="W40" s="152"/>
      <c r="X40" s="152"/>
      <c r="Y40" s="152"/>
    </row>
    <row r="41" spans="2:51" s="144" customFormat="1" ht="17.25" customHeight="1">
      <c r="B41" s="146"/>
      <c r="C41" s="142" t="s">
        <v>398</v>
      </c>
      <c r="D41" s="146"/>
      <c r="E41" s="146"/>
      <c r="F41" s="142"/>
      <c r="G41" s="152"/>
      <c r="H41" s="152"/>
      <c r="J41" s="152"/>
      <c r="K41" s="152"/>
      <c r="L41" s="152"/>
      <c r="M41" s="152"/>
      <c r="N41" s="152"/>
      <c r="O41" s="152"/>
      <c r="R41" s="152"/>
      <c r="S41" s="152"/>
      <c r="T41" s="152"/>
      <c r="W41" s="152"/>
      <c r="X41" s="152"/>
      <c r="Y41" s="152"/>
    </row>
    <row r="42" spans="2:51" s="144" customFormat="1" ht="17.25" customHeight="1">
      <c r="B42" s="142"/>
      <c r="C42" s="142"/>
      <c r="D42" s="142"/>
      <c r="E42" s="153"/>
      <c r="F42" s="152"/>
      <c r="G42" s="152"/>
      <c r="H42" s="152"/>
      <c r="J42" s="152"/>
      <c r="K42" s="152"/>
      <c r="L42" s="152"/>
      <c r="M42" s="152"/>
      <c r="N42" s="152"/>
      <c r="O42" s="152"/>
      <c r="R42" s="152"/>
      <c r="S42" s="152"/>
      <c r="T42" s="152"/>
      <c r="W42" s="152"/>
      <c r="X42" s="152"/>
      <c r="Y42" s="152"/>
    </row>
    <row r="43" spans="2:51" s="144" customFormat="1" ht="17.25" customHeight="1">
      <c r="B43" s="142" t="s">
        <v>399</v>
      </c>
      <c r="C43" s="142"/>
      <c r="D43" s="142"/>
    </row>
    <row r="44" spans="2:51" s="144" customFormat="1" ht="17.25" customHeight="1">
      <c r="B44" s="142" t="s">
        <v>400</v>
      </c>
      <c r="C44" s="142"/>
      <c r="D44" s="142"/>
      <c r="AH44" s="154"/>
      <c r="AI44" s="154"/>
      <c r="AJ44" s="154"/>
      <c r="AK44" s="154"/>
      <c r="AL44" s="154"/>
      <c r="AM44" s="154"/>
      <c r="AN44" s="154"/>
      <c r="AO44" s="154"/>
      <c r="AP44" s="154"/>
      <c r="AQ44" s="154"/>
      <c r="AR44" s="154"/>
      <c r="AS44" s="154"/>
    </row>
    <row r="45" spans="2:51" s="144" customFormat="1" ht="17.25" customHeight="1">
      <c r="B45" s="155" t="s">
        <v>401</v>
      </c>
      <c r="C45" s="146"/>
      <c r="D45" s="146"/>
      <c r="E45" s="156"/>
      <c r="F45" s="156"/>
      <c r="G45" s="156"/>
      <c r="H45" s="156"/>
      <c r="I45" s="156"/>
      <c r="J45" s="156"/>
      <c r="K45" s="156"/>
      <c r="L45" s="156"/>
      <c r="M45" s="156"/>
      <c r="N45" s="156"/>
      <c r="O45" s="157"/>
      <c r="P45" s="157"/>
      <c r="Q45" s="156"/>
      <c r="R45" s="157"/>
      <c r="S45" s="156"/>
      <c r="T45" s="156"/>
      <c r="U45" s="157"/>
      <c r="V45" s="154"/>
      <c r="W45" s="154"/>
      <c r="X45" s="154"/>
      <c r="Y45" s="156"/>
      <c r="Z45" s="156"/>
      <c r="AA45" s="156"/>
      <c r="AB45" s="156"/>
      <c r="AC45" s="154"/>
      <c r="AD45" s="156"/>
      <c r="AE45" s="157"/>
      <c r="AF45" s="157"/>
      <c r="AG45" s="157"/>
      <c r="AH45" s="157"/>
      <c r="AI45" s="158"/>
      <c r="AJ45" s="157"/>
      <c r="AK45" s="157"/>
      <c r="AL45" s="157"/>
      <c r="AM45" s="157"/>
      <c r="AN45" s="157"/>
      <c r="AO45" s="157"/>
      <c r="AP45" s="157"/>
      <c r="AQ45" s="157"/>
      <c r="AR45" s="157"/>
      <c r="AS45" s="157"/>
      <c r="AT45" s="157"/>
      <c r="AU45" s="157"/>
      <c r="AV45" s="157"/>
      <c r="AW45" s="157"/>
      <c r="AX45" s="157"/>
      <c r="AY45" s="158"/>
    </row>
    <row r="46" spans="2:51" s="144" customFormat="1" ht="17.25" customHeight="1">
      <c r="F46" s="154"/>
    </row>
    <row r="47" spans="2:51" s="144" customFormat="1" ht="17.25" customHeight="1">
      <c r="B47" s="142" t="s">
        <v>402</v>
      </c>
      <c r="C47" s="142"/>
    </row>
    <row r="48" spans="2:51" s="144" customFormat="1" ht="17.25" customHeight="1">
      <c r="B48" s="142"/>
      <c r="C48" s="142"/>
    </row>
    <row r="49" spans="2:54" s="144" customFormat="1" ht="17.25" customHeight="1">
      <c r="B49" s="142" t="s">
        <v>403</v>
      </c>
      <c r="C49" s="142"/>
    </row>
    <row r="50" spans="2:54" s="144" customFormat="1" ht="17.25" customHeight="1">
      <c r="B50" s="142" t="s">
        <v>404</v>
      </c>
      <c r="C50" s="142"/>
    </row>
    <row r="51" spans="2:54" s="144" customFormat="1" ht="17.25" customHeight="1">
      <c r="B51" s="142"/>
      <c r="C51" s="142"/>
    </row>
    <row r="52" spans="2:54" s="144" customFormat="1" ht="17.25" customHeight="1">
      <c r="B52" s="142" t="s">
        <v>405</v>
      </c>
      <c r="C52" s="142"/>
    </row>
    <row r="53" spans="2:54" s="144" customFormat="1" ht="17.25" customHeight="1">
      <c r="B53" s="142" t="s">
        <v>406</v>
      </c>
      <c r="C53" s="142"/>
    </row>
    <row r="54" spans="2:54" s="144" customFormat="1" ht="17.25" customHeight="1">
      <c r="B54" s="142"/>
      <c r="C54" s="142"/>
    </row>
    <row r="55" spans="2:54" s="144" customFormat="1" ht="17.25" customHeight="1">
      <c r="B55" s="142" t="s">
        <v>407</v>
      </c>
      <c r="C55" s="142"/>
      <c r="D55" s="142"/>
    </row>
    <row r="56" spans="2:54" s="144" customFormat="1" ht="17.25" customHeight="1">
      <c r="B56" s="142"/>
      <c r="C56" s="142"/>
      <c r="D56" s="142"/>
    </row>
    <row r="57" spans="2:54" s="144" customFormat="1" ht="17.25" customHeight="1">
      <c r="B57" s="146" t="s">
        <v>408</v>
      </c>
      <c r="C57" s="146"/>
      <c r="D57" s="142"/>
    </row>
    <row r="58" spans="2:54" s="144" customFormat="1" ht="17.25" customHeight="1">
      <c r="B58" s="146" t="s">
        <v>409</v>
      </c>
      <c r="C58" s="146"/>
      <c r="D58" s="142"/>
    </row>
    <row r="59" spans="2:54" s="144" customFormat="1" ht="17.25" customHeight="1">
      <c r="B59" s="146" t="s">
        <v>410</v>
      </c>
    </row>
    <row r="60" spans="2:54" s="144" customFormat="1" ht="17.25" customHeight="1">
      <c r="B60" s="146"/>
    </row>
    <row r="61" spans="2:54" s="144" customFormat="1" ht="17.25" customHeight="1">
      <c r="B61" s="146" t="s">
        <v>411</v>
      </c>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row>
    <row r="62" spans="2:54" s="144" customFormat="1" ht="17.25" customHeight="1">
      <c r="B62" s="160" t="s">
        <v>412</v>
      </c>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row>
    <row r="63" spans="2:54" ht="18.75" customHeight="1">
      <c r="B63" s="161" t="s">
        <v>413</v>
      </c>
    </row>
    <row r="64" spans="2:54" ht="18.75" customHeight="1">
      <c r="B64" s="160" t="s">
        <v>414</v>
      </c>
    </row>
    <row r="65" spans="2:2" ht="18.75" customHeight="1">
      <c r="B65" s="161" t="s">
        <v>415</v>
      </c>
    </row>
    <row r="66" spans="2:2" ht="18.75" customHeight="1">
      <c r="B66" s="160" t="s">
        <v>416</v>
      </c>
    </row>
    <row r="67" spans="2:2" ht="18.75" customHeight="1">
      <c r="B67" s="160" t="s">
        <v>417</v>
      </c>
    </row>
    <row r="68" spans="2:2" ht="18.75" customHeight="1">
      <c r="B68" s="160" t="s">
        <v>418</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6"/>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4"/>
  <sheetViews>
    <sheetView workbookViewId="0">
      <selection activeCell="K91" sqref="K91:N91"/>
    </sheetView>
  </sheetViews>
  <sheetFormatPr defaultColWidth="10" defaultRowHeight="13.2"/>
  <cols>
    <col min="1" max="1" width="2.109375" style="141" customWidth="1"/>
    <col min="2" max="2" width="12.77734375" style="141" customWidth="1"/>
    <col min="3" max="12" width="45.109375" style="141" customWidth="1"/>
    <col min="13" max="16384" width="10" style="141"/>
  </cols>
  <sheetData>
    <row r="1" spans="2:4" ht="14.4">
      <c r="B1" s="154" t="s">
        <v>419</v>
      </c>
      <c r="C1" s="154"/>
      <c r="D1" s="154"/>
    </row>
    <row r="2" spans="2:4" ht="14.4">
      <c r="B2" s="154"/>
      <c r="C2" s="154"/>
      <c r="D2" s="154"/>
    </row>
    <row r="3" spans="2:4" ht="14.4">
      <c r="B3" s="150" t="s">
        <v>215</v>
      </c>
      <c r="C3" s="150" t="s">
        <v>420</v>
      </c>
      <c r="D3" s="154"/>
    </row>
    <row r="4" spans="2:4" ht="14.4">
      <c r="B4" s="162">
        <v>1</v>
      </c>
      <c r="C4" s="163" t="s">
        <v>194</v>
      </c>
      <c r="D4" s="154"/>
    </row>
    <row r="5" spans="2:4" ht="14.4">
      <c r="B5" s="162">
        <v>2</v>
      </c>
      <c r="C5" s="163" t="s">
        <v>421</v>
      </c>
      <c r="D5" s="154"/>
    </row>
    <row r="6" spans="2:4" ht="14.4">
      <c r="B6" s="162">
        <v>3</v>
      </c>
      <c r="C6" s="163" t="s">
        <v>422</v>
      </c>
      <c r="D6" s="154"/>
    </row>
    <row r="7" spans="2:4" ht="14.4">
      <c r="B7" s="162">
        <v>4</v>
      </c>
      <c r="C7" s="163" t="s">
        <v>423</v>
      </c>
      <c r="D7" s="154"/>
    </row>
    <row r="8" spans="2:4" ht="14.4">
      <c r="B8" s="162">
        <v>5</v>
      </c>
      <c r="C8" s="163" t="s">
        <v>424</v>
      </c>
      <c r="D8" s="154"/>
    </row>
    <row r="9" spans="2:4" ht="14.4">
      <c r="B9" s="162">
        <v>6</v>
      </c>
      <c r="C9" s="163" t="s">
        <v>425</v>
      </c>
    </row>
    <row r="10" spans="2:4" ht="14.4">
      <c r="B10" s="162">
        <v>7</v>
      </c>
      <c r="C10" s="163" t="s">
        <v>426</v>
      </c>
      <c r="D10" s="154"/>
    </row>
    <row r="11" spans="2:4" ht="14.4">
      <c r="B11" s="162">
        <v>8</v>
      </c>
      <c r="C11" s="163" t="s">
        <v>427</v>
      </c>
      <c r="D11" s="154"/>
    </row>
    <row r="12" spans="2:4" ht="14.4">
      <c r="B12" s="162">
        <v>9</v>
      </c>
      <c r="C12" s="163" t="s">
        <v>428</v>
      </c>
      <c r="D12" s="154"/>
    </row>
    <row r="13" spans="2:4" ht="14.4">
      <c r="B13" s="162">
        <v>10</v>
      </c>
      <c r="C13" s="163" t="s">
        <v>428</v>
      </c>
      <c r="D13" s="154"/>
    </row>
    <row r="14" spans="2:4" ht="14.4">
      <c r="B14" s="162">
        <v>11</v>
      </c>
      <c r="C14" s="163" t="s">
        <v>428</v>
      </c>
      <c r="D14" s="154"/>
    </row>
    <row r="15" spans="2:4" ht="14.4">
      <c r="B15" s="162">
        <v>12</v>
      </c>
      <c r="C15" s="163" t="s">
        <v>428</v>
      </c>
      <c r="D15" s="154"/>
    </row>
    <row r="16" spans="2:4" ht="14.4">
      <c r="B16" s="162">
        <v>13</v>
      </c>
      <c r="C16" s="163" t="s">
        <v>428</v>
      </c>
      <c r="D16" s="154"/>
    </row>
    <row r="17" spans="2:12" ht="14.4">
      <c r="B17" s="162">
        <v>14</v>
      </c>
      <c r="C17" s="163" t="s">
        <v>428</v>
      </c>
      <c r="D17" s="154"/>
    </row>
    <row r="19" spans="2:12" ht="14.4">
      <c r="B19" s="154" t="s">
        <v>429</v>
      </c>
    </row>
    <row r="20" spans="2:12" ht="13.8" thickBot="1"/>
    <row r="21" spans="2:12" ht="15" thickBot="1">
      <c r="B21" s="164" t="s">
        <v>392</v>
      </c>
      <c r="C21" s="165" t="s">
        <v>228</v>
      </c>
      <c r="D21" s="166" t="s">
        <v>236</v>
      </c>
      <c r="E21" s="166" t="s">
        <v>248</v>
      </c>
      <c r="F21" s="166" t="s">
        <v>258</v>
      </c>
      <c r="G21" s="166" t="s">
        <v>242</v>
      </c>
      <c r="H21" s="167" t="s">
        <v>239</v>
      </c>
      <c r="I21" s="167" t="s">
        <v>428</v>
      </c>
      <c r="J21" s="167" t="s">
        <v>428</v>
      </c>
      <c r="K21" s="167" t="s">
        <v>428</v>
      </c>
      <c r="L21" s="168" t="s">
        <v>428</v>
      </c>
    </row>
    <row r="22" spans="2:12" ht="14.4">
      <c r="B22" s="307" t="s">
        <v>430</v>
      </c>
      <c r="C22" s="169" t="s">
        <v>230</v>
      </c>
      <c r="D22" s="170" t="s">
        <v>237</v>
      </c>
      <c r="E22" s="170" t="s">
        <v>249</v>
      </c>
      <c r="F22" s="170" t="s">
        <v>259</v>
      </c>
      <c r="G22" s="170" t="s">
        <v>431</v>
      </c>
      <c r="H22" s="171" t="s">
        <v>240</v>
      </c>
      <c r="I22" s="172" t="s">
        <v>428</v>
      </c>
      <c r="J22" s="172" t="s">
        <v>428</v>
      </c>
      <c r="K22" s="171"/>
      <c r="L22" s="173"/>
    </row>
    <row r="23" spans="2:12" ht="14.4">
      <c r="B23" s="308"/>
      <c r="C23" s="172" t="s">
        <v>230</v>
      </c>
      <c r="D23" s="172" t="s">
        <v>230</v>
      </c>
      <c r="E23" s="172" t="s">
        <v>432</v>
      </c>
      <c r="F23" s="172" t="s">
        <v>428</v>
      </c>
      <c r="G23" s="172" t="s">
        <v>433</v>
      </c>
      <c r="H23" s="172" t="s">
        <v>428</v>
      </c>
      <c r="I23" s="172" t="s">
        <v>428</v>
      </c>
      <c r="J23" s="172" t="s">
        <v>428</v>
      </c>
      <c r="K23" s="174"/>
      <c r="L23" s="175"/>
    </row>
    <row r="24" spans="2:12" ht="14.4">
      <c r="B24" s="308"/>
      <c r="C24" s="172" t="s">
        <v>428</v>
      </c>
      <c r="D24" s="172" t="s">
        <v>428</v>
      </c>
      <c r="E24" s="172" t="s">
        <v>428</v>
      </c>
      <c r="F24" s="172" t="s">
        <v>428</v>
      </c>
      <c r="G24" s="172" t="s">
        <v>434</v>
      </c>
      <c r="H24" s="172" t="s">
        <v>428</v>
      </c>
      <c r="I24" s="172" t="s">
        <v>428</v>
      </c>
      <c r="J24" s="172" t="s">
        <v>428</v>
      </c>
      <c r="K24" s="174"/>
      <c r="L24" s="175"/>
    </row>
    <row r="25" spans="2:12" ht="14.4">
      <c r="B25" s="308"/>
      <c r="C25" s="172" t="s">
        <v>428</v>
      </c>
      <c r="D25" s="172" t="s">
        <v>428</v>
      </c>
      <c r="E25" s="172" t="s">
        <v>428</v>
      </c>
      <c r="F25" s="172" t="s">
        <v>428</v>
      </c>
      <c r="G25" s="172" t="s">
        <v>244</v>
      </c>
      <c r="H25" s="172" t="s">
        <v>428</v>
      </c>
      <c r="I25" s="172" t="s">
        <v>428</v>
      </c>
      <c r="J25" s="172" t="s">
        <v>428</v>
      </c>
      <c r="K25" s="174"/>
      <c r="L25" s="175"/>
    </row>
    <row r="26" spans="2:12" ht="14.4">
      <c r="B26" s="308"/>
      <c r="C26" s="172" t="s">
        <v>428</v>
      </c>
      <c r="D26" s="172" t="s">
        <v>428</v>
      </c>
      <c r="E26" s="172" t="s">
        <v>428</v>
      </c>
      <c r="F26" s="172" t="s">
        <v>428</v>
      </c>
      <c r="G26" s="172" t="s">
        <v>432</v>
      </c>
      <c r="H26" s="172" t="s">
        <v>428</v>
      </c>
      <c r="I26" s="172" t="s">
        <v>428</v>
      </c>
      <c r="J26" s="172" t="s">
        <v>428</v>
      </c>
      <c r="K26" s="174"/>
      <c r="L26" s="175"/>
    </row>
    <row r="27" spans="2:12" ht="14.4">
      <c r="B27" s="308"/>
      <c r="C27" s="172" t="s">
        <v>428</v>
      </c>
      <c r="D27" s="172" t="s">
        <v>428</v>
      </c>
      <c r="E27" s="172" t="s">
        <v>428</v>
      </c>
      <c r="F27" s="172" t="s">
        <v>428</v>
      </c>
      <c r="G27" s="172" t="s">
        <v>435</v>
      </c>
      <c r="H27" s="172" t="s">
        <v>428</v>
      </c>
      <c r="I27" s="172" t="s">
        <v>428</v>
      </c>
      <c r="J27" s="172" t="s">
        <v>428</v>
      </c>
      <c r="K27" s="174"/>
      <c r="L27" s="175"/>
    </row>
    <row r="28" spans="2:12" ht="14.4">
      <c r="B28" s="308"/>
      <c r="C28" s="172" t="s">
        <v>428</v>
      </c>
      <c r="D28" s="172" t="s">
        <v>428</v>
      </c>
      <c r="E28" s="172" t="s">
        <v>428</v>
      </c>
      <c r="F28" s="172" t="s">
        <v>428</v>
      </c>
      <c r="G28" s="172" t="s">
        <v>436</v>
      </c>
      <c r="H28" s="172" t="s">
        <v>428</v>
      </c>
      <c r="I28" s="172" t="s">
        <v>428</v>
      </c>
      <c r="J28" s="172" t="s">
        <v>428</v>
      </c>
      <c r="K28" s="174"/>
      <c r="L28" s="175"/>
    </row>
    <row r="29" spans="2:12" ht="14.4">
      <c r="B29" s="308"/>
      <c r="C29" s="172" t="s">
        <v>428</v>
      </c>
      <c r="D29" s="172" t="s">
        <v>428</v>
      </c>
      <c r="E29" s="172" t="s">
        <v>428</v>
      </c>
      <c r="F29" s="172" t="s">
        <v>428</v>
      </c>
      <c r="G29" s="172" t="s">
        <v>437</v>
      </c>
      <c r="H29" s="172" t="s">
        <v>428</v>
      </c>
      <c r="I29" s="172" t="s">
        <v>428</v>
      </c>
      <c r="J29" s="172" t="s">
        <v>428</v>
      </c>
      <c r="K29" s="174"/>
      <c r="L29" s="175"/>
    </row>
    <row r="30" spans="2:12" ht="14.4">
      <c r="B30" s="308"/>
      <c r="C30" s="172" t="s">
        <v>428</v>
      </c>
      <c r="D30" s="172" t="s">
        <v>428</v>
      </c>
      <c r="E30" s="172" t="s">
        <v>428</v>
      </c>
      <c r="F30" s="172" t="s">
        <v>428</v>
      </c>
      <c r="G30" s="172" t="s">
        <v>438</v>
      </c>
      <c r="H30" s="172" t="s">
        <v>428</v>
      </c>
      <c r="I30" s="172" t="s">
        <v>428</v>
      </c>
      <c r="J30" s="172" t="s">
        <v>428</v>
      </c>
      <c r="K30" s="174"/>
      <c r="L30" s="175"/>
    </row>
    <row r="31" spans="2:12" ht="15" thickBot="1">
      <c r="B31" s="309"/>
      <c r="C31" s="176" t="s">
        <v>428</v>
      </c>
      <c r="D31" s="177" t="s">
        <v>428</v>
      </c>
      <c r="E31" s="177" t="s">
        <v>428</v>
      </c>
      <c r="F31" s="177" t="s">
        <v>428</v>
      </c>
      <c r="G31" s="177" t="s">
        <v>428</v>
      </c>
      <c r="H31" s="177" t="s">
        <v>428</v>
      </c>
      <c r="I31" s="177" t="s">
        <v>428</v>
      </c>
      <c r="J31" s="177" t="s">
        <v>428</v>
      </c>
      <c r="K31" s="178"/>
      <c r="L31" s="179"/>
    </row>
    <row r="36" spans="3:3">
      <c r="C36" s="141" t="s">
        <v>439</v>
      </c>
    </row>
    <row r="37" spans="3:3">
      <c r="C37" s="141" t="s">
        <v>440</v>
      </c>
    </row>
    <row r="38" spans="3:3">
      <c r="C38" s="141" t="s">
        <v>441</v>
      </c>
    </row>
    <row r="39" spans="3:3">
      <c r="C39" s="141" t="s">
        <v>442</v>
      </c>
    </row>
    <row r="40" spans="3:3">
      <c r="C40" s="141" t="s">
        <v>443</v>
      </c>
    </row>
    <row r="41" spans="3:3">
      <c r="C41" s="141" t="s">
        <v>444</v>
      </c>
    </row>
    <row r="42" spans="3:3">
      <c r="C42" s="141" t="s">
        <v>445</v>
      </c>
    </row>
    <row r="43" spans="3:3">
      <c r="C43" s="141" t="s">
        <v>446</v>
      </c>
    </row>
    <row r="44" spans="3:3">
      <c r="C44" s="141" t="s">
        <v>447</v>
      </c>
    </row>
    <row r="46" spans="3:3">
      <c r="C46" s="141" t="s">
        <v>448</v>
      </c>
    </row>
    <row r="47" spans="3:3">
      <c r="C47" s="141" t="s">
        <v>449</v>
      </c>
    </row>
    <row r="49" spans="3:3">
      <c r="C49" s="141" t="s">
        <v>450</v>
      </c>
    </row>
    <row r="50" spans="3:3">
      <c r="C50" s="141" t="s">
        <v>451</v>
      </c>
    </row>
    <row r="51" spans="3:3">
      <c r="C51" s="141" t="s">
        <v>452</v>
      </c>
    </row>
    <row r="52" spans="3:3">
      <c r="C52" s="141" t="s">
        <v>453</v>
      </c>
    </row>
    <row r="53" spans="3:3">
      <c r="C53" s="141" t="s">
        <v>454</v>
      </c>
    </row>
    <row r="54" spans="3:3">
      <c r="C54" s="141" t="s">
        <v>455</v>
      </c>
    </row>
  </sheetData>
  <mergeCells count="1">
    <mergeCell ref="B22:B31"/>
  </mergeCells>
  <phoneticPr fontId="6"/>
  <pageMargins left="0.70866141732283472" right="0.70866141732283472" top="0.74803149606299213" bottom="0.74803149606299213" header="0.31496062992125984" footer="0.31496062992125984"/>
  <pageSetup paperSize="9" scale="2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O20"/>
  <sheetViews>
    <sheetView showGridLines="0" view="pageBreakPreview" zoomScaleNormal="100" zoomScaleSheetLayoutView="100" workbookViewId="0">
      <selection activeCell="I2" sqref="I2"/>
    </sheetView>
  </sheetViews>
  <sheetFormatPr defaultColWidth="9" defaultRowHeight="13.2"/>
  <cols>
    <col min="1" max="1" width="6.5546875" style="980" customWidth="1"/>
    <col min="2" max="2" width="9" style="980"/>
    <col min="3" max="3" width="13" style="980" customWidth="1"/>
    <col min="4" max="4" width="15.6640625" style="980" customWidth="1"/>
    <col min="5" max="8" width="10.6640625" style="980" customWidth="1"/>
    <col min="9" max="9" width="9" style="980"/>
    <col min="10" max="12" width="5.6640625" style="980" customWidth="1"/>
    <col min="13" max="15" width="9" style="980"/>
    <col min="16" max="16384" width="9" style="13"/>
  </cols>
  <sheetData>
    <row r="1" spans="2:13" s="980" customFormat="1">
      <c r="B1" s="980" t="s">
        <v>620</v>
      </c>
    </row>
    <row r="2" spans="2:13" s="980" customFormat="1">
      <c r="B2" s="980" t="s">
        <v>0</v>
      </c>
    </row>
    <row r="3" spans="2:13" s="980" customFormat="1" ht="25.5" customHeight="1">
      <c r="B3" s="981" t="s">
        <v>1</v>
      </c>
      <c r="C3" s="982"/>
      <c r="D3" s="983"/>
      <c r="E3" s="984"/>
      <c r="F3" s="984"/>
      <c r="G3" s="984"/>
      <c r="H3" s="984"/>
    </row>
    <row r="4" spans="2:13" s="980" customFormat="1" ht="13.8" thickBot="1"/>
    <row r="5" spans="2:13" s="980" customFormat="1" ht="28.5" customHeight="1">
      <c r="B5" s="985"/>
      <c r="C5" s="986"/>
      <c r="D5" s="986"/>
      <c r="E5" s="986"/>
      <c r="F5" s="986"/>
      <c r="G5" s="986"/>
      <c r="H5" s="986"/>
      <c r="I5" s="986"/>
      <c r="J5" s="986"/>
      <c r="K5" s="986"/>
      <c r="L5" s="986"/>
      <c r="M5" s="987"/>
    </row>
    <row r="6" spans="2:13" s="980" customFormat="1" ht="22.5" customHeight="1">
      <c r="B6" s="988"/>
      <c r="C6" s="989"/>
      <c r="D6" s="989"/>
      <c r="E6" s="989"/>
      <c r="F6" s="989"/>
      <c r="G6" s="989"/>
      <c r="H6" s="989"/>
      <c r="I6" s="989"/>
      <c r="J6" s="989"/>
      <c r="K6" s="989"/>
      <c r="L6" s="989"/>
      <c r="M6" s="990"/>
    </row>
    <row r="7" spans="2:13" s="980" customFormat="1" ht="22.5" customHeight="1">
      <c r="B7" s="988"/>
      <c r="C7" s="989"/>
      <c r="D7" s="989"/>
      <c r="E7" s="989"/>
      <c r="F7" s="989"/>
      <c r="G7" s="989"/>
      <c r="H7" s="989"/>
      <c r="I7" s="989"/>
      <c r="J7" s="989"/>
      <c r="K7" s="989"/>
      <c r="L7" s="989"/>
      <c r="M7" s="990"/>
    </row>
    <row r="8" spans="2:13" s="980" customFormat="1" ht="22.5" customHeight="1">
      <c r="B8" s="988"/>
      <c r="C8" s="989"/>
      <c r="D8" s="989"/>
      <c r="E8" s="989"/>
      <c r="F8" s="989"/>
      <c r="G8" s="989"/>
      <c r="H8" s="989"/>
      <c r="I8" s="989"/>
      <c r="J8" s="989"/>
      <c r="K8" s="989"/>
      <c r="L8" s="989"/>
      <c r="M8" s="990"/>
    </row>
    <row r="9" spans="2:13" s="980" customFormat="1" ht="22.5" customHeight="1">
      <c r="B9" s="988"/>
      <c r="C9" s="989"/>
      <c r="D9" s="989"/>
      <c r="E9" s="989"/>
      <c r="F9" s="989"/>
      <c r="G9" s="989"/>
      <c r="H9" s="989"/>
      <c r="I9" s="989"/>
      <c r="J9" s="989"/>
      <c r="K9" s="989"/>
      <c r="L9" s="989"/>
      <c r="M9" s="990"/>
    </row>
    <row r="10" spans="2:13" s="980" customFormat="1" ht="22.5" customHeight="1">
      <c r="B10" s="988"/>
      <c r="C10" s="989"/>
      <c r="D10" s="989"/>
      <c r="E10" s="989"/>
      <c r="F10" s="989"/>
      <c r="G10" s="989"/>
      <c r="H10" s="989"/>
      <c r="I10" s="989"/>
      <c r="J10" s="989"/>
      <c r="K10" s="989"/>
      <c r="L10" s="989"/>
      <c r="M10" s="990"/>
    </row>
    <row r="11" spans="2:13" s="980" customFormat="1" ht="22.5" customHeight="1">
      <c r="B11" s="988"/>
      <c r="C11" s="989"/>
      <c r="D11" s="989"/>
      <c r="E11" s="989"/>
      <c r="F11" s="989"/>
      <c r="G11" s="989"/>
      <c r="H11" s="989"/>
      <c r="I11" s="989"/>
      <c r="J11" s="989"/>
      <c r="K11" s="989"/>
      <c r="L11" s="989"/>
      <c r="M11" s="990"/>
    </row>
    <row r="12" spans="2:13" s="980" customFormat="1" ht="22.5" customHeight="1">
      <c r="B12" s="988"/>
      <c r="C12" s="989"/>
      <c r="D12" s="989"/>
      <c r="E12" s="989"/>
      <c r="F12" s="989"/>
      <c r="G12" s="989"/>
      <c r="H12" s="989"/>
      <c r="I12" s="989"/>
      <c r="J12" s="989"/>
      <c r="K12" s="989"/>
      <c r="L12" s="989"/>
      <c r="M12" s="990"/>
    </row>
    <row r="13" spans="2:13" s="980" customFormat="1" ht="22.5" customHeight="1">
      <c r="B13" s="988"/>
      <c r="C13" s="989"/>
      <c r="D13" s="989"/>
      <c r="E13" s="989"/>
      <c r="F13" s="989"/>
      <c r="G13" s="989"/>
      <c r="H13" s="989"/>
      <c r="I13" s="989"/>
      <c r="J13" s="989"/>
      <c r="K13" s="989"/>
      <c r="L13" s="989"/>
      <c r="M13" s="990"/>
    </row>
    <row r="14" spans="2:13" s="980" customFormat="1" ht="22.5" customHeight="1">
      <c r="B14" s="988"/>
      <c r="C14" s="989"/>
      <c r="D14" s="989"/>
      <c r="E14" s="989"/>
      <c r="F14" s="989"/>
      <c r="G14" s="989"/>
      <c r="H14" s="989"/>
      <c r="I14" s="989"/>
      <c r="J14" s="989"/>
      <c r="K14" s="989"/>
      <c r="L14" s="989"/>
      <c r="M14" s="990"/>
    </row>
    <row r="15" spans="2:13" s="980" customFormat="1" ht="22.5" customHeight="1">
      <c r="B15" s="988"/>
      <c r="C15" s="989"/>
      <c r="D15" s="989"/>
      <c r="E15" s="989"/>
      <c r="F15" s="989"/>
      <c r="G15" s="989"/>
      <c r="H15" s="989"/>
      <c r="I15" s="989"/>
      <c r="J15" s="989"/>
      <c r="K15" s="989"/>
      <c r="L15" s="989"/>
      <c r="M15" s="990"/>
    </row>
    <row r="16" spans="2:13" s="980" customFormat="1" ht="71.25" customHeight="1" thickBot="1">
      <c r="B16" s="991"/>
      <c r="C16" s="992"/>
      <c r="D16" s="992"/>
      <c r="E16" s="992"/>
      <c r="F16" s="992"/>
      <c r="G16" s="992"/>
      <c r="H16" s="992"/>
      <c r="I16" s="992"/>
      <c r="J16" s="992"/>
      <c r="K16" s="992"/>
      <c r="L16" s="992"/>
      <c r="M16" s="993"/>
    </row>
    <row r="17" spans="2:14" s="980" customFormat="1" ht="22.5" customHeight="1">
      <c r="B17" s="994" t="s">
        <v>2</v>
      </c>
      <c r="C17" s="980" t="s">
        <v>621</v>
      </c>
    </row>
    <row r="18" spans="2:14" s="980" customFormat="1" ht="22.5" customHeight="1">
      <c r="B18" s="980">
        <v>2</v>
      </c>
      <c r="C18" s="980" t="s">
        <v>622</v>
      </c>
    </row>
    <row r="19" spans="2:14" s="980" customFormat="1" ht="22.5" customHeight="1">
      <c r="B19" s="980">
        <v>3</v>
      </c>
      <c r="C19" s="980" t="s">
        <v>3</v>
      </c>
    </row>
    <row r="20" spans="2:14" s="995" customFormat="1">
      <c r="N20" s="541" t="s">
        <v>134</v>
      </c>
    </row>
  </sheetData>
  <mergeCells count="2">
    <mergeCell ref="E3:H3"/>
    <mergeCell ref="B3:D3"/>
  </mergeCells>
  <phoneticPr fontId="6"/>
  <pageMargins left="0.33" right="0.47" top="0.78740157480314965" bottom="0.39370078740157483" header="0.51181102362204722" footer="0.51181102362204722"/>
  <pageSetup paperSize="9"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B17"/>
  <sheetViews>
    <sheetView view="pageBreakPreview" zoomScaleNormal="100" zoomScaleSheetLayoutView="100" workbookViewId="0">
      <selection activeCell="J9" sqref="J9"/>
    </sheetView>
  </sheetViews>
  <sheetFormatPr defaultRowHeight="13.2"/>
  <cols>
    <col min="1" max="1" width="30.77734375" style="997" customWidth="1"/>
    <col min="2" max="2" width="70.77734375" style="997" customWidth="1"/>
    <col min="3" max="8" width="2.6640625" customWidth="1"/>
  </cols>
  <sheetData>
    <row r="1" spans="1:2" s="997" customFormat="1" ht="16.95" customHeight="1">
      <c r="A1" s="996" t="s">
        <v>623</v>
      </c>
    </row>
    <row r="2" spans="1:2" s="997" customFormat="1" ht="32.4" customHeight="1" thickBot="1">
      <c r="A2" s="998" t="s">
        <v>624</v>
      </c>
      <c r="B2" s="998"/>
    </row>
    <row r="3" spans="1:2" s="1016" customFormat="1" ht="24.9" customHeight="1">
      <c r="A3" s="999" t="s">
        <v>625</v>
      </c>
      <c r="B3" s="1000"/>
    </row>
    <row r="4" spans="1:2" s="1016" customFormat="1" ht="24.9" customHeight="1" thickBot="1">
      <c r="A4" s="1001" t="s">
        <v>626</v>
      </c>
      <c r="B4" s="1002"/>
    </row>
    <row r="5" spans="1:2" s="1016" customFormat="1" ht="20.100000000000001" customHeight="1" thickBot="1">
      <c r="A5" s="1003"/>
      <c r="B5" s="1004"/>
    </row>
    <row r="6" spans="1:2" s="1016" customFormat="1" ht="33.75" customHeight="1">
      <c r="A6" s="1005" t="s">
        <v>627</v>
      </c>
      <c r="B6" s="1006"/>
    </row>
    <row r="7" spans="1:2" s="1016" customFormat="1" ht="24.9" customHeight="1">
      <c r="A7" s="1007" t="s">
        <v>628</v>
      </c>
      <c r="B7" s="1008"/>
    </row>
    <row r="8" spans="1:2" s="1016" customFormat="1" ht="99.9" customHeight="1">
      <c r="A8" s="1009"/>
      <c r="B8" s="1010"/>
    </row>
    <row r="9" spans="1:2" s="1016" customFormat="1" ht="24.9" customHeight="1">
      <c r="A9" s="1011" t="s">
        <v>629</v>
      </c>
      <c r="B9" s="1012"/>
    </row>
    <row r="10" spans="1:2" s="1016" customFormat="1" ht="99.9" customHeight="1">
      <c r="A10" s="1009"/>
      <c r="B10" s="1010"/>
    </row>
    <row r="11" spans="1:2" s="1016" customFormat="1" ht="24.9" customHeight="1">
      <c r="A11" s="1011" t="s">
        <v>630</v>
      </c>
      <c r="B11" s="1012"/>
    </row>
    <row r="12" spans="1:2" s="1016" customFormat="1" ht="99.9" customHeight="1">
      <c r="A12" s="1009"/>
      <c r="B12" s="1010"/>
    </row>
    <row r="13" spans="1:2" s="1016" customFormat="1" ht="24.9" customHeight="1">
      <c r="A13" s="1011" t="s">
        <v>631</v>
      </c>
      <c r="B13" s="1012"/>
    </row>
    <row r="14" spans="1:2" s="1016" customFormat="1" ht="99.9" customHeight="1" thickBot="1">
      <c r="A14" s="1013"/>
      <c r="B14" s="1014"/>
    </row>
    <row r="15" spans="1:2" s="1016" customFormat="1">
      <c r="A15" s="1015"/>
      <c r="B15" s="1015"/>
    </row>
    <row r="16" spans="1:2" s="997" customFormat="1" ht="16.95" customHeight="1">
      <c r="A16" s="996" t="s">
        <v>632</v>
      </c>
    </row>
    <row r="17" s="997" customFormat="1" ht="12"/>
  </sheetData>
  <mergeCells count="10">
    <mergeCell ref="A11:B11"/>
    <mergeCell ref="A12:B12"/>
    <mergeCell ref="A13:B13"/>
    <mergeCell ref="A14:B14"/>
    <mergeCell ref="A2:B2"/>
    <mergeCell ref="A6:B6"/>
    <mergeCell ref="A7:B7"/>
    <mergeCell ref="A8:B8"/>
    <mergeCell ref="A9:B9"/>
    <mergeCell ref="A10:B10"/>
  </mergeCells>
  <phoneticPr fontId="6"/>
  <pageMargins left="0.78740157480314965" right="0.78740157480314965" top="0.39370078740157483" bottom="0.39370078740157483" header="0.51181102362204722" footer="0.51181102362204722"/>
  <pageSetup paperSize="9" scale="85"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L25"/>
  <sheetViews>
    <sheetView view="pageBreakPreview" zoomScaleNormal="85" zoomScaleSheetLayoutView="100" workbookViewId="0">
      <selection sqref="A1:L25"/>
    </sheetView>
  </sheetViews>
  <sheetFormatPr defaultColWidth="8.77734375" defaultRowHeight="13.2"/>
  <cols>
    <col min="1" max="1" width="6.33203125" style="190" customWidth="1"/>
    <col min="2" max="3" width="14.77734375" style="190" customWidth="1"/>
    <col min="4" max="5" width="12.77734375" style="190" customWidth="1"/>
    <col min="6" max="6" width="17.77734375" style="190" customWidth="1"/>
    <col min="7" max="12" width="5.33203125" style="190" customWidth="1"/>
    <col min="13" max="16384" width="8.77734375" style="190"/>
  </cols>
  <sheetData>
    <row r="1" spans="1:12">
      <c r="A1" s="311" t="s">
        <v>633</v>
      </c>
      <c r="B1" s="311"/>
      <c r="C1" s="311"/>
      <c r="D1" s="311"/>
      <c r="E1" s="311"/>
      <c r="F1" s="311"/>
      <c r="G1" s="311"/>
      <c r="H1" s="311"/>
      <c r="I1" s="311"/>
      <c r="J1" s="311"/>
      <c r="K1" s="311"/>
      <c r="L1" s="311"/>
    </row>
    <row r="2" spans="1:12">
      <c r="A2" s="215"/>
      <c r="B2" s="215"/>
      <c r="C2" s="215"/>
      <c r="D2" s="215"/>
      <c r="E2" s="215"/>
      <c r="F2" s="215"/>
      <c r="G2" s="215"/>
      <c r="H2" s="215"/>
      <c r="I2" s="215"/>
      <c r="J2" s="215"/>
      <c r="K2" s="215"/>
      <c r="L2" s="215"/>
    </row>
    <row r="3" spans="1:12" ht="16.95" customHeight="1">
      <c r="A3" s="312" t="s">
        <v>459</v>
      </c>
      <c r="B3" s="312"/>
      <c r="C3" s="312"/>
      <c r="D3" s="312"/>
      <c r="E3" s="312"/>
      <c r="F3" s="312"/>
      <c r="G3" s="312"/>
      <c r="H3" s="312"/>
      <c r="I3" s="312"/>
      <c r="J3" s="312"/>
      <c r="K3" s="312"/>
      <c r="L3" s="312"/>
    </row>
    <row r="4" spans="1:12" ht="16.95" customHeight="1">
      <c r="A4" s="191"/>
      <c r="B4" s="191"/>
      <c r="C4" s="191"/>
      <c r="D4" s="191"/>
      <c r="E4" s="191"/>
      <c r="F4" s="191"/>
      <c r="G4" s="191"/>
      <c r="H4" s="191"/>
      <c r="I4" s="191"/>
      <c r="J4" s="191"/>
      <c r="K4" s="191"/>
      <c r="L4" s="191"/>
    </row>
    <row r="5" spans="1:12" ht="24" customHeight="1">
      <c r="A5" s="192"/>
      <c r="B5" s="192"/>
      <c r="C5" s="192"/>
      <c r="D5" s="192"/>
      <c r="E5" s="192"/>
      <c r="F5" s="192"/>
      <c r="G5" s="193"/>
      <c r="H5" s="216" t="s">
        <v>460</v>
      </c>
      <c r="I5" s="216"/>
      <c r="J5" s="216" t="s">
        <v>461</v>
      </c>
      <c r="K5" s="216"/>
      <c r="L5" s="216" t="s">
        <v>462</v>
      </c>
    </row>
    <row r="6" spans="1:12" ht="16.95" customHeight="1">
      <c r="A6" s="1017" t="s">
        <v>634</v>
      </c>
      <c r="B6" s="1017"/>
      <c r="C6" s="192" t="s">
        <v>635</v>
      </c>
      <c r="D6" s="192"/>
      <c r="E6" s="192"/>
      <c r="F6" s="192"/>
      <c r="G6" s="192"/>
      <c r="H6" s="192"/>
      <c r="I6" s="192"/>
      <c r="J6" s="192"/>
      <c r="K6" s="192"/>
      <c r="L6" s="192"/>
    </row>
    <row r="7" spans="1:12" ht="16.95" customHeight="1">
      <c r="A7" s="194"/>
      <c r="B7" s="194"/>
      <c r="C7" s="194"/>
      <c r="D7" s="194"/>
      <c r="E7" s="194"/>
      <c r="F7" s="194"/>
      <c r="G7" s="194"/>
      <c r="H7" s="194"/>
      <c r="I7" s="194"/>
      <c r="J7" s="194"/>
      <c r="K7" s="194"/>
      <c r="L7" s="194"/>
    </row>
    <row r="8" spans="1:12" s="196" customFormat="1" ht="21" customHeight="1">
      <c r="A8" s="313" t="s">
        <v>463</v>
      </c>
      <c r="B8" s="313"/>
      <c r="C8" s="313"/>
      <c r="D8" s="195" t="s">
        <v>464</v>
      </c>
      <c r="E8" s="314"/>
      <c r="F8" s="314"/>
      <c r="G8" s="314"/>
      <c r="H8" s="314"/>
      <c r="I8" s="314"/>
      <c r="J8" s="314"/>
      <c r="K8" s="314"/>
      <c r="L8" s="314"/>
    </row>
    <row r="9" spans="1:12" ht="21" customHeight="1">
      <c r="A9" s="197"/>
      <c r="B9" s="197"/>
      <c r="C9" s="197"/>
      <c r="D9" s="198"/>
      <c r="E9" s="315"/>
      <c r="F9" s="315"/>
      <c r="G9" s="315"/>
      <c r="H9" s="315"/>
      <c r="I9" s="315"/>
      <c r="J9" s="315"/>
      <c r="K9" s="315"/>
      <c r="L9" s="315"/>
    </row>
    <row r="10" spans="1:12" ht="21" customHeight="1">
      <c r="A10" s="197"/>
      <c r="B10" s="197"/>
      <c r="C10" s="197"/>
      <c r="D10" s="316" t="s">
        <v>102</v>
      </c>
      <c r="E10" s="316"/>
      <c r="F10" s="317"/>
      <c r="G10" s="317"/>
      <c r="H10" s="317"/>
      <c r="I10" s="317"/>
      <c r="J10" s="317"/>
      <c r="K10" s="317"/>
      <c r="L10" s="317"/>
    </row>
    <row r="11" spans="1:12" ht="21" customHeight="1">
      <c r="A11" s="215"/>
      <c r="B11" s="215"/>
      <c r="C11" s="215"/>
      <c r="D11" s="319"/>
      <c r="E11" s="319"/>
      <c r="F11" s="318"/>
      <c r="G11" s="318"/>
      <c r="H11" s="318"/>
      <c r="I11" s="318"/>
      <c r="J11" s="318"/>
      <c r="K11" s="318"/>
      <c r="L11" s="318"/>
    </row>
    <row r="12" spans="1:12" ht="27.75" customHeight="1">
      <c r="A12" s="320"/>
      <c r="B12" s="320"/>
      <c r="C12" s="320"/>
      <c r="D12" s="320"/>
      <c r="E12" s="320"/>
      <c r="F12" s="320"/>
      <c r="G12" s="320"/>
      <c r="H12" s="320"/>
      <c r="I12" s="320"/>
      <c r="J12" s="320"/>
      <c r="K12" s="320"/>
      <c r="L12" s="320"/>
    </row>
    <row r="13" spans="1:12" ht="27.75" customHeight="1">
      <c r="A13" s="217"/>
      <c r="B13" s="217"/>
      <c r="C13" s="217"/>
      <c r="D13" s="217"/>
      <c r="E13" s="217"/>
      <c r="F13" s="217"/>
      <c r="G13" s="217"/>
      <c r="H13" s="217"/>
      <c r="I13" s="217"/>
      <c r="J13" s="217"/>
      <c r="K13" s="217"/>
      <c r="L13" s="217"/>
    </row>
    <row r="14" spans="1:12" s="201" customFormat="1" ht="16.95" customHeight="1">
      <c r="A14" s="199" t="s">
        <v>465</v>
      </c>
      <c r="B14" s="200"/>
      <c r="C14" s="200"/>
      <c r="D14" s="200"/>
      <c r="E14" s="200"/>
      <c r="F14" s="200"/>
      <c r="G14" s="200"/>
      <c r="H14" s="200"/>
      <c r="I14" s="200"/>
      <c r="J14" s="200"/>
      <c r="K14" s="200"/>
      <c r="L14" s="200"/>
    </row>
    <row r="15" spans="1:12">
      <c r="A15" s="215"/>
      <c r="B15" s="215"/>
      <c r="C15" s="215"/>
      <c r="D15" s="215"/>
      <c r="E15" s="215"/>
      <c r="F15" s="215"/>
      <c r="G15" s="215"/>
      <c r="H15" s="215"/>
      <c r="I15" s="215"/>
      <c r="J15" s="215"/>
      <c r="K15" s="215"/>
      <c r="L15" s="215"/>
    </row>
    <row r="16" spans="1:12">
      <c r="A16" s="215"/>
      <c r="B16" s="215"/>
      <c r="C16" s="215"/>
      <c r="D16" s="215"/>
      <c r="E16" s="215"/>
      <c r="F16" s="215"/>
      <c r="G16" s="215"/>
      <c r="H16" s="215"/>
      <c r="I16" s="215"/>
      <c r="J16" s="215"/>
      <c r="K16" s="215"/>
      <c r="L16" s="215"/>
    </row>
    <row r="17" spans="1:12">
      <c r="A17" s="215"/>
      <c r="B17" s="215"/>
      <c r="C17" s="215"/>
      <c r="D17" s="215"/>
      <c r="E17" s="215"/>
      <c r="F17" s="215"/>
      <c r="G17" s="215"/>
      <c r="H17" s="215"/>
      <c r="I17" s="215"/>
      <c r="J17" s="215"/>
      <c r="K17" s="215"/>
      <c r="L17" s="215"/>
    </row>
    <row r="18" spans="1:12">
      <c r="A18" s="215"/>
      <c r="B18" s="215"/>
      <c r="C18" s="215"/>
      <c r="D18" s="215"/>
      <c r="E18" s="215"/>
      <c r="F18" s="215"/>
      <c r="G18" s="215"/>
      <c r="H18" s="215"/>
      <c r="I18" s="215"/>
      <c r="J18" s="215"/>
      <c r="K18" s="215"/>
      <c r="L18" s="215"/>
    </row>
    <row r="19" spans="1:12">
      <c r="A19" s="215"/>
      <c r="B19" s="215"/>
      <c r="C19" s="215"/>
      <c r="D19" s="215"/>
      <c r="E19" s="215"/>
      <c r="F19" s="215"/>
      <c r="G19" s="215"/>
      <c r="H19" s="215"/>
      <c r="I19" s="215"/>
      <c r="J19" s="215"/>
      <c r="K19" s="215"/>
      <c r="L19" s="215"/>
    </row>
    <row r="20" spans="1:12" ht="19.5" customHeight="1">
      <c r="A20" s="202"/>
      <c r="B20" s="310" t="s">
        <v>466</v>
      </c>
      <c r="C20" s="310"/>
      <c r="D20" s="310"/>
      <c r="E20" s="310"/>
      <c r="F20" s="310"/>
      <c r="G20" s="310"/>
      <c r="H20" s="310"/>
      <c r="I20" s="215"/>
      <c r="J20" s="215"/>
      <c r="K20" s="215"/>
      <c r="L20" s="215"/>
    </row>
    <row r="21" spans="1:12" ht="19.5" customHeight="1">
      <c r="A21" s="202"/>
      <c r="B21" s="310" t="s">
        <v>467</v>
      </c>
      <c r="C21" s="310"/>
      <c r="D21" s="310"/>
      <c r="E21" s="310"/>
      <c r="F21" s="310"/>
      <c r="G21" s="310"/>
      <c r="H21" s="310"/>
      <c r="I21" s="215"/>
      <c r="J21" s="215"/>
      <c r="K21" s="215"/>
      <c r="L21" s="215"/>
    </row>
    <row r="22" spans="1:12" ht="19.5" customHeight="1">
      <c r="A22" s="202"/>
      <c r="B22" s="310" t="s">
        <v>468</v>
      </c>
      <c r="C22" s="310"/>
      <c r="D22" s="310"/>
      <c r="E22" s="310"/>
      <c r="F22" s="310"/>
      <c r="G22" s="310"/>
      <c r="H22" s="310"/>
      <c r="I22" s="215"/>
      <c r="J22" s="215"/>
      <c r="K22" s="215"/>
      <c r="L22" s="215"/>
    </row>
    <row r="23" spans="1:12" ht="19.5" customHeight="1">
      <c r="A23" s="202"/>
      <c r="B23" s="310" t="s">
        <v>469</v>
      </c>
      <c r="C23" s="310"/>
      <c r="D23" s="310"/>
      <c r="E23" s="310"/>
      <c r="F23" s="310"/>
      <c r="G23" s="310"/>
      <c r="H23" s="310"/>
      <c r="I23" s="215"/>
      <c r="J23" s="215"/>
      <c r="K23" s="215"/>
      <c r="L23" s="215"/>
    </row>
    <row r="24" spans="1:12" ht="19.5" customHeight="1">
      <c r="A24" s="202"/>
      <c r="B24" s="310" t="s">
        <v>470</v>
      </c>
      <c r="C24" s="310"/>
      <c r="D24" s="310"/>
      <c r="E24" s="310"/>
      <c r="F24" s="310"/>
      <c r="G24" s="310"/>
      <c r="H24" s="310"/>
      <c r="I24" s="215"/>
      <c r="J24" s="215"/>
      <c r="K24" s="215"/>
      <c r="L24" s="215"/>
    </row>
    <row r="25" spans="1:12">
      <c r="A25" s="215" t="s">
        <v>471</v>
      </c>
      <c r="B25" s="215"/>
      <c r="C25" s="215"/>
      <c r="D25" s="215"/>
      <c r="E25" s="215"/>
      <c r="F25" s="215"/>
      <c r="G25" s="215"/>
      <c r="H25" s="215"/>
      <c r="I25" s="215"/>
      <c r="J25" s="215"/>
      <c r="K25" s="215"/>
      <c r="L25" s="215"/>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6"/>
  <printOptions horizontalCentered="1"/>
  <pageMargins left="0.70866141732283472" right="0.70866141732283472" top="0.74803149606299213" bottom="0.74803149606299213" header="0.31496062992125984" footer="0.31496062992125984"/>
  <pageSetup paperSize="9" scale="7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1:C22"/>
  <sheetViews>
    <sheetView showGridLines="0" zoomScale="130" zoomScaleNormal="130" workbookViewId="0">
      <selection sqref="A1:AC1"/>
    </sheetView>
  </sheetViews>
  <sheetFormatPr defaultColWidth="9.33203125" defaultRowHeight="13.2"/>
  <cols>
    <col min="1" max="1" width="1" style="203" customWidth="1"/>
    <col min="2" max="2" width="7.77734375" style="203" customWidth="1"/>
    <col min="3" max="3" width="110.77734375" style="204" customWidth="1"/>
    <col min="4" max="4" width="1" style="203" customWidth="1"/>
    <col min="5" max="10" width="9.33203125" style="203"/>
    <col min="11" max="11" width="8.6640625" style="203" customWidth="1"/>
    <col min="12" max="16384" width="9.33203125" style="203"/>
  </cols>
  <sheetData>
    <row r="1" spans="2:3">
      <c r="B1" s="203" t="s">
        <v>472</v>
      </c>
    </row>
    <row r="2" spans="2:3">
      <c r="C2" s="205" t="s">
        <v>473</v>
      </c>
    </row>
    <row r="3" spans="2:3" ht="6" customHeight="1"/>
    <row r="4" spans="2:3">
      <c r="B4" s="206" t="s">
        <v>474</v>
      </c>
      <c r="C4" s="207" t="s">
        <v>475</v>
      </c>
    </row>
    <row r="5" spans="2:3">
      <c r="B5" s="208" t="s">
        <v>476</v>
      </c>
      <c r="C5" s="209" t="s">
        <v>477</v>
      </c>
    </row>
    <row r="6" spans="2:3">
      <c r="B6" s="208" t="s">
        <v>478</v>
      </c>
      <c r="C6" s="209" t="s">
        <v>479</v>
      </c>
    </row>
    <row r="7" spans="2:3">
      <c r="B7" s="208" t="s">
        <v>480</v>
      </c>
      <c r="C7" s="209" t="s">
        <v>481</v>
      </c>
    </row>
    <row r="8" spans="2:3" ht="19.2">
      <c r="B8" s="208" t="s">
        <v>482</v>
      </c>
      <c r="C8" s="209" t="s">
        <v>483</v>
      </c>
    </row>
    <row r="9" spans="2:3">
      <c r="B9" s="208" t="s">
        <v>484</v>
      </c>
      <c r="C9" s="209" t="s">
        <v>485</v>
      </c>
    </row>
    <row r="10" spans="2:3" ht="67.2">
      <c r="B10" s="208" t="s">
        <v>486</v>
      </c>
      <c r="C10" s="209" t="s">
        <v>487</v>
      </c>
    </row>
    <row r="11" spans="2:3" ht="86.4">
      <c r="B11" s="208" t="s">
        <v>488</v>
      </c>
      <c r="C11" s="209" t="s">
        <v>489</v>
      </c>
    </row>
    <row r="12" spans="2:3" ht="67.2">
      <c r="B12" s="208" t="s">
        <v>490</v>
      </c>
      <c r="C12" s="209" t="s">
        <v>491</v>
      </c>
    </row>
    <row r="13" spans="2:3" ht="76.8">
      <c r="B13" s="208" t="s">
        <v>492</v>
      </c>
      <c r="C13" s="209" t="s">
        <v>493</v>
      </c>
    </row>
    <row r="14" spans="2:3" ht="28.8">
      <c r="B14" s="208" t="s">
        <v>494</v>
      </c>
      <c r="C14" s="209" t="s">
        <v>495</v>
      </c>
    </row>
    <row r="15" spans="2:3" ht="38.4">
      <c r="B15" s="208" t="s">
        <v>496</v>
      </c>
      <c r="C15" s="209" t="s">
        <v>497</v>
      </c>
    </row>
    <row r="16" spans="2:3" ht="28.8">
      <c r="B16" s="208" t="s">
        <v>498</v>
      </c>
      <c r="C16" s="209" t="s">
        <v>499</v>
      </c>
    </row>
    <row r="17" spans="2:3">
      <c r="B17" s="208" t="s">
        <v>500</v>
      </c>
      <c r="C17" s="209" t="s">
        <v>501</v>
      </c>
    </row>
    <row r="18" spans="2:3" ht="19.2">
      <c r="B18" s="208" t="s">
        <v>502</v>
      </c>
      <c r="C18" s="209" t="s">
        <v>503</v>
      </c>
    </row>
    <row r="19" spans="2:3" ht="19.2">
      <c r="B19" s="208" t="s">
        <v>504</v>
      </c>
      <c r="C19" s="209" t="s">
        <v>505</v>
      </c>
    </row>
    <row r="20" spans="2:3" ht="19.2">
      <c r="B20" s="208" t="s">
        <v>506</v>
      </c>
      <c r="C20" s="210" t="s">
        <v>507</v>
      </c>
    </row>
    <row r="21" spans="2:3" ht="19.2">
      <c r="B21" s="211" t="s">
        <v>508</v>
      </c>
      <c r="C21" s="212" t="s">
        <v>509</v>
      </c>
    </row>
    <row r="22" spans="2:3">
      <c r="B22" s="213"/>
    </row>
  </sheetData>
  <phoneticPr fontId="6"/>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1:C22"/>
  <sheetViews>
    <sheetView showGridLines="0" zoomScale="130" zoomScaleNormal="130" workbookViewId="0">
      <selection sqref="A1:AC1"/>
    </sheetView>
  </sheetViews>
  <sheetFormatPr defaultColWidth="9.33203125" defaultRowHeight="13.2"/>
  <cols>
    <col min="1" max="1" width="1" style="203" customWidth="1"/>
    <col min="2" max="2" width="7.77734375" style="203" customWidth="1"/>
    <col min="3" max="3" width="110.77734375" style="204" customWidth="1"/>
    <col min="4" max="4" width="1" style="203" customWidth="1"/>
    <col min="5" max="10" width="9.33203125" style="203"/>
    <col min="11" max="11" width="8.6640625" style="203" customWidth="1"/>
    <col min="12" max="16384" width="9.33203125" style="203"/>
  </cols>
  <sheetData>
    <row r="1" spans="2:3">
      <c r="B1" s="203" t="s">
        <v>510</v>
      </c>
      <c r="C1" s="203"/>
    </row>
    <row r="2" spans="2:3">
      <c r="C2" s="203" t="s">
        <v>511</v>
      </c>
    </row>
    <row r="3" spans="2:3" ht="6" customHeight="1"/>
    <row r="4" spans="2:3">
      <c r="B4" s="206" t="s">
        <v>474</v>
      </c>
      <c r="C4" s="207" t="s">
        <v>475</v>
      </c>
    </row>
    <row r="5" spans="2:3" ht="19.2">
      <c r="B5" s="208" t="s">
        <v>476</v>
      </c>
      <c r="C5" s="209" t="s">
        <v>512</v>
      </c>
    </row>
    <row r="6" spans="2:3" ht="19.2">
      <c r="B6" s="208" t="s">
        <v>478</v>
      </c>
      <c r="C6" s="209" t="s">
        <v>513</v>
      </c>
    </row>
    <row r="7" spans="2:3">
      <c r="B7" s="208" t="s">
        <v>480</v>
      </c>
      <c r="C7" s="209" t="s">
        <v>481</v>
      </c>
    </row>
    <row r="8" spans="2:3" ht="19.2">
      <c r="B8" s="208" t="s">
        <v>482</v>
      </c>
      <c r="C8" s="209" t="s">
        <v>483</v>
      </c>
    </row>
    <row r="9" spans="2:3">
      <c r="B9" s="208" t="s">
        <v>484</v>
      </c>
      <c r="C9" s="209" t="s">
        <v>485</v>
      </c>
    </row>
    <row r="10" spans="2:3" ht="19.2">
      <c r="B10" s="208" t="s">
        <v>486</v>
      </c>
      <c r="C10" s="209" t="s">
        <v>514</v>
      </c>
    </row>
    <row r="11" spans="2:3" ht="67.2">
      <c r="B11" s="208" t="s">
        <v>488</v>
      </c>
      <c r="C11" s="209" t="s">
        <v>515</v>
      </c>
    </row>
    <row r="12" spans="2:3" ht="67.2">
      <c r="B12" s="208" t="s">
        <v>490</v>
      </c>
      <c r="C12" s="209" t="s">
        <v>516</v>
      </c>
    </row>
    <row r="13" spans="2:3" ht="38.4">
      <c r="B13" s="208" t="s">
        <v>492</v>
      </c>
      <c r="C13" s="209" t="s">
        <v>517</v>
      </c>
    </row>
    <row r="14" spans="2:3" ht="28.8">
      <c r="B14" s="208" t="s">
        <v>494</v>
      </c>
      <c r="C14" s="209" t="s">
        <v>518</v>
      </c>
    </row>
    <row r="15" spans="2:3" ht="38.4">
      <c r="B15" s="208" t="s">
        <v>496</v>
      </c>
      <c r="C15" s="209" t="s">
        <v>519</v>
      </c>
    </row>
    <row r="16" spans="2:3" ht="28.8">
      <c r="B16" s="208" t="s">
        <v>498</v>
      </c>
      <c r="C16" s="209" t="s">
        <v>520</v>
      </c>
    </row>
    <row r="17" spans="2:3">
      <c r="B17" s="208" t="s">
        <v>500</v>
      </c>
      <c r="C17" s="209" t="s">
        <v>501</v>
      </c>
    </row>
    <row r="18" spans="2:3" ht="19.2">
      <c r="B18" s="208" t="s">
        <v>502</v>
      </c>
      <c r="C18" s="209" t="s">
        <v>521</v>
      </c>
    </row>
    <row r="19" spans="2:3" ht="19.2">
      <c r="B19" s="208" t="s">
        <v>504</v>
      </c>
      <c r="C19" s="209" t="s">
        <v>522</v>
      </c>
    </row>
    <row r="20" spans="2:3" ht="19.2">
      <c r="B20" s="208" t="s">
        <v>506</v>
      </c>
      <c r="C20" s="210" t="s">
        <v>523</v>
      </c>
    </row>
    <row r="21" spans="2:3" ht="19.2">
      <c r="B21" s="211" t="s">
        <v>524</v>
      </c>
      <c r="C21" s="212" t="s">
        <v>525</v>
      </c>
    </row>
    <row r="22" spans="2:3">
      <c r="B22" s="213"/>
    </row>
  </sheetData>
  <phoneticPr fontId="6"/>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zoomScaleNormal="100" zoomScaleSheetLayoutView="100" workbookViewId="0">
      <selection activeCell="K18" sqref="K18"/>
    </sheetView>
  </sheetViews>
  <sheetFormatPr defaultColWidth="9" defaultRowHeight="13.2"/>
  <cols>
    <col min="1" max="1" width="46.109375" style="181" customWidth="1"/>
    <col min="2" max="2" width="30" style="181" customWidth="1"/>
    <col min="3" max="16384" width="9" style="181"/>
  </cols>
  <sheetData>
    <row r="1" spans="1:6" ht="22.5" customHeight="1">
      <c r="A1" s="1018" t="s">
        <v>636</v>
      </c>
      <c r="B1" s="180"/>
    </row>
    <row r="2" spans="1:6" ht="24.75" customHeight="1">
      <c r="A2" s="324" t="s">
        <v>456</v>
      </c>
      <c r="B2" s="324"/>
      <c r="C2" s="182"/>
      <c r="D2" s="182"/>
      <c r="E2" s="182"/>
      <c r="F2" s="182"/>
    </row>
    <row r="3" spans="1:6" ht="18.75" customHeight="1">
      <c r="A3" s="180"/>
      <c r="B3" s="180"/>
    </row>
    <row r="4" spans="1:6" ht="14.1" customHeight="1">
      <c r="A4" s="183" t="s">
        <v>5</v>
      </c>
      <c r="B4" s="325" t="s">
        <v>457</v>
      </c>
    </row>
    <row r="5" spans="1:6" ht="18.75" customHeight="1">
      <c r="A5" s="184" t="s">
        <v>458</v>
      </c>
      <c r="B5" s="326"/>
    </row>
    <row r="6" spans="1:6" ht="15" customHeight="1">
      <c r="A6" s="185"/>
      <c r="B6" s="321"/>
    </row>
    <row r="7" spans="1:6" ht="39" customHeight="1">
      <c r="A7" s="186"/>
      <c r="B7" s="322"/>
    </row>
    <row r="8" spans="1:6" ht="15" customHeight="1">
      <c r="A8" s="185"/>
      <c r="B8" s="321"/>
    </row>
    <row r="9" spans="1:6" ht="39" customHeight="1">
      <c r="A9" s="186"/>
      <c r="B9" s="322"/>
    </row>
    <row r="10" spans="1:6" ht="15" customHeight="1">
      <c r="A10" s="185"/>
      <c r="B10" s="321"/>
    </row>
    <row r="11" spans="1:6" ht="39" customHeight="1">
      <c r="A11" s="186"/>
      <c r="B11" s="322"/>
    </row>
    <row r="12" spans="1:6" ht="15" customHeight="1">
      <c r="A12" s="185"/>
      <c r="B12" s="321"/>
    </row>
    <row r="13" spans="1:6" ht="39" customHeight="1">
      <c r="A13" s="186"/>
      <c r="B13" s="322"/>
    </row>
    <row r="14" spans="1:6" ht="15" customHeight="1">
      <c r="A14" s="185"/>
      <c r="B14" s="321"/>
    </row>
    <row r="15" spans="1:6" ht="39" customHeight="1">
      <c r="A15" s="186"/>
      <c r="B15" s="322"/>
    </row>
    <row r="16" spans="1:6" ht="7.5" customHeight="1">
      <c r="A16" s="187"/>
      <c r="B16" s="188"/>
    </row>
    <row r="17" spans="1:2" ht="15" customHeight="1">
      <c r="A17" s="323"/>
      <c r="B17" s="323"/>
    </row>
    <row r="18" spans="1:2" ht="15" customHeight="1">
      <c r="A18" s="323"/>
      <c r="B18" s="323"/>
    </row>
    <row r="19" spans="1:2">
      <c r="A19" s="189"/>
      <c r="B19" s="189"/>
    </row>
    <row r="20" spans="1:2">
      <c r="A20" s="189"/>
      <c r="B20" s="189"/>
    </row>
    <row r="21" spans="1:2">
      <c r="A21" s="189"/>
      <c r="B21" s="189"/>
    </row>
    <row r="22" spans="1:2">
      <c r="A22" s="189"/>
      <c r="B22" s="189"/>
    </row>
    <row r="23" spans="1:2">
      <c r="A23" s="189"/>
      <c r="B23" s="189"/>
    </row>
    <row r="24" spans="1:2">
      <c r="A24" s="189"/>
      <c r="B24" s="189"/>
    </row>
    <row r="25" spans="1:2">
      <c r="A25" s="189"/>
      <c r="B25" s="189"/>
    </row>
    <row r="26" spans="1:2">
      <c r="A26" s="189"/>
      <c r="B26" s="189"/>
    </row>
    <row r="27" spans="1:2">
      <c r="A27" s="189"/>
      <c r="B27" s="189"/>
    </row>
    <row r="28" spans="1:2">
      <c r="A28" s="189"/>
      <c r="B28" s="189"/>
    </row>
    <row r="29" spans="1:2">
      <c r="A29" s="189"/>
      <c r="B29" s="189"/>
    </row>
    <row r="30" spans="1:2">
      <c r="A30" s="189"/>
      <c r="B30" s="189"/>
    </row>
    <row r="31" spans="1:2">
      <c r="A31" s="189"/>
      <c r="B31" s="189"/>
    </row>
    <row r="32" spans="1:2">
      <c r="A32" s="189"/>
      <c r="B32" s="189"/>
    </row>
  </sheetData>
  <mergeCells count="9">
    <mergeCell ref="B14:B15"/>
    <mergeCell ref="A17:B17"/>
    <mergeCell ref="A18:B18"/>
    <mergeCell ref="A2:B2"/>
    <mergeCell ref="B4:B5"/>
    <mergeCell ref="B6:B7"/>
    <mergeCell ref="B8:B9"/>
    <mergeCell ref="B10:B11"/>
    <mergeCell ref="B12:B13"/>
  </mergeCells>
  <phoneticPr fontId="6"/>
  <printOptions horizontalCentered="1"/>
  <pageMargins left="0.55118110236220474" right="0.39370078740157483" top="0.59055118110236227" bottom="0.43307086614173229" header="0.35433070866141736" footer="0.27559055118110237"/>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29</vt:i4>
      </vt:variant>
    </vt:vector>
  </HeadingPairs>
  <TitlesOfParts>
    <vt:vector size="48" baseType="lpstr">
      <vt:lpstr>特定施設(添付説明）</vt:lpstr>
      <vt:lpstr>特定施設(添付説明）※合併・分割時</vt:lpstr>
      <vt:lpstr>申請書（別紙様式第一号（一））</vt:lpstr>
      <vt:lpstr>申請書記載例</vt:lpstr>
      <vt:lpstr>申請書裏面別紙様式第一号（一）</vt:lpstr>
      <vt:lpstr>付表第一号（十二）</vt:lpstr>
      <vt:lpstr>付表10特定施設　例</vt:lpstr>
      <vt:lpstr>【記載例】勤務形態一覧表</vt:lpstr>
      <vt:lpstr>【記載例】シフト記号表（勤務時間帯）</vt:lpstr>
      <vt:lpstr>勤務形態一覧表（標準様式１）</vt:lpstr>
      <vt:lpstr>シフト記号表</vt:lpstr>
      <vt:lpstr>記入方法</vt:lpstr>
      <vt:lpstr>プルダウン・リスト</vt:lpstr>
      <vt:lpstr>（標準様式３）平面図</vt:lpstr>
      <vt:lpstr>苦情処理</vt:lpstr>
      <vt:lpstr>誓約書（標準様式６）</vt:lpstr>
      <vt:lpstr>別紙①</vt:lpstr>
      <vt:lpstr>別紙⑤</vt:lpstr>
      <vt:lpstr>介護支援専門員一覧（標準様式７）</vt:lpstr>
      <vt:lpstr>シフト記号表!【記載例】シフト記号</vt:lpstr>
      <vt:lpstr>【記載例】シフト記号</vt:lpstr>
      <vt:lpstr>シフト記号表!【記載例】シフト記号表</vt:lpstr>
      <vt:lpstr>【記載例】シフト記号表</vt:lpstr>
      <vt:lpstr>'（標準様式３）平面図'!Print_Area</vt:lpstr>
      <vt:lpstr>'【記載例】シフト記号表（勤務時間帯）'!Print_Area</vt:lpstr>
      <vt:lpstr>【記載例】勤務形態一覧表!Print_Area</vt:lpstr>
      <vt:lpstr>シフト記号表!Print_Area</vt:lpstr>
      <vt:lpstr>記入方法!Print_Area</vt:lpstr>
      <vt:lpstr>'勤務形態一覧表（標準様式１）'!Print_Area</vt:lpstr>
      <vt:lpstr>苦情処理!Print_Area</vt:lpstr>
      <vt:lpstr>'申請書（別紙様式第一号（一））'!Print_Area</vt:lpstr>
      <vt:lpstr>申請書記載例!Print_Area</vt:lpstr>
      <vt:lpstr>'申請書裏面別紙様式第一号（一）'!Print_Area</vt:lpstr>
      <vt:lpstr>'誓約書（標準様式６）'!Print_Area</vt:lpstr>
      <vt:lpstr>'特定施設(添付説明）'!Print_Area</vt:lpstr>
      <vt:lpstr>'特定施設(添付説明）※合併・分割時'!Print_Area</vt:lpstr>
      <vt:lpstr>'付表10特定施設　例'!Print_Area</vt:lpstr>
      <vt:lpstr>別紙①!Print_Area</vt:lpstr>
      <vt:lpstr>【記載例】勤務形態一覧表!Print_Titles</vt:lpstr>
      <vt:lpstr>'勤務形態一覧表（標準様式１）'!Print_Titles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東京都</cp:lastModifiedBy>
  <cp:lastPrinted>2024-08-06T05:49:54Z</cp:lastPrinted>
  <dcterms:created xsi:type="dcterms:W3CDTF">1999-04-04T12:15:46Z</dcterms:created>
  <dcterms:modified xsi:type="dcterms:W3CDTF">2024-08-06T05:52:41Z</dcterms:modified>
</cp:coreProperties>
</file>