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0530901\Desktop\"/>
    </mc:Choice>
  </mc:AlternateContent>
  <xr:revisionPtr revIDLastSave="0" documentId="13_ncr:1_{1AFC48FE-6DA8-4ED2-8F69-44253EC56306}" xr6:coauthVersionLast="47" xr6:coauthVersionMax="47" xr10:uidLastSave="{00000000-0000-0000-0000-000000000000}"/>
  <bookViews>
    <workbookView xWindow="22932" yWindow="-108" windowWidth="23256" windowHeight="12456" activeTab="1" xr2:uid="{00000000-000D-0000-FFFF-FFFF00000000}"/>
  </bookViews>
  <sheets>
    <sheet name="加算様式Ⅰ-１" sheetId="90" r:id="rId1"/>
    <sheet name="加算様式Ⅰ-１（状況一覧表）R7.4.1～" sheetId="109" r:id="rId2"/>
    <sheet name="加算様式Ⅰ-２" sheetId="93" r:id="rId3"/>
    <sheet name="加算様式Ⅰ-３" sheetId="94" r:id="rId4"/>
    <sheet name="加算様式Ⅰ-４" sheetId="95" r:id="rId5"/>
    <sheet name="加算様式Ⅰ-５" sheetId="96" r:id="rId6"/>
    <sheet name="加算様式Ⅰ-６" sheetId="98" r:id="rId7"/>
    <sheet name="加算様式Ⅰ-７" sheetId="100" r:id="rId8"/>
    <sheet name="加算様式Ⅰ-８" sheetId="101" r:id="rId9"/>
    <sheet name="加算様式Ⅰ-９" sheetId="97" r:id="rId10"/>
    <sheet name="加算様式Ⅰ-10" sheetId="102" r:id="rId11"/>
    <sheet name="加算様式Ⅰ－11" sheetId="99" r:id="rId12"/>
    <sheet name="加算様式Ⅰ-12" sheetId="103" r:id="rId13"/>
    <sheet name="加算様式Ⅰ-13" sheetId="106" r:id="rId14"/>
    <sheet name="加算様式Ⅰ-14" sheetId="105" r:id="rId15"/>
    <sheet name="加算様式Ⅰ-15" sheetId="104" r:id="rId16"/>
    <sheet name="協力医療機関に関する届出書" sheetId="108" r:id="rId17"/>
    <sheet name="参考計算書A　有資格者等の割合" sheetId="92" r:id="rId18"/>
    <sheet name="参考計算書B　夜勤職員配置加算算定表" sheetId="89" r:id="rId19"/>
    <sheet name="勤務表（従来型）" sheetId="112" r:id="rId20"/>
    <sheet name="勤務表（ユニット型）" sheetId="113" r:id="rId21"/>
    <sheet name="シフト記号表（従来型・ユニット型共通）" sheetId="114" r:id="rId22"/>
    <sheet name="勤務表（従来型）記入方法" sheetId="115" r:id="rId23"/>
    <sheet name="勤務表（ユニット型）記入方法" sheetId="116" r:id="rId24"/>
    <sheet name="【記載例】（ユニット型）" sheetId="110" r:id="rId25"/>
    <sheet name="【記載例】シフト記号表（勤務時間帯）" sheetId="111" r:id="rId26"/>
    <sheet name="プルダウン・リスト（従来型・ユニット型共通）" sheetId="117" r:id="rId27"/>
    <sheet name="別紙●24" sheetId="61" state="hidden" r:id="rId28"/>
  </sheets>
  <definedNames>
    <definedName name="__xlnm.Print_Area" localSheetId="27">別紙●24!$A$1:$AM$77</definedName>
    <definedName name="【記載例】シフト記号" localSheetId="21">'シフト記号表（従来型・ユニット型共通）'!$C$6:$C$47</definedName>
    <definedName name="【記載例】シフト記号">'【記載例】シフト記号表（勤務時間帯）'!$C$6:$C$47</definedName>
    <definedName name="【記載例】シフト記号表" localSheetId="21">'シフト記号表（従来型・ユニット型共通）'!$C$6:$C$47</definedName>
    <definedName name="【記載例】シフト記号表">'【記載例】シフト記号表（勤務時間帯）'!$C$6:$C$47</definedName>
    <definedName name="Excel_BuiltIn_Print_Area" localSheetId="1">NA()</definedName>
    <definedName name="ｋ">NA()</definedName>
    <definedName name="_xlnm.Print_Area" localSheetId="24">'【記載例】（ユニット型）'!$A$1:$BN$97</definedName>
    <definedName name="_xlnm.Print_Area" localSheetId="25">'【記載例】シフト記号表（勤務時間帯）'!$B$1:$N$52</definedName>
    <definedName name="_xlnm.Print_Area" localSheetId="21">'シフト記号表（従来型・ユニット型共通）'!$B$1:$N$52</definedName>
    <definedName name="_xlnm.Print_Area" localSheetId="1">'加算様式Ⅰ-１（状況一覧表）R7.4.1～'!$A$2:$AF$49</definedName>
    <definedName name="_xlnm.Print_Area" localSheetId="16">協力医療機関に関する届出書!$B$1:$AO$71</definedName>
    <definedName name="_xlnm.Print_Area" localSheetId="20">'勤務表（ユニット型）'!$A$1:$BN$237</definedName>
    <definedName name="_xlnm.Print_Area" localSheetId="23">'勤務表（ユニット型）記入方法'!$A$1:$Q$93</definedName>
    <definedName name="_xlnm.Print_Area" localSheetId="19">'勤務表（従来型）'!$A$1:$BJ$237</definedName>
    <definedName name="_xlnm.Print_Area" localSheetId="22">'勤務表（従来型）記入方法'!$A$1:$Q$83</definedName>
    <definedName name="_xlnm.Print_Area" localSheetId="18">'参考計算書B　夜勤職員配置加算算定表'!$A$1:$AD$40</definedName>
    <definedName name="_xlnm.Print_Area" localSheetId="27">別紙●24!$A$1:$AM$77</definedName>
    <definedName name="_xlnm.Print_Titles" localSheetId="24">'【記載例】（ユニット型）'!$1:$16</definedName>
    <definedName name="_xlnm.Print_Titles" localSheetId="20">'勤務表（ユニット型）'!$1:$16</definedName>
    <definedName name="_xlnm.Print_Titles" localSheetId="19">'勤務表（従来型）'!$1:$16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14" l="1"/>
  <c r="L46" i="114"/>
  <c r="L45" i="114"/>
  <c r="L47" i="114" s="1"/>
  <c r="L44" i="114"/>
  <c r="D44" i="114"/>
  <c r="L43" i="114"/>
  <c r="L42" i="114"/>
  <c r="D41" i="114"/>
  <c r="L40" i="114"/>
  <c r="L39" i="114"/>
  <c r="L41" i="114" s="1"/>
  <c r="D38" i="114"/>
  <c r="D37" i="114"/>
  <c r="D36" i="114"/>
  <c r="D35" i="114"/>
  <c r="D34" i="114"/>
  <c r="D33" i="114"/>
  <c r="D32" i="114"/>
  <c r="D31" i="114"/>
  <c r="D30" i="114"/>
  <c r="D29" i="114"/>
  <c r="D28" i="114"/>
  <c r="D27" i="114"/>
  <c r="D26" i="114"/>
  <c r="D25" i="114"/>
  <c r="D24" i="114"/>
  <c r="D23" i="114"/>
  <c r="L22" i="114"/>
  <c r="D22" i="114"/>
  <c r="L21" i="114"/>
  <c r="D21" i="114"/>
  <c r="L20" i="114"/>
  <c r="D20" i="114"/>
  <c r="L19" i="114"/>
  <c r="D19" i="114"/>
  <c r="L18" i="114"/>
  <c r="D18" i="114"/>
  <c r="L17" i="114"/>
  <c r="D17" i="114"/>
  <c r="L16" i="114"/>
  <c r="D16" i="114"/>
  <c r="L15" i="114"/>
  <c r="D15" i="114"/>
  <c r="L14" i="114"/>
  <c r="D14" i="114"/>
  <c r="L13" i="114"/>
  <c r="D13" i="114"/>
  <c r="L12" i="114"/>
  <c r="D12" i="114"/>
  <c r="L11" i="114"/>
  <c r="D11" i="114"/>
  <c r="L10" i="114"/>
  <c r="D10" i="114"/>
  <c r="L9" i="114"/>
  <c r="D9" i="114"/>
  <c r="L8" i="114"/>
  <c r="D8" i="114"/>
  <c r="L7" i="114"/>
  <c r="D7" i="114"/>
  <c r="L6" i="114"/>
  <c r="D6" i="114"/>
  <c r="O236" i="113"/>
  <c r="Y236" i="113" s="1"/>
  <c r="AU222" i="113" s="1"/>
  <c r="T231" i="113"/>
  <c r="T230" i="113"/>
  <c r="O230" i="113"/>
  <c r="AL228" i="113"/>
  <c r="AQ226" i="113"/>
  <c r="AE236" i="113" s="1"/>
  <c r="AN226" i="113"/>
  <c r="AL226" i="113"/>
  <c r="AA226" i="113"/>
  <c r="X226" i="113"/>
  <c r="O231" i="113" s="1"/>
  <c r="Y231" i="113" s="1"/>
  <c r="T236" i="113" s="1"/>
  <c r="V226" i="113"/>
  <c r="BE216" i="113"/>
  <c r="BD216" i="113"/>
  <c r="BC216" i="113"/>
  <c r="BB216" i="113"/>
  <c r="BA216" i="113"/>
  <c r="AZ216" i="113"/>
  <c r="AY216" i="113"/>
  <c r="AX216" i="113"/>
  <c r="AW216" i="113"/>
  <c r="AV216" i="113"/>
  <c r="AU216" i="113"/>
  <c r="AT216" i="113"/>
  <c r="AS216" i="113"/>
  <c r="AR216" i="113"/>
  <c r="AQ216" i="113"/>
  <c r="AP216" i="113"/>
  <c r="AO216" i="113"/>
  <c r="AN216" i="113"/>
  <c r="AM216" i="113"/>
  <c r="AL216" i="113"/>
  <c r="AK216" i="113"/>
  <c r="AJ216" i="113"/>
  <c r="AI216" i="113"/>
  <c r="AH216" i="113"/>
  <c r="AG216" i="113"/>
  <c r="AF216" i="113"/>
  <c r="AE216" i="113"/>
  <c r="AD216" i="113"/>
  <c r="AC216" i="113"/>
  <c r="AB216" i="113"/>
  <c r="AA216" i="113"/>
  <c r="L216" i="113"/>
  <c r="J216" i="113"/>
  <c r="BE214" i="113"/>
  <c r="BD214" i="113"/>
  <c r="BC214" i="113"/>
  <c r="BB214" i="113"/>
  <c r="BA214" i="113"/>
  <c r="AZ214" i="113"/>
  <c r="AY214" i="113"/>
  <c r="AX214" i="113"/>
  <c r="AW214" i="113"/>
  <c r="AV214" i="113"/>
  <c r="AU214" i="113"/>
  <c r="AT214" i="113"/>
  <c r="AS214" i="113"/>
  <c r="AR214" i="113"/>
  <c r="AQ214" i="113"/>
  <c r="AP214" i="113"/>
  <c r="AO214" i="113"/>
  <c r="AN214" i="113"/>
  <c r="AM214" i="113"/>
  <c r="AL214" i="113"/>
  <c r="AK214" i="113"/>
  <c r="AJ214" i="113"/>
  <c r="AI214" i="113"/>
  <c r="AH214" i="113"/>
  <c r="AG214" i="113"/>
  <c r="AF214" i="113"/>
  <c r="AE214" i="113"/>
  <c r="AD214" i="113"/>
  <c r="AC214" i="113"/>
  <c r="BF214" i="113" s="1"/>
  <c r="BH214" i="113" s="1"/>
  <c r="AB214" i="113"/>
  <c r="AA214" i="113"/>
  <c r="L214" i="113"/>
  <c r="J214" i="113"/>
  <c r="BE212" i="113"/>
  <c r="BD212" i="113"/>
  <c r="BC212" i="113"/>
  <c r="BB212" i="113"/>
  <c r="BA212" i="113"/>
  <c r="AZ212" i="113"/>
  <c r="AY212" i="113"/>
  <c r="AX212" i="113"/>
  <c r="AW212" i="113"/>
  <c r="AV212" i="113"/>
  <c r="AU212" i="113"/>
  <c r="AT212" i="113"/>
  <c r="AS212" i="113"/>
  <c r="AR212" i="113"/>
  <c r="AQ212" i="113"/>
  <c r="AP212" i="113"/>
  <c r="AO212" i="113"/>
  <c r="AN212" i="113"/>
  <c r="AM212" i="113"/>
  <c r="AL212" i="113"/>
  <c r="AK212" i="113"/>
  <c r="AJ212" i="113"/>
  <c r="AI212" i="113"/>
  <c r="AH212" i="113"/>
  <c r="AG212" i="113"/>
  <c r="AF212" i="113"/>
  <c r="AE212" i="113"/>
  <c r="AD212" i="113"/>
  <c r="AC212" i="113"/>
  <c r="AB212" i="113"/>
  <c r="AA212" i="113"/>
  <c r="BF212" i="113" s="1"/>
  <c r="BH212" i="113" s="1"/>
  <c r="L212" i="113"/>
  <c r="J212" i="113"/>
  <c r="BE210" i="113"/>
  <c r="BD210" i="113"/>
  <c r="BC210" i="113"/>
  <c r="BB210" i="113"/>
  <c r="BA210" i="113"/>
  <c r="AZ210" i="113"/>
  <c r="AY210" i="113"/>
  <c r="AX210" i="113"/>
  <c r="AW210" i="113"/>
  <c r="AV210" i="113"/>
  <c r="AU210" i="113"/>
  <c r="AT210" i="113"/>
  <c r="AS210" i="113"/>
  <c r="AR210" i="113"/>
  <c r="AQ210" i="113"/>
  <c r="AP210" i="113"/>
  <c r="AO210" i="113"/>
  <c r="AN210" i="113"/>
  <c r="AM210" i="113"/>
  <c r="AL210" i="113"/>
  <c r="AK210" i="113"/>
  <c r="AJ210" i="113"/>
  <c r="AI210" i="113"/>
  <c r="AH210" i="113"/>
  <c r="AG210" i="113"/>
  <c r="AF210" i="113"/>
  <c r="AE210" i="113"/>
  <c r="AD210" i="113"/>
  <c r="AC210" i="113"/>
  <c r="AB210" i="113"/>
  <c r="AA210" i="113"/>
  <c r="L210" i="113"/>
  <c r="J210" i="113"/>
  <c r="BE208" i="113"/>
  <c r="BD208" i="113"/>
  <c r="BC208" i="113"/>
  <c r="BB208" i="113"/>
  <c r="BA208" i="113"/>
  <c r="AZ208" i="113"/>
  <c r="AY208" i="113"/>
  <c r="AX208" i="113"/>
  <c r="AW208" i="113"/>
  <c r="AV208" i="113"/>
  <c r="AU208" i="113"/>
  <c r="AT208" i="113"/>
  <c r="AS208" i="113"/>
  <c r="AR208" i="113"/>
  <c r="AQ208" i="113"/>
  <c r="AP208" i="113"/>
  <c r="AO208" i="113"/>
  <c r="AN208" i="113"/>
  <c r="AM208" i="113"/>
  <c r="AL208" i="113"/>
  <c r="AK208" i="113"/>
  <c r="AJ208" i="113"/>
  <c r="AI208" i="113"/>
  <c r="AH208" i="113"/>
  <c r="AG208" i="113"/>
  <c r="AF208" i="113"/>
  <c r="AE208" i="113"/>
  <c r="AD208" i="113"/>
  <c r="AC208" i="113"/>
  <c r="AB208" i="113"/>
  <c r="AA208" i="113"/>
  <c r="L208" i="113"/>
  <c r="J208" i="113"/>
  <c r="BE206" i="113"/>
  <c r="BD206" i="113"/>
  <c r="BC206" i="113"/>
  <c r="BB206" i="113"/>
  <c r="BA206" i="113"/>
  <c r="AZ206" i="113"/>
  <c r="AY206" i="113"/>
  <c r="AX206" i="113"/>
  <c r="AW206" i="113"/>
  <c r="AV206" i="113"/>
  <c r="AU206" i="113"/>
  <c r="AT206" i="113"/>
  <c r="AS206" i="113"/>
  <c r="AR206" i="113"/>
  <c r="AQ206" i="113"/>
  <c r="AP206" i="113"/>
  <c r="AO206" i="113"/>
  <c r="AN206" i="113"/>
  <c r="AM206" i="113"/>
  <c r="AL206" i="113"/>
  <c r="AK206" i="113"/>
  <c r="AJ206" i="113"/>
  <c r="AI206" i="113"/>
  <c r="AH206" i="113"/>
  <c r="AG206" i="113"/>
  <c r="AF206" i="113"/>
  <c r="AE206" i="113"/>
  <c r="AD206" i="113"/>
  <c r="AC206" i="113"/>
  <c r="BF206" i="113" s="1"/>
  <c r="BH206" i="113" s="1"/>
  <c r="AB206" i="113"/>
  <c r="AA206" i="113"/>
  <c r="L206" i="113"/>
  <c r="J206" i="113"/>
  <c r="BE204" i="113"/>
  <c r="BD204" i="113"/>
  <c r="BC204" i="113"/>
  <c r="BB204" i="113"/>
  <c r="BA204" i="113"/>
  <c r="AZ204" i="113"/>
  <c r="AY204" i="113"/>
  <c r="AX204" i="113"/>
  <c r="AW204" i="113"/>
  <c r="AV204" i="113"/>
  <c r="AU204" i="113"/>
  <c r="AT204" i="113"/>
  <c r="AS204" i="113"/>
  <c r="AR204" i="113"/>
  <c r="AQ204" i="113"/>
  <c r="AP204" i="113"/>
  <c r="AO204" i="113"/>
  <c r="AN204" i="113"/>
  <c r="AM204" i="113"/>
  <c r="AL204" i="113"/>
  <c r="AK204" i="113"/>
  <c r="AJ204" i="113"/>
  <c r="AI204" i="113"/>
  <c r="AH204" i="113"/>
  <c r="AG204" i="113"/>
  <c r="AF204" i="113"/>
  <c r="AE204" i="113"/>
  <c r="AD204" i="113"/>
  <c r="AC204" i="113"/>
  <c r="AB204" i="113"/>
  <c r="AA204" i="113"/>
  <c r="BF204" i="113" s="1"/>
  <c r="BH204" i="113" s="1"/>
  <c r="L204" i="113"/>
  <c r="J204" i="113"/>
  <c r="BE202" i="113"/>
  <c r="BD202" i="113"/>
  <c r="BC202" i="113"/>
  <c r="BB202" i="113"/>
  <c r="BA202" i="113"/>
  <c r="AZ202" i="113"/>
  <c r="AY202" i="113"/>
  <c r="AX202" i="113"/>
  <c r="AW202" i="113"/>
  <c r="AV202" i="113"/>
  <c r="AU202" i="113"/>
  <c r="AT202" i="113"/>
  <c r="AS202" i="113"/>
  <c r="AR202" i="113"/>
  <c r="AQ202" i="113"/>
  <c r="AP202" i="113"/>
  <c r="AO202" i="113"/>
  <c r="AN202" i="113"/>
  <c r="AM202" i="113"/>
  <c r="AL202" i="113"/>
  <c r="AK202" i="113"/>
  <c r="AJ202" i="113"/>
  <c r="AI202" i="113"/>
  <c r="AH202" i="113"/>
  <c r="BF202" i="113" s="1"/>
  <c r="BH202" i="113" s="1"/>
  <c r="AG202" i="113"/>
  <c r="AF202" i="113"/>
  <c r="AE202" i="113"/>
  <c r="AD202" i="113"/>
  <c r="AC202" i="113"/>
  <c r="AB202" i="113"/>
  <c r="AA202" i="113"/>
  <c r="L202" i="113"/>
  <c r="J202" i="113"/>
  <c r="BE200" i="113"/>
  <c r="BD200" i="113"/>
  <c r="BC200" i="113"/>
  <c r="BB200" i="113"/>
  <c r="BA200" i="113"/>
  <c r="AZ200" i="113"/>
  <c r="AY200" i="113"/>
  <c r="AX200" i="113"/>
  <c r="AW200" i="113"/>
  <c r="AV200" i="113"/>
  <c r="AU200" i="113"/>
  <c r="AT200" i="113"/>
  <c r="AS200" i="113"/>
  <c r="AR200" i="113"/>
  <c r="AQ200" i="113"/>
  <c r="AP200" i="113"/>
  <c r="AO200" i="113"/>
  <c r="AN200" i="113"/>
  <c r="AM200" i="113"/>
  <c r="AL200" i="113"/>
  <c r="AK200" i="113"/>
  <c r="AJ200" i="113"/>
  <c r="AI200" i="113"/>
  <c r="AH200" i="113"/>
  <c r="AG200" i="113"/>
  <c r="AF200" i="113"/>
  <c r="AE200" i="113"/>
  <c r="AD200" i="113"/>
  <c r="AC200" i="113"/>
  <c r="AB200" i="113"/>
  <c r="AA200" i="113"/>
  <c r="BF200" i="113" s="1"/>
  <c r="BH200" i="113" s="1"/>
  <c r="L200" i="113"/>
  <c r="J200" i="113"/>
  <c r="BE198" i="113"/>
  <c r="BD198" i="113"/>
  <c r="BC198" i="113"/>
  <c r="BB198" i="113"/>
  <c r="BA198" i="113"/>
  <c r="AZ198" i="113"/>
  <c r="AY198" i="113"/>
  <c r="AX198" i="113"/>
  <c r="AW198" i="113"/>
  <c r="AV198" i="113"/>
  <c r="AU198" i="113"/>
  <c r="AT198" i="113"/>
  <c r="AS198" i="113"/>
  <c r="AR198" i="113"/>
  <c r="AQ198" i="113"/>
  <c r="AP198" i="113"/>
  <c r="AO198" i="113"/>
  <c r="AN198" i="113"/>
  <c r="AM198" i="113"/>
  <c r="AL198" i="113"/>
  <c r="AK198" i="113"/>
  <c r="AJ198" i="113"/>
  <c r="AI198" i="113"/>
  <c r="AH198" i="113"/>
  <c r="AG198" i="113"/>
  <c r="AF198" i="113"/>
  <c r="AE198" i="113"/>
  <c r="AD198" i="113"/>
  <c r="AC198" i="113"/>
  <c r="BF198" i="113" s="1"/>
  <c r="BH198" i="113" s="1"/>
  <c r="AB198" i="113"/>
  <c r="AA198" i="113"/>
  <c r="L198" i="113"/>
  <c r="J198" i="113"/>
  <c r="BE196" i="113"/>
  <c r="BD196" i="113"/>
  <c r="BC196" i="113"/>
  <c r="BB196" i="113"/>
  <c r="BA196" i="113"/>
  <c r="AZ196" i="113"/>
  <c r="AY196" i="113"/>
  <c r="AX196" i="113"/>
  <c r="AW196" i="113"/>
  <c r="AV196" i="113"/>
  <c r="AU196" i="113"/>
  <c r="AT196" i="113"/>
  <c r="AS196" i="113"/>
  <c r="AR196" i="113"/>
  <c r="AQ196" i="113"/>
  <c r="AP196" i="113"/>
  <c r="AO196" i="113"/>
  <c r="AN196" i="113"/>
  <c r="AM196" i="113"/>
  <c r="AL196" i="113"/>
  <c r="AK196" i="113"/>
  <c r="AJ196" i="113"/>
  <c r="AI196" i="113"/>
  <c r="AH196" i="113"/>
  <c r="AG196" i="113"/>
  <c r="AF196" i="113"/>
  <c r="AE196" i="113"/>
  <c r="AD196" i="113"/>
  <c r="AC196" i="113"/>
  <c r="AB196" i="113"/>
  <c r="AA196" i="113"/>
  <c r="BF196" i="113" s="1"/>
  <c r="BH196" i="113" s="1"/>
  <c r="L196" i="113"/>
  <c r="J196" i="113"/>
  <c r="BE194" i="113"/>
  <c r="BD194" i="113"/>
  <c r="BC194" i="113"/>
  <c r="BB194" i="113"/>
  <c r="BA194" i="113"/>
  <c r="AZ194" i="113"/>
  <c r="AY194" i="113"/>
  <c r="AX194" i="113"/>
  <c r="AW194" i="113"/>
  <c r="AV194" i="113"/>
  <c r="AU194" i="113"/>
  <c r="AT194" i="113"/>
  <c r="AS194" i="113"/>
  <c r="AR194" i="113"/>
  <c r="AQ194" i="113"/>
  <c r="AP194" i="113"/>
  <c r="AO194" i="113"/>
  <c r="AN194" i="113"/>
  <c r="AM194" i="113"/>
  <c r="AL194" i="113"/>
  <c r="AK194" i="113"/>
  <c r="AJ194" i="113"/>
  <c r="AI194" i="113"/>
  <c r="AH194" i="113"/>
  <c r="AG194" i="113"/>
  <c r="AF194" i="113"/>
  <c r="AE194" i="113"/>
  <c r="AD194" i="113"/>
  <c r="AC194" i="113"/>
  <c r="AB194" i="113"/>
  <c r="AA194" i="113"/>
  <c r="L194" i="113"/>
  <c r="J194" i="113"/>
  <c r="BE192" i="113"/>
  <c r="BD192" i="113"/>
  <c r="BC192" i="113"/>
  <c r="BB192" i="113"/>
  <c r="BA192" i="113"/>
  <c r="AZ192" i="113"/>
  <c r="AY192" i="113"/>
  <c r="AX192" i="113"/>
  <c r="AW192" i="113"/>
  <c r="AV192" i="113"/>
  <c r="AU192" i="113"/>
  <c r="AT192" i="113"/>
  <c r="AS192" i="113"/>
  <c r="AR192" i="113"/>
  <c r="AQ192" i="113"/>
  <c r="AP192" i="113"/>
  <c r="AO192" i="113"/>
  <c r="AN192" i="113"/>
  <c r="AM192" i="113"/>
  <c r="AL192" i="113"/>
  <c r="AK192" i="113"/>
  <c r="AJ192" i="113"/>
  <c r="AI192" i="113"/>
  <c r="AH192" i="113"/>
  <c r="AG192" i="113"/>
  <c r="AF192" i="113"/>
  <c r="AE192" i="113"/>
  <c r="AD192" i="113"/>
  <c r="AC192" i="113"/>
  <c r="AB192" i="113"/>
  <c r="AA192" i="113"/>
  <c r="BF192" i="113" s="1"/>
  <c r="BH192" i="113" s="1"/>
  <c r="L192" i="113"/>
  <c r="J192" i="113"/>
  <c r="BE190" i="113"/>
  <c r="BD190" i="113"/>
  <c r="BC190" i="113"/>
  <c r="BB190" i="113"/>
  <c r="BA190" i="113"/>
  <c r="AZ190" i="113"/>
  <c r="AY190" i="113"/>
  <c r="AX190" i="113"/>
  <c r="AW190" i="113"/>
  <c r="AV190" i="113"/>
  <c r="AU190" i="113"/>
  <c r="AT190" i="113"/>
  <c r="AS190" i="113"/>
  <c r="AR190" i="113"/>
  <c r="AQ190" i="113"/>
  <c r="AP190" i="113"/>
  <c r="AO190" i="113"/>
  <c r="AN190" i="113"/>
  <c r="AM190" i="113"/>
  <c r="AL190" i="113"/>
  <c r="AK190" i="113"/>
  <c r="AJ190" i="113"/>
  <c r="AI190" i="113"/>
  <c r="AH190" i="113"/>
  <c r="AG190" i="113"/>
  <c r="AF190" i="113"/>
  <c r="AE190" i="113"/>
  <c r="AD190" i="113"/>
  <c r="AC190" i="113"/>
  <c r="BF190" i="113" s="1"/>
  <c r="BH190" i="113" s="1"/>
  <c r="AB190" i="113"/>
  <c r="AA190" i="113"/>
  <c r="L190" i="113"/>
  <c r="J190" i="113"/>
  <c r="BE188" i="113"/>
  <c r="BD188" i="113"/>
  <c r="BC188" i="113"/>
  <c r="BB188" i="113"/>
  <c r="BA188" i="113"/>
  <c r="AZ188" i="113"/>
  <c r="AY188" i="113"/>
  <c r="AX188" i="113"/>
  <c r="AW188" i="113"/>
  <c r="AV188" i="113"/>
  <c r="AU188" i="113"/>
  <c r="AT188" i="113"/>
  <c r="AS188" i="113"/>
  <c r="AR188" i="113"/>
  <c r="AQ188" i="113"/>
  <c r="AP188" i="113"/>
  <c r="AO188" i="113"/>
  <c r="AN188" i="113"/>
  <c r="AM188" i="113"/>
  <c r="AL188" i="113"/>
  <c r="AK188" i="113"/>
  <c r="AJ188" i="113"/>
  <c r="AI188" i="113"/>
  <c r="AH188" i="113"/>
  <c r="AG188" i="113"/>
  <c r="AF188" i="113"/>
  <c r="AE188" i="113"/>
  <c r="AD188" i="113"/>
  <c r="AC188" i="113"/>
  <c r="AB188" i="113"/>
  <c r="AA188" i="113"/>
  <c r="L188" i="113"/>
  <c r="J188" i="113"/>
  <c r="BE186" i="113"/>
  <c r="BD186" i="113"/>
  <c r="BC186" i="113"/>
  <c r="BB186" i="113"/>
  <c r="BA186" i="113"/>
  <c r="AZ186" i="113"/>
  <c r="AY186" i="113"/>
  <c r="AX186" i="113"/>
  <c r="AW186" i="113"/>
  <c r="AV186" i="113"/>
  <c r="AU186" i="113"/>
  <c r="AT186" i="113"/>
  <c r="AS186" i="113"/>
  <c r="AR186" i="113"/>
  <c r="AQ186" i="113"/>
  <c r="AP186" i="113"/>
  <c r="AO186" i="113"/>
  <c r="AN186" i="113"/>
  <c r="AM186" i="113"/>
  <c r="AL186" i="113"/>
  <c r="AK186" i="113"/>
  <c r="AJ186" i="113"/>
  <c r="AI186" i="113"/>
  <c r="AH186" i="113"/>
  <c r="BF186" i="113" s="1"/>
  <c r="BH186" i="113" s="1"/>
  <c r="AG186" i="113"/>
  <c r="AF186" i="113"/>
  <c r="AE186" i="113"/>
  <c r="AD186" i="113"/>
  <c r="AC186" i="113"/>
  <c r="AB186" i="113"/>
  <c r="AA186" i="113"/>
  <c r="L186" i="113"/>
  <c r="J186" i="113"/>
  <c r="BE184" i="113"/>
  <c r="BD184" i="113"/>
  <c r="BC184" i="113"/>
  <c r="BB184" i="113"/>
  <c r="BA184" i="113"/>
  <c r="AZ184" i="113"/>
  <c r="AY184" i="113"/>
  <c r="AX184" i="113"/>
  <c r="AW184" i="113"/>
  <c r="AV184" i="113"/>
  <c r="AU184" i="113"/>
  <c r="AT184" i="113"/>
  <c r="AS184" i="113"/>
  <c r="AR184" i="113"/>
  <c r="AQ184" i="113"/>
  <c r="AP184" i="113"/>
  <c r="AO184" i="113"/>
  <c r="AN184" i="113"/>
  <c r="AM184" i="113"/>
  <c r="AL184" i="113"/>
  <c r="AK184" i="113"/>
  <c r="AJ184" i="113"/>
  <c r="AI184" i="113"/>
  <c r="AH184" i="113"/>
  <c r="AG184" i="113"/>
  <c r="AF184" i="113"/>
  <c r="AE184" i="113"/>
  <c r="AD184" i="113"/>
  <c r="AC184" i="113"/>
  <c r="AB184" i="113"/>
  <c r="AA184" i="113"/>
  <c r="L184" i="113"/>
  <c r="J184" i="113"/>
  <c r="BE182" i="113"/>
  <c r="BD182" i="113"/>
  <c r="BC182" i="113"/>
  <c r="BB182" i="113"/>
  <c r="BA182" i="113"/>
  <c r="AZ182" i="113"/>
  <c r="AY182" i="113"/>
  <c r="AX182" i="113"/>
  <c r="AW182" i="113"/>
  <c r="AV182" i="113"/>
  <c r="AU182" i="113"/>
  <c r="AT182" i="113"/>
  <c r="AS182" i="113"/>
  <c r="AR182" i="113"/>
  <c r="AQ182" i="113"/>
  <c r="AP182" i="113"/>
  <c r="AO182" i="113"/>
  <c r="AN182" i="113"/>
  <c r="AM182" i="113"/>
  <c r="AL182" i="113"/>
  <c r="AK182" i="113"/>
  <c r="AJ182" i="113"/>
  <c r="AI182" i="113"/>
  <c r="AH182" i="113"/>
  <c r="AG182" i="113"/>
  <c r="AF182" i="113"/>
  <c r="AE182" i="113"/>
  <c r="AD182" i="113"/>
  <c r="AC182" i="113"/>
  <c r="BF182" i="113" s="1"/>
  <c r="BH182" i="113" s="1"/>
  <c r="AB182" i="113"/>
  <c r="AA182" i="113"/>
  <c r="L182" i="113"/>
  <c r="J182" i="113"/>
  <c r="BE180" i="113"/>
  <c r="BD180" i="113"/>
  <c r="BC180" i="113"/>
  <c r="BB180" i="113"/>
  <c r="BA180" i="113"/>
  <c r="AZ180" i="113"/>
  <c r="AY180" i="113"/>
  <c r="AX180" i="113"/>
  <c r="AW180" i="113"/>
  <c r="AV180" i="113"/>
  <c r="AU180" i="113"/>
  <c r="AT180" i="113"/>
  <c r="AS180" i="113"/>
  <c r="AR180" i="113"/>
  <c r="AQ180" i="113"/>
  <c r="AP180" i="113"/>
  <c r="AO180" i="113"/>
  <c r="AN180" i="113"/>
  <c r="AM180" i="113"/>
  <c r="AL180" i="113"/>
  <c r="AK180" i="113"/>
  <c r="AJ180" i="113"/>
  <c r="AI180" i="113"/>
  <c r="AH180" i="113"/>
  <c r="AG180" i="113"/>
  <c r="AF180" i="113"/>
  <c r="AE180" i="113"/>
  <c r="AD180" i="113"/>
  <c r="AC180" i="113"/>
  <c r="AB180" i="113"/>
  <c r="AA180" i="113"/>
  <c r="BF180" i="113" s="1"/>
  <c r="BH180" i="113" s="1"/>
  <c r="L180" i="113"/>
  <c r="J180" i="113"/>
  <c r="BE178" i="113"/>
  <c r="BD178" i="113"/>
  <c r="BC178" i="113"/>
  <c r="BB178" i="113"/>
  <c r="BA178" i="113"/>
  <c r="AZ178" i="113"/>
  <c r="AY178" i="113"/>
  <c r="AX178" i="113"/>
  <c r="AW178" i="113"/>
  <c r="AV178" i="113"/>
  <c r="AU178" i="113"/>
  <c r="AT178" i="113"/>
  <c r="AS178" i="113"/>
  <c r="AR178" i="113"/>
  <c r="AQ178" i="113"/>
  <c r="AP178" i="113"/>
  <c r="AO178" i="113"/>
  <c r="AN178" i="113"/>
  <c r="AM178" i="113"/>
  <c r="AL178" i="113"/>
  <c r="AK178" i="113"/>
  <c r="AJ178" i="113"/>
  <c r="AI178" i="113"/>
  <c r="AH178" i="113"/>
  <c r="AG178" i="113"/>
  <c r="AF178" i="113"/>
  <c r="AE178" i="113"/>
  <c r="AD178" i="113"/>
  <c r="AC178" i="113"/>
  <c r="AB178" i="113"/>
  <c r="AA178" i="113"/>
  <c r="L178" i="113"/>
  <c r="J178" i="113"/>
  <c r="BE176" i="113"/>
  <c r="BD176" i="113"/>
  <c r="BC176" i="113"/>
  <c r="BB176" i="113"/>
  <c r="BA176" i="113"/>
  <c r="AZ176" i="113"/>
  <c r="AY176" i="113"/>
  <c r="AX176" i="113"/>
  <c r="AW176" i="113"/>
  <c r="AV176" i="113"/>
  <c r="AU176" i="113"/>
  <c r="AT176" i="113"/>
  <c r="AS176" i="113"/>
  <c r="AR176" i="113"/>
  <c r="AQ176" i="113"/>
  <c r="AP176" i="113"/>
  <c r="AO176" i="113"/>
  <c r="AN176" i="113"/>
  <c r="AM176" i="113"/>
  <c r="AL176" i="113"/>
  <c r="AK176" i="113"/>
  <c r="AJ176" i="113"/>
  <c r="AI176" i="113"/>
  <c r="AH176" i="113"/>
  <c r="AG176" i="113"/>
  <c r="AF176" i="113"/>
  <c r="AE176" i="113"/>
  <c r="AD176" i="113"/>
  <c r="AC176" i="113"/>
  <c r="AB176" i="113"/>
  <c r="AA176" i="113"/>
  <c r="L176" i="113"/>
  <c r="J176" i="113"/>
  <c r="BE174" i="113"/>
  <c r="BD174" i="113"/>
  <c r="BC174" i="113"/>
  <c r="BB174" i="113"/>
  <c r="BA174" i="113"/>
  <c r="AZ174" i="113"/>
  <c r="AY174" i="113"/>
  <c r="AX174" i="113"/>
  <c r="AW174" i="113"/>
  <c r="AV174" i="113"/>
  <c r="AU174" i="113"/>
  <c r="AT174" i="113"/>
  <c r="AS174" i="113"/>
  <c r="AR174" i="113"/>
  <c r="AQ174" i="113"/>
  <c r="AP174" i="113"/>
  <c r="AO174" i="113"/>
  <c r="AN174" i="113"/>
  <c r="AM174" i="113"/>
  <c r="AL174" i="113"/>
  <c r="AK174" i="113"/>
  <c r="AJ174" i="113"/>
  <c r="AI174" i="113"/>
  <c r="AH174" i="113"/>
  <c r="AG174" i="113"/>
  <c r="AF174" i="113"/>
  <c r="AE174" i="113"/>
  <c r="AD174" i="113"/>
  <c r="AC174" i="113"/>
  <c r="BF174" i="113" s="1"/>
  <c r="BH174" i="113" s="1"/>
  <c r="AB174" i="113"/>
  <c r="AA174" i="113"/>
  <c r="L174" i="113"/>
  <c r="J174" i="113"/>
  <c r="BE172" i="113"/>
  <c r="BD172" i="113"/>
  <c r="BC172" i="113"/>
  <c r="BB172" i="113"/>
  <c r="BA172" i="113"/>
  <c r="AZ172" i="113"/>
  <c r="AY172" i="113"/>
  <c r="AX172" i="113"/>
  <c r="AW172" i="113"/>
  <c r="AV172" i="113"/>
  <c r="AU172" i="113"/>
  <c r="AT172" i="113"/>
  <c r="AS172" i="113"/>
  <c r="AR172" i="113"/>
  <c r="AQ172" i="113"/>
  <c r="AP172" i="113"/>
  <c r="AO172" i="113"/>
  <c r="AN172" i="113"/>
  <c r="AM172" i="113"/>
  <c r="AL172" i="113"/>
  <c r="AK172" i="113"/>
  <c r="AJ172" i="113"/>
  <c r="AI172" i="113"/>
  <c r="AH172" i="113"/>
  <c r="AG172" i="113"/>
  <c r="AF172" i="113"/>
  <c r="AE172" i="113"/>
  <c r="AD172" i="113"/>
  <c r="AC172" i="113"/>
  <c r="AB172" i="113"/>
  <c r="AA172" i="113"/>
  <c r="BF172" i="113" s="1"/>
  <c r="BH172" i="113" s="1"/>
  <c r="L172" i="113"/>
  <c r="J172" i="113"/>
  <c r="BE170" i="113"/>
  <c r="BD170" i="113"/>
  <c r="BC170" i="113"/>
  <c r="BB170" i="113"/>
  <c r="BA170" i="113"/>
  <c r="AZ170" i="113"/>
  <c r="AY170" i="113"/>
  <c r="AX170" i="113"/>
  <c r="AW170" i="113"/>
  <c r="AV170" i="113"/>
  <c r="AU170" i="113"/>
  <c r="AT170" i="113"/>
  <c r="AS170" i="113"/>
  <c r="AR170" i="113"/>
  <c r="AQ170" i="113"/>
  <c r="AP170" i="113"/>
  <c r="AO170" i="113"/>
  <c r="AN170" i="113"/>
  <c r="AM170" i="113"/>
  <c r="AL170" i="113"/>
  <c r="AK170" i="113"/>
  <c r="AJ170" i="113"/>
  <c r="AI170" i="113"/>
  <c r="AH170" i="113"/>
  <c r="BF170" i="113" s="1"/>
  <c r="BH170" i="113" s="1"/>
  <c r="AG170" i="113"/>
  <c r="AF170" i="113"/>
  <c r="AE170" i="113"/>
  <c r="AD170" i="113"/>
  <c r="AC170" i="113"/>
  <c r="AB170" i="113"/>
  <c r="AA170" i="113"/>
  <c r="L170" i="113"/>
  <c r="J170" i="113"/>
  <c r="BE168" i="113"/>
  <c r="BD168" i="113"/>
  <c r="BC168" i="113"/>
  <c r="BB168" i="113"/>
  <c r="BA168" i="113"/>
  <c r="AZ168" i="113"/>
  <c r="AY168" i="113"/>
  <c r="AX168" i="113"/>
  <c r="AW168" i="113"/>
  <c r="AV168" i="113"/>
  <c r="AU168" i="113"/>
  <c r="AT168" i="113"/>
  <c r="AS168" i="113"/>
  <c r="AR168" i="113"/>
  <c r="AQ168" i="113"/>
  <c r="AP168" i="113"/>
  <c r="AO168" i="113"/>
  <c r="AN168" i="113"/>
  <c r="AM168" i="113"/>
  <c r="AL168" i="113"/>
  <c r="AK168" i="113"/>
  <c r="AJ168" i="113"/>
  <c r="AI168" i="113"/>
  <c r="AH168" i="113"/>
  <c r="AG168" i="113"/>
  <c r="AF168" i="113"/>
  <c r="AE168" i="113"/>
  <c r="AD168" i="113"/>
  <c r="AC168" i="113"/>
  <c r="AB168" i="113"/>
  <c r="AA168" i="113"/>
  <c r="BF168" i="113" s="1"/>
  <c r="BH168" i="113" s="1"/>
  <c r="L168" i="113"/>
  <c r="J168" i="113"/>
  <c r="BE166" i="113"/>
  <c r="BD166" i="113"/>
  <c r="BC166" i="113"/>
  <c r="BB166" i="113"/>
  <c r="BA166" i="113"/>
  <c r="AZ166" i="113"/>
  <c r="AY166" i="113"/>
  <c r="AX166" i="113"/>
  <c r="AW166" i="113"/>
  <c r="AV166" i="113"/>
  <c r="AU166" i="113"/>
  <c r="AT166" i="113"/>
  <c r="AS166" i="113"/>
  <c r="AR166" i="113"/>
  <c r="AQ166" i="113"/>
  <c r="AP166" i="113"/>
  <c r="AO166" i="113"/>
  <c r="AN166" i="113"/>
  <c r="AM166" i="113"/>
  <c r="AL166" i="113"/>
  <c r="AK166" i="113"/>
  <c r="AJ166" i="113"/>
  <c r="AI166" i="113"/>
  <c r="AH166" i="113"/>
  <c r="AG166" i="113"/>
  <c r="AF166" i="113"/>
  <c r="AE166" i="113"/>
  <c r="AD166" i="113"/>
  <c r="AC166" i="113"/>
  <c r="BF166" i="113" s="1"/>
  <c r="BH166" i="113" s="1"/>
  <c r="AB166" i="113"/>
  <c r="AA166" i="113"/>
  <c r="L166" i="113"/>
  <c r="J166" i="113"/>
  <c r="BE164" i="113"/>
  <c r="BD164" i="113"/>
  <c r="BC164" i="113"/>
  <c r="BB164" i="113"/>
  <c r="BA164" i="113"/>
  <c r="AZ164" i="113"/>
  <c r="AY164" i="113"/>
  <c r="AX164" i="113"/>
  <c r="AW164" i="113"/>
  <c r="AV164" i="113"/>
  <c r="AU164" i="113"/>
  <c r="AT164" i="113"/>
  <c r="AS164" i="113"/>
  <c r="AR164" i="113"/>
  <c r="AQ164" i="113"/>
  <c r="AP164" i="113"/>
  <c r="AO164" i="113"/>
  <c r="AN164" i="113"/>
  <c r="AM164" i="113"/>
  <c r="AL164" i="113"/>
  <c r="AK164" i="113"/>
  <c r="AJ164" i="113"/>
  <c r="AI164" i="113"/>
  <c r="AH164" i="113"/>
  <c r="AG164" i="113"/>
  <c r="AF164" i="113"/>
  <c r="AE164" i="113"/>
  <c r="AD164" i="113"/>
  <c r="AC164" i="113"/>
  <c r="AB164" i="113"/>
  <c r="AA164" i="113"/>
  <c r="BF164" i="113" s="1"/>
  <c r="BH164" i="113" s="1"/>
  <c r="L164" i="113"/>
  <c r="J164" i="113"/>
  <c r="BE162" i="113"/>
  <c r="BD162" i="113"/>
  <c r="BC162" i="113"/>
  <c r="BB162" i="113"/>
  <c r="BA162" i="113"/>
  <c r="AZ162" i="113"/>
  <c r="AY162" i="113"/>
  <c r="AX162" i="113"/>
  <c r="AW162" i="113"/>
  <c r="AV162" i="113"/>
  <c r="AU162" i="113"/>
  <c r="AT162" i="113"/>
  <c r="AS162" i="113"/>
  <c r="AR162" i="113"/>
  <c r="AQ162" i="113"/>
  <c r="AP162" i="113"/>
  <c r="AO162" i="113"/>
  <c r="AN162" i="113"/>
  <c r="AM162" i="113"/>
  <c r="AL162" i="113"/>
  <c r="AK162" i="113"/>
  <c r="AJ162" i="113"/>
  <c r="AI162" i="113"/>
  <c r="AH162" i="113"/>
  <c r="AG162" i="113"/>
  <c r="AF162" i="113"/>
  <c r="AE162" i="113"/>
  <c r="AD162" i="113"/>
  <c r="AC162" i="113"/>
  <c r="AB162" i="113"/>
  <c r="AA162" i="113"/>
  <c r="L162" i="113"/>
  <c r="J162" i="113"/>
  <c r="BE160" i="113"/>
  <c r="BD160" i="113"/>
  <c r="BC160" i="113"/>
  <c r="BB160" i="113"/>
  <c r="BA160" i="113"/>
  <c r="AZ160" i="113"/>
  <c r="AY160" i="113"/>
  <c r="AX160" i="113"/>
  <c r="AW160" i="113"/>
  <c r="AV160" i="113"/>
  <c r="AU160" i="113"/>
  <c r="AT160" i="113"/>
  <c r="AS160" i="113"/>
  <c r="AR160" i="113"/>
  <c r="AQ160" i="113"/>
  <c r="AP160" i="113"/>
  <c r="AO160" i="113"/>
  <c r="AN160" i="113"/>
  <c r="AM160" i="113"/>
  <c r="AL160" i="113"/>
  <c r="AK160" i="113"/>
  <c r="AJ160" i="113"/>
  <c r="AI160" i="113"/>
  <c r="AH160" i="113"/>
  <c r="AG160" i="113"/>
  <c r="AF160" i="113"/>
  <c r="AE160" i="113"/>
  <c r="AD160" i="113"/>
  <c r="AC160" i="113"/>
  <c r="AB160" i="113"/>
  <c r="AA160" i="113"/>
  <c r="L160" i="113"/>
  <c r="J160" i="113"/>
  <c r="BE158" i="113"/>
  <c r="BD158" i="113"/>
  <c r="BC158" i="113"/>
  <c r="BB158" i="113"/>
  <c r="BA158" i="113"/>
  <c r="AZ158" i="113"/>
  <c r="AY158" i="113"/>
  <c r="AX158" i="113"/>
  <c r="AW158" i="113"/>
  <c r="AV158" i="113"/>
  <c r="AU158" i="113"/>
  <c r="AT158" i="113"/>
  <c r="AS158" i="113"/>
  <c r="AR158" i="113"/>
  <c r="AQ158" i="113"/>
  <c r="AP158" i="113"/>
  <c r="AO158" i="113"/>
  <c r="AN158" i="113"/>
  <c r="AM158" i="113"/>
  <c r="AL158" i="113"/>
  <c r="AK158" i="113"/>
  <c r="AJ158" i="113"/>
  <c r="AI158" i="113"/>
  <c r="AH158" i="113"/>
  <c r="AG158" i="113"/>
  <c r="AF158" i="113"/>
  <c r="AE158" i="113"/>
  <c r="AD158" i="113"/>
  <c r="AC158" i="113"/>
  <c r="BF158" i="113" s="1"/>
  <c r="BH158" i="113" s="1"/>
  <c r="AB158" i="113"/>
  <c r="AA158" i="113"/>
  <c r="L158" i="113"/>
  <c r="J158" i="113"/>
  <c r="BE156" i="113"/>
  <c r="BD156" i="113"/>
  <c r="BC156" i="113"/>
  <c r="BB156" i="113"/>
  <c r="BA156" i="113"/>
  <c r="AZ156" i="113"/>
  <c r="AY156" i="113"/>
  <c r="AX156" i="113"/>
  <c r="AW156" i="113"/>
  <c r="AV156" i="113"/>
  <c r="AU156" i="113"/>
  <c r="AT156" i="113"/>
  <c r="AS156" i="113"/>
  <c r="AR156" i="113"/>
  <c r="AQ156" i="113"/>
  <c r="AP156" i="113"/>
  <c r="AO156" i="113"/>
  <c r="AN156" i="113"/>
  <c r="AM156" i="113"/>
  <c r="AL156" i="113"/>
  <c r="AK156" i="113"/>
  <c r="AJ156" i="113"/>
  <c r="AI156" i="113"/>
  <c r="AH156" i="113"/>
  <c r="AG156" i="113"/>
  <c r="AF156" i="113"/>
  <c r="AE156" i="113"/>
  <c r="AD156" i="113"/>
  <c r="AC156" i="113"/>
  <c r="AB156" i="113"/>
  <c r="AA156" i="113"/>
  <c r="L156" i="113"/>
  <c r="J156" i="113"/>
  <c r="BE154" i="113"/>
  <c r="BD154" i="113"/>
  <c r="BC154" i="113"/>
  <c r="BB154" i="113"/>
  <c r="BA154" i="113"/>
  <c r="AZ154" i="113"/>
  <c r="AY154" i="113"/>
  <c r="AX154" i="113"/>
  <c r="AW154" i="113"/>
  <c r="AV154" i="113"/>
  <c r="AU154" i="113"/>
  <c r="AT154" i="113"/>
  <c r="AS154" i="113"/>
  <c r="AR154" i="113"/>
  <c r="AQ154" i="113"/>
  <c r="AP154" i="113"/>
  <c r="AO154" i="113"/>
  <c r="AN154" i="113"/>
  <c r="AM154" i="113"/>
  <c r="AL154" i="113"/>
  <c r="AK154" i="113"/>
  <c r="AJ154" i="113"/>
  <c r="AI154" i="113"/>
  <c r="AH154" i="113"/>
  <c r="BF154" i="113" s="1"/>
  <c r="BH154" i="113" s="1"/>
  <c r="AG154" i="113"/>
  <c r="AF154" i="113"/>
  <c r="AE154" i="113"/>
  <c r="AD154" i="113"/>
  <c r="AC154" i="113"/>
  <c r="AB154" i="113"/>
  <c r="AA154" i="113"/>
  <c r="L154" i="113"/>
  <c r="J154" i="113"/>
  <c r="BE152" i="113"/>
  <c r="BD152" i="113"/>
  <c r="BC152" i="113"/>
  <c r="BB152" i="113"/>
  <c r="BA152" i="113"/>
  <c r="AZ152" i="113"/>
  <c r="AY152" i="113"/>
  <c r="AX152" i="113"/>
  <c r="AW152" i="113"/>
  <c r="AV152" i="113"/>
  <c r="AU152" i="113"/>
  <c r="AT152" i="113"/>
  <c r="AS152" i="113"/>
  <c r="AR152" i="113"/>
  <c r="AQ152" i="113"/>
  <c r="AP152" i="113"/>
  <c r="AO152" i="113"/>
  <c r="AN152" i="113"/>
  <c r="AM152" i="113"/>
  <c r="AL152" i="113"/>
  <c r="AK152" i="113"/>
  <c r="AJ152" i="113"/>
  <c r="AI152" i="113"/>
  <c r="AH152" i="113"/>
  <c r="AG152" i="113"/>
  <c r="AF152" i="113"/>
  <c r="AE152" i="113"/>
  <c r="AD152" i="113"/>
  <c r="AC152" i="113"/>
  <c r="AB152" i="113"/>
  <c r="AA152" i="113"/>
  <c r="L152" i="113"/>
  <c r="J152" i="113"/>
  <c r="BE150" i="113"/>
  <c r="BD150" i="113"/>
  <c r="BC150" i="113"/>
  <c r="BB150" i="113"/>
  <c r="BA150" i="113"/>
  <c r="AZ150" i="113"/>
  <c r="AY150" i="113"/>
  <c r="AX150" i="113"/>
  <c r="AW150" i="113"/>
  <c r="AV150" i="113"/>
  <c r="AU150" i="113"/>
  <c r="AT150" i="113"/>
  <c r="AS150" i="113"/>
  <c r="AR150" i="113"/>
  <c r="AQ150" i="113"/>
  <c r="AP150" i="113"/>
  <c r="AO150" i="113"/>
  <c r="AN150" i="113"/>
  <c r="AM150" i="113"/>
  <c r="AL150" i="113"/>
  <c r="AK150" i="113"/>
  <c r="AJ150" i="113"/>
  <c r="AI150" i="113"/>
  <c r="AH150" i="113"/>
  <c r="AG150" i="113"/>
  <c r="AF150" i="113"/>
  <c r="AE150" i="113"/>
  <c r="AD150" i="113"/>
  <c r="AC150" i="113"/>
  <c r="BF150" i="113" s="1"/>
  <c r="BH150" i="113" s="1"/>
  <c r="AB150" i="113"/>
  <c r="AA150" i="113"/>
  <c r="L150" i="113"/>
  <c r="J150" i="113"/>
  <c r="BE148" i="113"/>
  <c r="BD148" i="113"/>
  <c r="BC148" i="113"/>
  <c r="BB148" i="113"/>
  <c r="BA148" i="113"/>
  <c r="AZ148" i="113"/>
  <c r="AY148" i="113"/>
  <c r="AX148" i="113"/>
  <c r="AW148" i="113"/>
  <c r="AV148" i="113"/>
  <c r="AU148" i="113"/>
  <c r="AT148" i="113"/>
  <c r="AS148" i="113"/>
  <c r="AR148" i="113"/>
  <c r="AQ148" i="113"/>
  <c r="AP148" i="113"/>
  <c r="AO148" i="113"/>
  <c r="AN148" i="113"/>
  <c r="AM148" i="113"/>
  <c r="AL148" i="113"/>
  <c r="AK148" i="113"/>
  <c r="AJ148" i="113"/>
  <c r="AI148" i="113"/>
  <c r="AH148" i="113"/>
  <c r="AG148" i="113"/>
  <c r="AF148" i="113"/>
  <c r="AE148" i="113"/>
  <c r="AD148" i="113"/>
  <c r="AC148" i="113"/>
  <c r="AB148" i="113"/>
  <c r="AA148" i="113"/>
  <c r="BF148" i="113" s="1"/>
  <c r="BH148" i="113" s="1"/>
  <c r="L148" i="113"/>
  <c r="J148" i="113"/>
  <c r="BE146" i="113"/>
  <c r="BD146" i="113"/>
  <c r="BC146" i="113"/>
  <c r="BB146" i="113"/>
  <c r="BA146" i="113"/>
  <c r="AZ146" i="113"/>
  <c r="AY146" i="113"/>
  <c r="AX146" i="113"/>
  <c r="AW146" i="113"/>
  <c r="AV146" i="113"/>
  <c r="AU146" i="113"/>
  <c r="AT146" i="113"/>
  <c r="AS146" i="113"/>
  <c r="AR146" i="113"/>
  <c r="AQ146" i="113"/>
  <c r="AP146" i="113"/>
  <c r="AO146" i="113"/>
  <c r="AN146" i="113"/>
  <c r="AM146" i="113"/>
  <c r="AL146" i="113"/>
  <c r="AK146" i="113"/>
  <c r="AJ146" i="113"/>
  <c r="AI146" i="113"/>
  <c r="AH146" i="113"/>
  <c r="AG146" i="113"/>
  <c r="AF146" i="113"/>
  <c r="AE146" i="113"/>
  <c r="AD146" i="113"/>
  <c r="AC146" i="113"/>
  <c r="AB146" i="113"/>
  <c r="AA146" i="113"/>
  <c r="L146" i="113"/>
  <c r="J146" i="113"/>
  <c r="BE144" i="113"/>
  <c r="BD144" i="113"/>
  <c r="BC144" i="113"/>
  <c r="BB144" i="113"/>
  <c r="BA144" i="113"/>
  <c r="AZ144" i="113"/>
  <c r="AY144" i="113"/>
  <c r="AX144" i="113"/>
  <c r="AW144" i="113"/>
  <c r="AV144" i="113"/>
  <c r="AU144" i="113"/>
  <c r="AT144" i="113"/>
  <c r="AS144" i="113"/>
  <c r="AR144" i="113"/>
  <c r="AQ144" i="113"/>
  <c r="AP144" i="113"/>
  <c r="AO144" i="113"/>
  <c r="AN144" i="113"/>
  <c r="AM144" i="113"/>
  <c r="AL144" i="113"/>
  <c r="AK144" i="113"/>
  <c r="AJ144" i="113"/>
  <c r="AI144" i="113"/>
  <c r="AH144" i="113"/>
  <c r="AG144" i="113"/>
  <c r="AF144" i="113"/>
  <c r="AE144" i="113"/>
  <c r="AD144" i="113"/>
  <c r="AC144" i="113"/>
  <c r="AB144" i="113"/>
  <c r="AA144" i="113"/>
  <c r="L144" i="113"/>
  <c r="J144" i="113"/>
  <c r="BE142" i="113"/>
  <c r="BD142" i="113"/>
  <c r="BC142" i="113"/>
  <c r="BB142" i="113"/>
  <c r="BA142" i="113"/>
  <c r="AZ142" i="113"/>
  <c r="AY142" i="113"/>
  <c r="AX142" i="113"/>
  <c r="AW142" i="113"/>
  <c r="AV142" i="113"/>
  <c r="AU142" i="113"/>
  <c r="AT142" i="113"/>
  <c r="AS142" i="113"/>
  <c r="AR142" i="113"/>
  <c r="AQ142" i="113"/>
  <c r="AP142" i="113"/>
  <c r="AO142" i="113"/>
  <c r="AN142" i="113"/>
  <c r="AM142" i="113"/>
  <c r="AL142" i="113"/>
  <c r="AK142" i="113"/>
  <c r="AJ142" i="113"/>
  <c r="AI142" i="113"/>
  <c r="AH142" i="113"/>
  <c r="AG142" i="113"/>
  <c r="AF142" i="113"/>
  <c r="AE142" i="113"/>
  <c r="AD142" i="113"/>
  <c r="AC142" i="113"/>
  <c r="BF142" i="113" s="1"/>
  <c r="BH142" i="113" s="1"/>
  <c r="AB142" i="113"/>
  <c r="AA142" i="113"/>
  <c r="L142" i="113"/>
  <c r="J142" i="113"/>
  <c r="BE140" i="113"/>
  <c r="BD140" i="113"/>
  <c r="BC140" i="113"/>
  <c r="BB140" i="113"/>
  <c r="BA140" i="113"/>
  <c r="AZ140" i="113"/>
  <c r="AY140" i="113"/>
  <c r="AX140" i="113"/>
  <c r="AW140" i="113"/>
  <c r="AV140" i="113"/>
  <c r="AU140" i="113"/>
  <c r="AT140" i="113"/>
  <c r="AS140" i="113"/>
  <c r="AR140" i="113"/>
  <c r="AQ140" i="113"/>
  <c r="AP140" i="113"/>
  <c r="AO140" i="113"/>
  <c r="AN140" i="113"/>
  <c r="AM140" i="113"/>
  <c r="AL140" i="113"/>
  <c r="AK140" i="113"/>
  <c r="AJ140" i="113"/>
  <c r="AI140" i="113"/>
  <c r="AH140" i="113"/>
  <c r="AG140" i="113"/>
  <c r="AF140" i="113"/>
  <c r="AE140" i="113"/>
  <c r="AD140" i="113"/>
  <c r="AC140" i="113"/>
  <c r="AB140" i="113"/>
  <c r="AA140" i="113"/>
  <c r="BF140" i="113" s="1"/>
  <c r="BH140" i="113" s="1"/>
  <c r="L140" i="113"/>
  <c r="J140" i="113"/>
  <c r="BE138" i="113"/>
  <c r="BD138" i="113"/>
  <c r="BC138" i="113"/>
  <c r="BB138" i="113"/>
  <c r="BA138" i="113"/>
  <c r="AZ138" i="113"/>
  <c r="AY138" i="113"/>
  <c r="AX138" i="113"/>
  <c r="AW138" i="113"/>
  <c r="AV138" i="113"/>
  <c r="AU138" i="113"/>
  <c r="AT138" i="113"/>
  <c r="AS138" i="113"/>
  <c r="AR138" i="113"/>
  <c r="AQ138" i="113"/>
  <c r="AP138" i="113"/>
  <c r="AO138" i="113"/>
  <c r="AN138" i="113"/>
  <c r="AM138" i="113"/>
  <c r="AL138" i="113"/>
  <c r="AK138" i="113"/>
  <c r="AJ138" i="113"/>
  <c r="AI138" i="113"/>
  <c r="AH138" i="113"/>
  <c r="BF138" i="113" s="1"/>
  <c r="BH138" i="113" s="1"/>
  <c r="AG138" i="113"/>
  <c r="AF138" i="113"/>
  <c r="AE138" i="113"/>
  <c r="AD138" i="113"/>
  <c r="AC138" i="113"/>
  <c r="AB138" i="113"/>
  <c r="AA138" i="113"/>
  <c r="L138" i="113"/>
  <c r="J138" i="113"/>
  <c r="BE136" i="113"/>
  <c r="BD136" i="113"/>
  <c r="BC136" i="113"/>
  <c r="BB136" i="113"/>
  <c r="BA136" i="113"/>
  <c r="AZ136" i="113"/>
  <c r="AY136" i="113"/>
  <c r="AX136" i="113"/>
  <c r="AW136" i="113"/>
  <c r="AV136" i="113"/>
  <c r="AU136" i="113"/>
  <c r="AT136" i="113"/>
  <c r="AS136" i="113"/>
  <c r="AR136" i="113"/>
  <c r="AQ136" i="113"/>
  <c r="AP136" i="113"/>
  <c r="AO136" i="113"/>
  <c r="AN136" i="113"/>
  <c r="AM136" i="113"/>
  <c r="AL136" i="113"/>
  <c r="AK136" i="113"/>
  <c r="AJ136" i="113"/>
  <c r="AI136" i="113"/>
  <c r="AH136" i="113"/>
  <c r="AG136" i="113"/>
  <c r="AF136" i="113"/>
  <c r="AE136" i="113"/>
  <c r="AD136" i="113"/>
  <c r="AC136" i="113"/>
  <c r="AB136" i="113"/>
  <c r="AA136" i="113"/>
  <c r="BF136" i="113" s="1"/>
  <c r="BH136" i="113" s="1"/>
  <c r="L136" i="113"/>
  <c r="J136" i="113"/>
  <c r="BE134" i="113"/>
  <c r="BD134" i="113"/>
  <c r="BC134" i="113"/>
  <c r="BB134" i="113"/>
  <c r="BA134" i="113"/>
  <c r="AZ134" i="113"/>
  <c r="AY134" i="113"/>
  <c r="AX134" i="113"/>
  <c r="AW134" i="113"/>
  <c r="AV134" i="113"/>
  <c r="AU134" i="113"/>
  <c r="AT134" i="113"/>
  <c r="AS134" i="113"/>
  <c r="AR134" i="113"/>
  <c r="AQ134" i="113"/>
  <c r="AP134" i="113"/>
  <c r="AO134" i="113"/>
  <c r="AN134" i="113"/>
  <c r="AM134" i="113"/>
  <c r="AL134" i="113"/>
  <c r="AK134" i="113"/>
  <c r="AJ134" i="113"/>
  <c r="AI134" i="113"/>
  <c r="AH134" i="113"/>
  <c r="AG134" i="113"/>
  <c r="AF134" i="113"/>
  <c r="AE134" i="113"/>
  <c r="AD134" i="113"/>
  <c r="AC134" i="113"/>
  <c r="BF134" i="113" s="1"/>
  <c r="BH134" i="113" s="1"/>
  <c r="AB134" i="113"/>
  <c r="AA134" i="113"/>
  <c r="L134" i="113"/>
  <c r="J134" i="113"/>
  <c r="BE132" i="113"/>
  <c r="BD132" i="113"/>
  <c r="BC132" i="113"/>
  <c r="BB132" i="113"/>
  <c r="BA132" i="113"/>
  <c r="AZ132" i="113"/>
  <c r="AY132" i="113"/>
  <c r="AX132" i="113"/>
  <c r="AW132" i="113"/>
  <c r="AV132" i="113"/>
  <c r="AU132" i="113"/>
  <c r="AT132" i="113"/>
  <c r="AS132" i="113"/>
  <c r="AR132" i="113"/>
  <c r="AQ132" i="113"/>
  <c r="AP132" i="113"/>
  <c r="AO132" i="113"/>
  <c r="AN132" i="113"/>
  <c r="AM132" i="113"/>
  <c r="AL132" i="113"/>
  <c r="AK132" i="113"/>
  <c r="AJ132" i="113"/>
  <c r="AI132" i="113"/>
  <c r="AH132" i="113"/>
  <c r="AG132" i="113"/>
  <c r="AF132" i="113"/>
  <c r="AE132" i="113"/>
  <c r="AD132" i="113"/>
  <c r="AC132" i="113"/>
  <c r="AB132" i="113"/>
  <c r="AA132" i="113"/>
  <c r="BF132" i="113" s="1"/>
  <c r="BH132" i="113" s="1"/>
  <c r="L132" i="113"/>
  <c r="J132" i="113"/>
  <c r="BE130" i="113"/>
  <c r="BD130" i="113"/>
  <c r="BC130" i="113"/>
  <c r="BB130" i="113"/>
  <c r="BA130" i="113"/>
  <c r="AZ130" i="113"/>
  <c r="AY130" i="113"/>
  <c r="AX130" i="113"/>
  <c r="AW130" i="113"/>
  <c r="AV130" i="113"/>
  <c r="AU130" i="113"/>
  <c r="AT130" i="113"/>
  <c r="AS130" i="113"/>
  <c r="AR130" i="113"/>
  <c r="AQ130" i="113"/>
  <c r="AP130" i="113"/>
  <c r="AO130" i="113"/>
  <c r="AN130" i="113"/>
  <c r="AM130" i="113"/>
  <c r="AL130" i="113"/>
  <c r="AK130" i="113"/>
  <c r="AJ130" i="113"/>
  <c r="AI130" i="113"/>
  <c r="AH130" i="113"/>
  <c r="AG130" i="113"/>
  <c r="AF130" i="113"/>
  <c r="AE130" i="113"/>
  <c r="AD130" i="113"/>
  <c r="AC130" i="113"/>
  <c r="AB130" i="113"/>
  <c r="AA130" i="113"/>
  <c r="L130" i="113"/>
  <c r="J130" i="113"/>
  <c r="BE128" i="113"/>
  <c r="BD128" i="113"/>
  <c r="BC128" i="113"/>
  <c r="BB128" i="113"/>
  <c r="BA128" i="113"/>
  <c r="AZ128" i="113"/>
  <c r="AY128" i="113"/>
  <c r="AX128" i="113"/>
  <c r="AW128" i="113"/>
  <c r="AV128" i="113"/>
  <c r="AU128" i="113"/>
  <c r="AT128" i="113"/>
  <c r="AS128" i="113"/>
  <c r="AR128" i="113"/>
  <c r="AQ128" i="113"/>
  <c r="AP128" i="113"/>
  <c r="AO128" i="113"/>
  <c r="AN128" i="113"/>
  <c r="AM128" i="113"/>
  <c r="AL128" i="113"/>
  <c r="AK128" i="113"/>
  <c r="AJ128" i="113"/>
  <c r="AI128" i="113"/>
  <c r="AH128" i="113"/>
  <c r="AG128" i="113"/>
  <c r="AF128" i="113"/>
  <c r="AE128" i="113"/>
  <c r="AD128" i="113"/>
  <c r="AC128" i="113"/>
  <c r="AB128" i="113"/>
  <c r="AA128" i="113"/>
  <c r="L128" i="113"/>
  <c r="J128" i="113"/>
  <c r="BE126" i="113"/>
  <c r="BD126" i="113"/>
  <c r="BC126" i="113"/>
  <c r="BB126" i="113"/>
  <c r="BA126" i="113"/>
  <c r="AZ126" i="113"/>
  <c r="AY126" i="113"/>
  <c r="AX126" i="113"/>
  <c r="AW126" i="113"/>
  <c r="AV126" i="113"/>
  <c r="AU126" i="113"/>
  <c r="AT126" i="113"/>
  <c r="AS126" i="113"/>
  <c r="AR126" i="113"/>
  <c r="AQ126" i="113"/>
  <c r="AP126" i="113"/>
  <c r="AO126" i="113"/>
  <c r="AN126" i="113"/>
  <c r="AM126" i="113"/>
  <c r="AL126" i="113"/>
  <c r="AK126" i="113"/>
  <c r="AJ126" i="113"/>
  <c r="AI126" i="113"/>
  <c r="AH126" i="113"/>
  <c r="AG126" i="113"/>
  <c r="AF126" i="113"/>
  <c r="AE126" i="113"/>
  <c r="AD126" i="113"/>
  <c r="AC126" i="113"/>
  <c r="BF126" i="113" s="1"/>
  <c r="BH126" i="113" s="1"/>
  <c r="AB126" i="113"/>
  <c r="AA126" i="113"/>
  <c r="L126" i="113"/>
  <c r="J126" i="113"/>
  <c r="BE124" i="113"/>
  <c r="BD124" i="113"/>
  <c r="BC124" i="113"/>
  <c r="BB124" i="113"/>
  <c r="BA124" i="113"/>
  <c r="AZ124" i="113"/>
  <c r="AY124" i="113"/>
  <c r="AX124" i="113"/>
  <c r="AW124" i="113"/>
  <c r="AV124" i="113"/>
  <c r="AU124" i="113"/>
  <c r="AT124" i="113"/>
  <c r="AS124" i="113"/>
  <c r="AR124" i="113"/>
  <c r="AQ124" i="113"/>
  <c r="AP124" i="113"/>
  <c r="AO124" i="113"/>
  <c r="AN124" i="113"/>
  <c r="AM124" i="113"/>
  <c r="AL124" i="113"/>
  <c r="AK124" i="113"/>
  <c r="AJ124" i="113"/>
  <c r="AI124" i="113"/>
  <c r="AH124" i="113"/>
  <c r="AG124" i="113"/>
  <c r="AF124" i="113"/>
  <c r="AE124" i="113"/>
  <c r="AD124" i="113"/>
  <c r="AC124" i="113"/>
  <c r="AB124" i="113"/>
  <c r="AA124" i="113"/>
  <c r="L124" i="113"/>
  <c r="J124" i="113"/>
  <c r="BE122" i="113"/>
  <c r="BD122" i="113"/>
  <c r="BC122" i="113"/>
  <c r="BB122" i="113"/>
  <c r="BA122" i="113"/>
  <c r="AZ122" i="113"/>
  <c r="AY122" i="113"/>
  <c r="AX122" i="113"/>
  <c r="AW122" i="113"/>
  <c r="AV122" i="113"/>
  <c r="AU122" i="113"/>
  <c r="AT122" i="113"/>
  <c r="AS122" i="113"/>
  <c r="AR122" i="113"/>
  <c r="AQ122" i="113"/>
  <c r="AP122" i="113"/>
  <c r="AO122" i="113"/>
  <c r="AN122" i="113"/>
  <c r="AM122" i="113"/>
  <c r="AL122" i="113"/>
  <c r="AK122" i="113"/>
  <c r="AJ122" i="113"/>
  <c r="AI122" i="113"/>
  <c r="AH122" i="113"/>
  <c r="BF122" i="113" s="1"/>
  <c r="BH122" i="113" s="1"/>
  <c r="AG122" i="113"/>
  <c r="AF122" i="113"/>
  <c r="AE122" i="113"/>
  <c r="AD122" i="113"/>
  <c r="AC122" i="113"/>
  <c r="AB122" i="113"/>
  <c r="AA122" i="113"/>
  <c r="L122" i="113"/>
  <c r="J122" i="113"/>
  <c r="BE120" i="113"/>
  <c r="BD120" i="113"/>
  <c r="BC120" i="113"/>
  <c r="BB120" i="113"/>
  <c r="BA120" i="113"/>
  <c r="AZ120" i="113"/>
  <c r="AY120" i="113"/>
  <c r="AX120" i="113"/>
  <c r="AW120" i="113"/>
  <c r="AV120" i="113"/>
  <c r="AU120" i="113"/>
  <c r="AT120" i="113"/>
  <c r="AS120" i="113"/>
  <c r="AR120" i="113"/>
  <c r="AQ120" i="113"/>
  <c r="AP120" i="113"/>
  <c r="AO120" i="113"/>
  <c r="AN120" i="113"/>
  <c r="AM120" i="113"/>
  <c r="AL120" i="113"/>
  <c r="AK120" i="113"/>
  <c r="AJ120" i="113"/>
  <c r="AI120" i="113"/>
  <c r="AH120" i="113"/>
  <c r="AG120" i="113"/>
  <c r="AF120" i="113"/>
  <c r="AE120" i="113"/>
  <c r="AD120" i="113"/>
  <c r="AC120" i="113"/>
  <c r="AB120" i="113"/>
  <c r="AA120" i="113"/>
  <c r="L120" i="113"/>
  <c r="J120" i="113"/>
  <c r="BE118" i="113"/>
  <c r="BD118" i="113"/>
  <c r="BC118" i="113"/>
  <c r="BB118" i="113"/>
  <c r="BA118" i="113"/>
  <c r="AZ118" i="113"/>
  <c r="AY118" i="113"/>
  <c r="AX118" i="113"/>
  <c r="AW118" i="113"/>
  <c r="AV118" i="113"/>
  <c r="AU118" i="113"/>
  <c r="AT118" i="113"/>
  <c r="AS118" i="113"/>
  <c r="AR118" i="113"/>
  <c r="AQ118" i="113"/>
  <c r="AP118" i="113"/>
  <c r="AO118" i="113"/>
  <c r="AN118" i="113"/>
  <c r="AM118" i="113"/>
  <c r="AL118" i="113"/>
  <c r="AK118" i="113"/>
  <c r="AJ118" i="113"/>
  <c r="AI118" i="113"/>
  <c r="AH118" i="113"/>
  <c r="AG118" i="113"/>
  <c r="AF118" i="113"/>
  <c r="AE118" i="113"/>
  <c r="AD118" i="113"/>
  <c r="AC118" i="113"/>
  <c r="BF118" i="113" s="1"/>
  <c r="BH118" i="113" s="1"/>
  <c r="AB118" i="113"/>
  <c r="AA118" i="113"/>
  <c r="L118" i="113"/>
  <c r="J118" i="113"/>
  <c r="BE116" i="113"/>
  <c r="BD116" i="113"/>
  <c r="BC116" i="113"/>
  <c r="BB116" i="113"/>
  <c r="BA116" i="113"/>
  <c r="AZ116" i="113"/>
  <c r="AY116" i="113"/>
  <c r="AX116" i="113"/>
  <c r="AW116" i="113"/>
  <c r="AV116" i="113"/>
  <c r="AU116" i="113"/>
  <c r="AT116" i="113"/>
  <c r="AS116" i="113"/>
  <c r="AR116" i="113"/>
  <c r="AQ116" i="113"/>
  <c r="AP116" i="113"/>
  <c r="AO116" i="113"/>
  <c r="AN116" i="113"/>
  <c r="AM116" i="113"/>
  <c r="AL116" i="113"/>
  <c r="AK116" i="113"/>
  <c r="AJ116" i="113"/>
  <c r="AI116" i="113"/>
  <c r="AH116" i="113"/>
  <c r="AG116" i="113"/>
  <c r="AF116" i="113"/>
  <c r="AE116" i="113"/>
  <c r="AD116" i="113"/>
  <c r="AC116" i="113"/>
  <c r="AB116" i="113"/>
  <c r="AA116" i="113"/>
  <c r="BF116" i="113" s="1"/>
  <c r="BH116" i="113" s="1"/>
  <c r="L116" i="113"/>
  <c r="J116" i="113"/>
  <c r="BE114" i="113"/>
  <c r="BD114" i="113"/>
  <c r="BC114" i="113"/>
  <c r="BB114" i="113"/>
  <c r="BA114" i="113"/>
  <c r="AZ114" i="113"/>
  <c r="AY114" i="113"/>
  <c r="AX114" i="113"/>
  <c r="AW114" i="113"/>
  <c r="AV114" i="113"/>
  <c r="AU114" i="113"/>
  <c r="AT114" i="113"/>
  <c r="AS114" i="113"/>
  <c r="AR114" i="113"/>
  <c r="AQ114" i="113"/>
  <c r="AP114" i="113"/>
  <c r="AO114" i="113"/>
  <c r="AN114" i="113"/>
  <c r="AM114" i="113"/>
  <c r="AL114" i="113"/>
  <c r="AK114" i="113"/>
  <c r="AJ114" i="113"/>
  <c r="AI114" i="113"/>
  <c r="AH114" i="113"/>
  <c r="AG114" i="113"/>
  <c r="AF114" i="113"/>
  <c r="AE114" i="113"/>
  <c r="AD114" i="113"/>
  <c r="AC114" i="113"/>
  <c r="AB114" i="113"/>
  <c r="AA114" i="113"/>
  <c r="L114" i="113"/>
  <c r="J114" i="113"/>
  <c r="BE112" i="113"/>
  <c r="BD112" i="113"/>
  <c r="BC112" i="113"/>
  <c r="BB112" i="113"/>
  <c r="BA112" i="113"/>
  <c r="AZ112" i="113"/>
  <c r="AY112" i="113"/>
  <c r="AX112" i="113"/>
  <c r="AW112" i="113"/>
  <c r="AV112" i="113"/>
  <c r="AU112" i="113"/>
  <c r="AT112" i="113"/>
  <c r="AS112" i="113"/>
  <c r="AR112" i="113"/>
  <c r="AQ112" i="113"/>
  <c r="AP112" i="113"/>
  <c r="AO112" i="113"/>
  <c r="AN112" i="113"/>
  <c r="AM112" i="113"/>
  <c r="AL112" i="113"/>
  <c r="AK112" i="113"/>
  <c r="AJ112" i="113"/>
  <c r="AI112" i="113"/>
  <c r="AH112" i="113"/>
  <c r="AG112" i="113"/>
  <c r="AF112" i="113"/>
  <c r="AE112" i="113"/>
  <c r="AD112" i="113"/>
  <c r="AC112" i="113"/>
  <c r="AB112" i="113"/>
  <c r="AA112" i="113"/>
  <c r="L112" i="113"/>
  <c r="J112" i="113"/>
  <c r="BE110" i="113"/>
  <c r="BD110" i="113"/>
  <c r="BC110" i="113"/>
  <c r="BB110" i="113"/>
  <c r="BA110" i="113"/>
  <c r="AZ110" i="113"/>
  <c r="AY110" i="113"/>
  <c r="AX110" i="113"/>
  <c r="AW110" i="113"/>
  <c r="AV110" i="113"/>
  <c r="AU110" i="113"/>
  <c r="AT110" i="113"/>
  <c r="AS110" i="113"/>
  <c r="AR110" i="113"/>
  <c r="AQ110" i="113"/>
  <c r="AP110" i="113"/>
  <c r="AO110" i="113"/>
  <c r="AN110" i="113"/>
  <c r="AM110" i="113"/>
  <c r="AL110" i="113"/>
  <c r="AK110" i="113"/>
  <c r="AJ110" i="113"/>
  <c r="AI110" i="113"/>
  <c r="AH110" i="113"/>
  <c r="AG110" i="113"/>
  <c r="AF110" i="113"/>
  <c r="AE110" i="113"/>
  <c r="AD110" i="113"/>
  <c r="AC110" i="113"/>
  <c r="BF110" i="113" s="1"/>
  <c r="BH110" i="113" s="1"/>
  <c r="AB110" i="113"/>
  <c r="AA110" i="113"/>
  <c r="L110" i="113"/>
  <c r="J110" i="113"/>
  <c r="BE108" i="113"/>
  <c r="BD108" i="113"/>
  <c r="BC108" i="113"/>
  <c r="BB108" i="113"/>
  <c r="BA108" i="113"/>
  <c r="AZ108" i="113"/>
  <c r="AY108" i="113"/>
  <c r="AX108" i="113"/>
  <c r="AW108" i="113"/>
  <c r="AV108" i="113"/>
  <c r="AU108" i="113"/>
  <c r="AT108" i="113"/>
  <c r="AS108" i="113"/>
  <c r="AR108" i="113"/>
  <c r="AQ108" i="113"/>
  <c r="AP108" i="113"/>
  <c r="AO108" i="113"/>
  <c r="AN108" i="113"/>
  <c r="AM108" i="113"/>
  <c r="AL108" i="113"/>
  <c r="AK108" i="113"/>
  <c r="AJ108" i="113"/>
  <c r="AI108" i="113"/>
  <c r="AH108" i="113"/>
  <c r="AG108" i="113"/>
  <c r="AF108" i="113"/>
  <c r="AE108" i="113"/>
  <c r="AD108" i="113"/>
  <c r="AC108" i="113"/>
  <c r="AB108" i="113"/>
  <c r="AA108" i="113"/>
  <c r="BF108" i="113" s="1"/>
  <c r="BH108" i="113" s="1"/>
  <c r="L108" i="113"/>
  <c r="J108" i="113"/>
  <c r="BE106" i="113"/>
  <c r="BD106" i="113"/>
  <c r="BC106" i="113"/>
  <c r="BB106" i="113"/>
  <c r="BA106" i="113"/>
  <c r="AZ106" i="113"/>
  <c r="AY106" i="113"/>
  <c r="AX106" i="113"/>
  <c r="AW106" i="113"/>
  <c r="AV106" i="113"/>
  <c r="AU106" i="113"/>
  <c r="AT106" i="113"/>
  <c r="AS106" i="113"/>
  <c r="AR106" i="113"/>
  <c r="AQ106" i="113"/>
  <c r="AP106" i="113"/>
  <c r="AO106" i="113"/>
  <c r="AN106" i="113"/>
  <c r="AM106" i="113"/>
  <c r="AL106" i="113"/>
  <c r="AK106" i="113"/>
  <c r="AJ106" i="113"/>
  <c r="AI106" i="113"/>
  <c r="AH106" i="113"/>
  <c r="AG106" i="113"/>
  <c r="AF106" i="113"/>
  <c r="AE106" i="113"/>
  <c r="BF106" i="113" s="1"/>
  <c r="BH106" i="113" s="1"/>
  <c r="AD106" i="113"/>
  <c r="AC106" i="113"/>
  <c r="AB106" i="113"/>
  <c r="AA106" i="113"/>
  <c r="L106" i="113"/>
  <c r="J106" i="113"/>
  <c r="BE104" i="113"/>
  <c r="BD104" i="113"/>
  <c r="BC104" i="113"/>
  <c r="BB104" i="113"/>
  <c r="BA104" i="113"/>
  <c r="AZ104" i="113"/>
  <c r="AY104" i="113"/>
  <c r="AX104" i="113"/>
  <c r="AW104" i="113"/>
  <c r="AV104" i="113"/>
  <c r="AU104" i="113"/>
  <c r="AT104" i="113"/>
  <c r="AS104" i="113"/>
  <c r="AR104" i="113"/>
  <c r="AQ104" i="113"/>
  <c r="AP104" i="113"/>
  <c r="AO104" i="113"/>
  <c r="AN104" i="113"/>
  <c r="AM104" i="113"/>
  <c r="AL104" i="113"/>
  <c r="AK104" i="113"/>
  <c r="AJ104" i="113"/>
  <c r="AI104" i="113"/>
  <c r="AH104" i="113"/>
  <c r="AG104" i="113"/>
  <c r="AF104" i="113"/>
  <c r="AE104" i="113"/>
  <c r="AD104" i="113"/>
  <c r="AC104" i="113"/>
  <c r="AB104" i="113"/>
  <c r="AA104" i="113"/>
  <c r="BF104" i="113" s="1"/>
  <c r="BH104" i="113" s="1"/>
  <c r="L104" i="113"/>
  <c r="J104" i="113"/>
  <c r="BE102" i="113"/>
  <c r="BD102" i="113"/>
  <c r="BC102" i="113"/>
  <c r="BB102" i="113"/>
  <c r="BA102" i="113"/>
  <c r="AZ102" i="113"/>
  <c r="AY102" i="113"/>
  <c r="AX102" i="113"/>
  <c r="AW102" i="113"/>
  <c r="AV102" i="113"/>
  <c r="AU102" i="113"/>
  <c r="AT102" i="113"/>
  <c r="AS102" i="113"/>
  <c r="AR102" i="113"/>
  <c r="AQ102" i="113"/>
  <c r="AP102" i="113"/>
  <c r="AO102" i="113"/>
  <c r="AN102" i="113"/>
  <c r="AM102" i="113"/>
  <c r="AL102" i="113"/>
  <c r="AK102" i="113"/>
  <c r="AJ102" i="113"/>
  <c r="AI102" i="113"/>
  <c r="AH102" i="113"/>
  <c r="AG102" i="113"/>
  <c r="AF102" i="113"/>
  <c r="AE102" i="113"/>
  <c r="AD102" i="113"/>
  <c r="AC102" i="113"/>
  <c r="AB102" i="113"/>
  <c r="BF102" i="113" s="1"/>
  <c r="BH102" i="113" s="1"/>
  <c r="AA102" i="113"/>
  <c r="L102" i="113"/>
  <c r="J102" i="113"/>
  <c r="BE100" i="113"/>
  <c r="BD100" i="113"/>
  <c r="BC100" i="113"/>
  <c r="BB100" i="113"/>
  <c r="BA100" i="113"/>
  <c r="AZ100" i="113"/>
  <c r="AY100" i="113"/>
  <c r="AX100" i="113"/>
  <c r="AW100" i="113"/>
  <c r="AV100" i="113"/>
  <c r="AU100" i="113"/>
  <c r="AT100" i="113"/>
  <c r="AS100" i="113"/>
  <c r="AR100" i="113"/>
  <c r="AQ100" i="113"/>
  <c r="AP100" i="113"/>
  <c r="AO100" i="113"/>
  <c r="AN100" i="113"/>
  <c r="AM100" i="113"/>
  <c r="AL100" i="113"/>
  <c r="AK100" i="113"/>
  <c r="AJ100" i="113"/>
  <c r="AI100" i="113"/>
  <c r="AH100" i="113"/>
  <c r="AG100" i="113"/>
  <c r="AF100" i="113"/>
  <c r="AE100" i="113"/>
  <c r="AD100" i="113"/>
  <c r="AC100" i="113"/>
  <c r="AB100" i="113"/>
  <c r="AA100" i="113"/>
  <c r="BF100" i="113" s="1"/>
  <c r="BH100" i="113" s="1"/>
  <c r="L100" i="113"/>
  <c r="J100" i="113"/>
  <c r="BE98" i="113"/>
  <c r="BD98" i="113"/>
  <c r="BC98" i="113"/>
  <c r="BB98" i="113"/>
  <c r="BA98" i="113"/>
  <c r="AZ98" i="113"/>
  <c r="AY98" i="113"/>
  <c r="AX98" i="113"/>
  <c r="AW98" i="113"/>
  <c r="AV98" i="113"/>
  <c r="AU98" i="113"/>
  <c r="AT98" i="113"/>
  <c r="AS98" i="113"/>
  <c r="AR98" i="113"/>
  <c r="AQ98" i="113"/>
  <c r="AP98" i="113"/>
  <c r="AO98" i="113"/>
  <c r="AN98" i="113"/>
  <c r="AM98" i="113"/>
  <c r="AL98" i="113"/>
  <c r="AK98" i="113"/>
  <c r="AJ98" i="113"/>
  <c r="AI98" i="113"/>
  <c r="AH98" i="113"/>
  <c r="AG98" i="113"/>
  <c r="AF98" i="113"/>
  <c r="AE98" i="113"/>
  <c r="AD98" i="113"/>
  <c r="AC98" i="113"/>
  <c r="AB98" i="113"/>
  <c r="AA98" i="113"/>
  <c r="L98" i="113"/>
  <c r="J98" i="113"/>
  <c r="BE96" i="113"/>
  <c r="BD96" i="113"/>
  <c r="BC96" i="113"/>
  <c r="BB96" i="113"/>
  <c r="BA96" i="113"/>
  <c r="AZ96" i="113"/>
  <c r="AY96" i="113"/>
  <c r="AX96" i="113"/>
  <c r="AW96" i="113"/>
  <c r="AV96" i="113"/>
  <c r="AU96" i="113"/>
  <c r="AT96" i="113"/>
  <c r="AS96" i="113"/>
  <c r="AR96" i="113"/>
  <c r="AQ96" i="113"/>
  <c r="AP96" i="113"/>
  <c r="AO96" i="113"/>
  <c r="AN96" i="113"/>
  <c r="AM96" i="113"/>
  <c r="AL96" i="113"/>
  <c r="AK96" i="113"/>
  <c r="AJ96" i="113"/>
  <c r="AI96" i="113"/>
  <c r="AH96" i="113"/>
  <c r="AG96" i="113"/>
  <c r="AF96" i="113"/>
  <c r="AE96" i="113"/>
  <c r="AD96" i="113"/>
  <c r="AC96" i="113"/>
  <c r="AB96" i="113"/>
  <c r="AA96" i="113"/>
  <c r="L96" i="113"/>
  <c r="J96" i="113"/>
  <c r="BE94" i="113"/>
  <c r="BD94" i="113"/>
  <c r="BC94" i="113"/>
  <c r="BB94" i="113"/>
  <c r="BA94" i="113"/>
  <c r="AZ94" i="113"/>
  <c r="AY94" i="113"/>
  <c r="AX94" i="113"/>
  <c r="AW94" i="113"/>
  <c r="AV94" i="113"/>
  <c r="AU94" i="113"/>
  <c r="AT94" i="113"/>
  <c r="AS94" i="113"/>
  <c r="AR94" i="113"/>
  <c r="AQ94" i="113"/>
  <c r="AP94" i="113"/>
  <c r="AO94" i="113"/>
  <c r="AN94" i="113"/>
  <c r="AM94" i="113"/>
  <c r="AL94" i="113"/>
  <c r="AK94" i="113"/>
  <c r="AJ94" i="113"/>
  <c r="AI94" i="113"/>
  <c r="AH94" i="113"/>
  <c r="AG94" i="113"/>
  <c r="AF94" i="113"/>
  <c r="AE94" i="113"/>
  <c r="AD94" i="113"/>
  <c r="AC94" i="113"/>
  <c r="AB94" i="113"/>
  <c r="AA94" i="113"/>
  <c r="L94" i="113"/>
  <c r="J94" i="113"/>
  <c r="BE92" i="113"/>
  <c r="BD92" i="113"/>
  <c r="BC92" i="113"/>
  <c r="BB92" i="113"/>
  <c r="BA92" i="113"/>
  <c r="AZ92" i="113"/>
  <c r="AY92" i="113"/>
  <c r="AX92" i="113"/>
  <c r="AW92" i="113"/>
  <c r="AV92" i="113"/>
  <c r="AU92" i="113"/>
  <c r="AT92" i="113"/>
  <c r="AS92" i="113"/>
  <c r="AR92" i="113"/>
  <c r="AQ92" i="113"/>
  <c r="AP92" i="113"/>
  <c r="AO92" i="113"/>
  <c r="AN92" i="113"/>
  <c r="AM92" i="113"/>
  <c r="AL92" i="113"/>
  <c r="AK92" i="113"/>
  <c r="AJ92" i="113"/>
  <c r="AI92" i="113"/>
  <c r="AH92" i="113"/>
  <c r="AG92" i="113"/>
  <c r="AF92" i="113"/>
  <c r="AE92" i="113"/>
  <c r="AD92" i="113"/>
  <c r="AC92" i="113"/>
  <c r="AB92" i="113"/>
  <c r="AA92" i="113"/>
  <c r="L92" i="113"/>
  <c r="J92" i="113"/>
  <c r="BE90" i="113"/>
  <c r="BD90" i="113"/>
  <c r="BC90" i="113"/>
  <c r="BB90" i="113"/>
  <c r="BA90" i="113"/>
  <c r="AZ90" i="113"/>
  <c r="AY90" i="113"/>
  <c r="AX90" i="113"/>
  <c r="AW90" i="113"/>
  <c r="AV90" i="113"/>
  <c r="AU90" i="113"/>
  <c r="AT90" i="113"/>
  <c r="AS90" i="113"/>
  <c r="AR90" i="113"/>
  <c r="AQ90" i="113"/>
  <c r="AP90" i="113"/>
  <c r="AO90" i="113"/>
  <c r="AN90" i="113"/>
  <c r="AM90" i="113"/>
  <c r="AL90" i="113"/>
  <c r="AK90" i="113"/>
  <c r="AJ90" i="113"/>
  <c r="AI90" i="113"/>
  <c r="AH90" i="113"/>
  <c r="AG90" i="113"/>
  <c r="AF90" i="113"/>
  <c r="AE90" i="113"/>
  <c r="BF90" i="113" s="1"/>
  <c r="BH90" i="113" s="1"/>
  <c r="AD90" i="113"/>
  <c r="AC90" i="113"/>
  <c r="AB90" i="113"/>
  <c r="AA90" i="113"/>
  <c r="L90" i="113"/>
  <c r="J90" i="113"/>
  <c r="BE88" i="113"/>
  <c r="BD88" i="113"/>
  <c r="BC88" i="113"/>
  <c r="BB88" i="113"/>
  <c r="BA88" i="113"/>
  <c r="AZ88" i="113"/>
  <c r="AY88" i="113"/>
  <c r="AX88" i="113"/>
  <c r="AW88" i="113"/>
  <c r="AV88" i="113"/>
  <c r="AU88" i="113"/>
  <c r="AT88" i="113"/>
  <c r="AS88" i="113"/>
  <c r="AR88" i="113"/>
  <c r="AQ88" i="113"/>
  <c r="AP88" i="113"/>
  <c r="AO88" i="113"/>
  <c r="AN88" i="113"/>
  <c r="AM88" i="113"/>
  <c r="AL88" i="113"/>
  <c r="AK88" i="113"/>
  <c r="AJ88" i="113"/>
  <c r="AI88" i="113"/>
  <c r="AH88" i="113"/>
  <c r="AG88" i="113"/>
  <c r="AF88" i="113"/>
  <c r="AE88" i="113"/>
  <c r="AD88" i="113"/>
  <c r="AC88" i="113"/>
  <c r="AB88" i="113"/>
  <c r="AA88" i="113"/>
  <c r="L88" i="113"/>
  <c r="J88" i="113"/>
  <c r="BE86" i="113"/>
  <c r="BD86" i="113"/>
  <c r="BC86" i="113"/>
  <c r="BB86" i="113"/>
  <c r="BA86" i="113"/>
  <c r="AZ86" i="113"/>
  <c r="AY86" i="113"/>
  <c r="AX86" i="113"/>
  <c r="AW86" i="113"/>
  <c r="AV86" i="113"/>
  <c r="AU86" i="113"/>
  <c r="AT86" i="113"/>
  <c r="AS86" i="113"/>
  <c r="AR86" i="113"/>
  <c r="AQ86" i="113"/>
  <c r="AP86" i="113"/>
  <c r="AO86" i="113"/>
  <c r="AN86" i="113"/>
  <c r="AM86" i="113"/>
  <c r="AL86" i="113"/>
  <c r="AK86" i="113"/>
  <c r="AJ86" i="113"/>
  <c r="AI86" i="113"/>
  <c r="AH86" i="113"/>
  <c r="AG86" i="113"/>
  <c r="AF86" i="113"/>
  <c r="AE86" i="113"/>
  <c r="AD86" i="113"/>
  <c r="AC86" i="113"/>
  <c r="AB86" i="113"/>
  <c r="AA86" i="113"/>
  <c r="L86" i="113"/>
  <c r="J86" i="113"/>
  <c r="BE84" i="113"/>
  <c r="BD84" i="113"/>
  <c r="BC84" i="113"/>
  <c r="BB84" i="113"/>
  <c r="BA84" i="113"/>
  <c r="AZ84" i="113"/>
  <c r="AY84" i="113"/>
  <c r="AX84" i="113"/>
  <c r="AW84" i="113"/>
  <c r="AV84" i="113"/>
  <c r="AU84" i="113"/>
  <c r="AT84" i="113"/>
  <c r="AS84" i="113"/>
  <c r="AR84" i="113"/>
  <c r="AQ84" i="113"/>
  <c r="AP84" i="113"/>
  <c r="AO84" i="113"/>
  <c r="AN84" i="113"/>
  <c r="AM84" i="113"/>
  <c r="AL84" i="113"/>
  <c r="AK84" i="113"/>
  <c r="AJ84" i="113"/>
  <c r="AI84" i="113"/>
  <c r="AH84" i="113"/>
  <c r="AG84" i="113"/>
  <c r="AF84" i="113"/>
  <c r="AE84" i="113"/>
  <c r="AD84" i="113"/>
  <c r="AC84" i="113"/>
  <c r="AB84" i="113"/>
  <c r="AA84" i="113"/>
  <c r="BF84" i="113" s="1"/>
  <c r="BH84" i="113" s="1"/>
  <c r="L84" i="113"/>
  <c r="J84" i="113"/>
  <c r="BE82" i="113"/>
  <c r="BD82" i="113"/>
  <c r="BC82" i="113"/>
  <c r="BB82" i="113"/>
  <c r="BA82" i="113"/>
  <c r="AZ82" i="113"/>
  <c r="AY82" i="113"/>
  <c r="AX82" i="113"/>
  <c r="AW82" i="113"/>
  <c r="AV82" i="113"/>
  <c r="AU82" i="113"/>
  <c r="AT82" i="113"/>
  <c r="AS82" i="113"/>
  <c r="AR82" i="113"/>
  <c r="AQ82" i="113"/>
  <c r="AP82" i="113"/>
  <c r="AO82" i="113"/>
  <c r="AN82" i="113"/>
  <c r="AM82" i="113"/>
  <c r="AL82" i="113"/>
  <c r="AK82" i="113"/>
  <c r="AJ82" i="113"/>
  <c r="AI82" i="113"/>
  <c r="AH82" i="113"/>
  <c r="AG82" i="113"/>
  <c r="AF82" i="113"/>
  <c r="AE82" i="113"/>
  <c r="AD82" i="113"/>
  <c r="AC82" i="113"/>
  <c r="AB82" i="113"/>
  <c r="AA82" i="113"/>
  <c r="L82" i="113"/>
  <c r="J82" i="113"/>
  <c r="BE80" i="113"/>
  <c r="BD80" i="113"/>
  <c r="BC80" i="113"/>
  <c r="BB80" i="113"/>
  <c r="BA80" i="113"/>
  <c r="AZ80" i="113"/>
  <c r="AY80" i="113"/>
  <c r="AX80" i="113"/>
  <c r="AW80" i="113"/>
  <c r="AV80" i="113"/>
  <c r="AU80" i="113"/>
  <c r="AT80" i="113"/>
  <c r="AS80" i="113"/>
  <c r="AR80" i="113"/>
  <c r="AQ80" i="113"/>
  <c r="AP80" i="113"/>
  <c r="AO80" i="113"/>
  <c r="AN80" i="113"/>
  <c r="AM80" i="113"/>
  <c r="AL80" i="113"/>
  <c r="AK80" i="113"/>
  <c r="AJ80" i="113"/>
  <c r="AI80" i="113"/>
  <c r="AH80" i="113"/>
  <c r="AG80" i="113"/>
  <c r="AF80" i="113"/>
  <c r="AE80" i="113"/>
  <c r="AD80" i="113"/>
  <c r="AC80" i="113"/>
  <c r="AB80" i="113"/>
  <c r="AA80" i="113"/>
  <c r="L80" i="113"/>
  <c r="J80" i="113"/>
  <c r="BE78" i="113"/>
  <c r="BD78" i="113"/>
  <c r="BC78" i="113"/>
  <c r="BB78" i="113"/>
  <c r="BA78" i="113"/>
  <c r="AZ78" i="113"/>
  <c r="AY78" i="113"/>
  <c r="AX78" i="113"/>
  <c r="AW78" i="113"/>
  <c r="AV78" i="113"/>
  <c r="AU78" i="113"/>
  <c r="AT78" i="113"/>
  <c r="AS78" i="113"/>
  <c r="AR78" i="113"/>
  <c r="AQ78" i="113"/>
  <c r="AP78" i="113"/>
  <c r="AO78" i="113"/>
  <c r="AN78" i="113"/>
  <c r="AM78" i="113"/>
  <c r="AL78" i="113"/>
  <c r="AK78" i="113"/>
  <c r="AJ78" i="113"/>
  <c r="AI78" i="113"/>
  <c r="AH78" i="113"/>
  <c r="AG78" i="113"/>
  <c r="AF78" i="113"/>
  <c r="AE78" i="113"/>
  <c r="AD78" i="113"/>
  <c r="AC78" i="113"/>
  <c r="AB78" i="113"/>
  <c r="BF78" i="113" s="1"/>
  <c r="BH78" i="113" s="1"/>
  <c r="AA78" i="113"/>
  <c r="L78" i="113"/>
  <c r="J78" i="113"/>
  <c r="BE76" i="113"/>
  <c r="BD76" i="113"/>
  <c r="BC76" i="113"/>
  <c r="BB76" i="113"/>
  <c r="BA76" i="113"/>
  <c r="AZ76" i="113"/>
  <c r="AY76" i="113"/>
  <c r="AX76" i="113"/>
  <c r="AW76" i="113"/>
  <c r="AV76" i="113"/>
  <c r="AU76" i="113"/>
  <c r="AT76" i="113"/>
  <c r="AS76" i="113"/>
  <c r="AR76" i="113"/>
  <c r="AQ76" i="113"/>
  <c r="AP76" i="113"/>
  <c r="AO76" i="113"/>
  <c r="AN76" i="113"/>
  <c r="AM76" i="113"/>
  <c r="AL76" i="113"/>
  <c r="AK76" i="113"/>
  <c r="AJ76" i="113"/>
  <c r="AI76" i="113"/>
  <c r="AH76" i="113"/>
  <c r="AG76" i="113"/>
  <c r="AF76" i="113"/>
  <c r="AE76" i="113"/>
  <c r="AD76" i="113"/>
  <c r="AC76" i="113"/>
  <c r="AB76" i="113"/>
  <c r="AA76" i="113"/>
  <c r="BF76" i="113" s="1"/>
  <c r="BH76" i="113" s="1"/>
  <c r="L76" i="113"/>
  <c r="J76" i="113"/>
  <c r="BE74" i="113"/>
  <c r="BD74" i="113"/>
  <c r="BC74" i="113"/>
  <c r="BB74" i="113"/>
  <c r="BA74" i="113"/>
  <c r="AZ74" i="113"/>
  <c r="AY74" i="113"/>
  <c r="AX74" i="113"/>
  <c r="AW74" i="113"/>
  <c r="AV74" i="113"/>
  <c r="AU74" i="113"/>
  <c r="AT74" i="113"/>
  <c r="AS74" i="113"/>
  <c r="AR74" i="113"/>
  <c r="AQ74" i="113"/>
  <c r="AP74" i="113"/>
  <c r="AO74" i="113"/>
  <c r="AN74" i="113"/>
  <c r="AM74" i="113"/>
  <c r="AL74" i="113"/>
  <c r="AK74" i="113"/>
  <c r="AJ74" i="113"/>
  <c r="AI74" i="113"/>
  <c r="AH74" i="113"/>
  <c r="AG74" i="113"/>
  <c r="AF74" i="113"/>
  <c r="AE74" i="113"/>
  <c r="BF74" i="113" s="1"/>
  <c r="BH74" i="113" s="1"/>
  <c r="AD74" i="113"/>
  <c r="AC74" i="113"/>
  <c r="AB74" i="113"/>
  <c r="AA74" i="113"/>
  <c r="L74" i="113"/>
  <c r="J74" i="113"/>
  <c r="BE72" i="113"/>
  <c r="BD72" i="113"/>
  <c r="BC72" i="113"/>
  <c r="BB72" i="113"/>
  <c r="BA72" i="113"/>
  <c r="AZ72" i="113"/>
  <c r="AY72" i="113"/>
  <c r="AX72" i="113"/>
  <c r="AW72" i="113"/>
  <c r="AV72" i="113"/>
  <c r="AU72" i="113"/>
  <c r="AT72" i="113"/>
  <c r="AS72" i="113"/>
  <c r="AR72" i="113"/>
  <c r="AQ72" i="113"/>
  <c r="AP72" i="113"/>
  <c r="AO72" i="113"/>
  <c r="AN72" i="113"/>
  <c r="AM72" i="113"/>
  <c r="AL72" i="113"/>
  <c r="AK72" i="113"/>
  <c r="AJ72" i="113"/>
  <c r="AI72" i="113"/>
  <c r="AH72" i="113"/>
  <c r="AG72" i="113"/>
  <c r="AF72" i="113"/>
  <c r="AE72" i="113"/>
  <c r="AD72" i="113"/>
  <c r="AC72" i="113"/>
  <c r="AB72" i="113"/>
  <c r="AA72" i="113"/>
  <c r="BF72" i="113" s="1"/>
  <c r="BH72" i="113" s="1"/>
  <c r="L72" i="113"/>
  <c r="J72" i="113"/>
  <c r="BE70" i="113"/>
  <c r="BD70" i="113"/>
  <c r="BC70" i="113"/>
  <c r="BB70" i="113"/>
  <c r="BA70" i="113"/>
  <c r="AZ70" i="113"/>
  <c r="AY70" i="113"/>
  <c r="AX70" i="113"/>
  <c r="AW70" i="113"/>
  <c r="AV70" i="113"/>
  <c r="AU70" i="113"/>
  <c r="AT70" i="113"/>
  <c r="AS70" i="113"/>
  <c r="AR70" i="113"/>
  <c r="AQ70" i="113"/>
  <c r="AP70" i="113"/>
  <c r="AO70" i="113"/>
  <c r="AN70" i="113"/>
  <c r="AM70" i="113"/>
  <c r="AL70" i="113"/>
  <c r="AK70" i="113"/>
  <c r="AJ70" i="113"/>
  <c r="AI70" i="113"/>
  <c r="AH70" i="113"/>
  <c r="AG70" i="113"/>
  <c r="AF70" i="113"/>
  <c r="AE70" i="113"/>
  <c r="AD70" i="113"/>
  <c r="AC70" i="113"/>
  <c r="AB70" i="113"/>
  <c r="BF70" i="113" s="1"/>
  <c r="BH70" i="113" s="1"/>
  <c r="AA70" i="113"/>
  <c r="L70" i="113"/>
  <c r="J70" i="113"/>
  <c r="BE68" i="113"/>
  <c r="BD68" i="113"/>
  <c r="BC68" i="113"/>
  <c r="BB68" i="113"/>
  <c r="BA68" i="113"/>
  <c r="AZ68" i="113"/>
  <c r="AY68" i="113"/>
  <c r="AX68" i="113"/>
  <c r="AW68" i="113"/>
  <c r="AV68" i="113"/>
  <c r="AU68" i="113"/>
  <c r="AT68" i="113"/>
  <c r="AS68" i="113"/>
  <c r="AR68" i="113"/>
  <c r="AQ68" i="113"/>
  <c r="AP68" i="113"/>
  <c r="AO68" i="113"/>
  <c r="AN68" i="113"/>
  <c r="AM68" i="113"/>
  <c r="AL68" i="113"/>
  <c r="AK68" i="113"/>
  <c r="AJ68" i="113"/>
  <c r="AI68" i="113"/>
  <c r="AH68" i="113"/>
  <c r="AG68" i="113"/>
  <c r="AF68" i="113"/>
  <c r="AE68" i="113"/>
  <c r="AD68" i="113"/>
  <c r="AC68" i="113"/>
  <c r="AB68" i="113"/>
  <c r="AA68" i="113"/>
  <c r="BF68" i="113" s="1"/>
  <c r="BH68" i="113" s="1"/>
  <c r="L68" i="113"/>
  <c r="J68" i="113"/>
  <c r="BE66" i="113"/>
  <c r="BD66" i="113"/>
  <c r="BC66" i="113"/>
  <c r="BB66" i="113"/>
  <c r="BA66" i="113"/>
  <c r="AZ66" i="113"/>
  <c r="AY66" i="113"/>
  <c r="AX66" i="113"/>
  <c r="AW66" i="113"/>
  <c r="AV66" i="113"/>
  <c r="AU66" i="113"/>
  <c r="AT66" i="113"/>
  <c r="AS66" i="113"/>
  <c r="AR66" i="113"/>
  <c r="AQ66" i="113"/>
  <c r="AP66" i="113"/>
  <c r="AO66" i="113"/>
  <c r="AN66" i="113"/>
  <c r="AM66" i="113"/>
  <c r="AL66" i="113"/>
  <c r="AK66" i="113"/>
  <c r="AJ66" i="113"/>
  <c r="AI66" i="113"/>
  <c r="AH66" i="113"/>
  <c r="AG66" i="113"/>
  <c r="AF66" i="113"/>
  <c r="AE66" i="113"/>
  <c r="AD66" i="113"/>
  <c r="AC66" i="113"/>
  <c r="AB66" i="113"/>
  <c r="AA66" i="113"/>
  <c r="L66" i="113"/>
  <c r="J66" i="113"/>
  <c r="BE64" i="113"/>
  <c r="BD64" i="113"/>
  <c r="BC64" i="113"/>
  <c r="BB64" i="113"/>
  <c r="BA64" i="113"/>
  <c r="AZ64" i="113"/>
  <c r="AY64" i="113"/>
  <c r="AX64" i="113"/>
  <c r="AW64" i="113"/>
  <c r="AV64" i="113"/>
  <c r="AU64" i="113"/>
  <c r="AT64" i="113"/>
  <c r="AS64" i="113"/>
  <c r="AR64" i="113"/>
  <c r="AQ64" i="113"/>
  <c r="AP64" i="113"/>
  <c r="AO64" i="113"/>
  <c r="AN64" i="113"/>
  <c r="AM64" i="113"/>
  <c r="AL64" i="113"/>
  <c r="AK64" i="113"/>
  <c r="AJ64" i="113"/>
  <c r="AI64" i="113"/>
  <c r="AH64" i="113"/>
  <c r="AG64" i="113"/>
  <c r="AF64" i="113"/>
  <c r="AE64" i="113"/>
  <c r="AD64" i="113"/>
  <c r="AC64" i="113"/>
  <c r="AB64" i="113"/>
  <c r="AA64" i="113"/>
  <c r="L64" i="113"/>
  <c r="J64" i="113"/>
  <c r="BE62" i="113"/>
  <c r="BD62" i="113"/>
  <c r="BC62" i="113"/>
  <c r="BB62" i="113"/>
  <c r="BA62" i="113"/>
  <c r="AZ62" i="113"/>
  <c r="AY62" i="113"/>
  <c r="AX62" i="113"/>
  <c r="AW62" i="113"/>
  <c r="AV62" i="113"/>
  <c r="AU62" i="113"/>
  <c r="AT62" i="113"/>
  <c r="AS62" i="113"/>
  <c r="AR62" i="113"/>
  <c r="AQ62" i="113"/>
  <c r="AP62" i="113"/>
  <c r="AO62" i="113"/>
  <c r="AN62" i="113"/>
  <c r="AM62" i="113"/>
  <c r="AL62" i="113"/>
  <c r="AK62" i="113"/>
  <c r="AJ62" i="113"/>
  <c r="AI62" i="113"/>
  <c r="AH62" i="113"/>
  <c r="AG62" i="113"/>
  <c r="AF62" i="113"/>
  <c r="AE62" i="113"/>
  <c r="AD62" i="113"/>
  <c r="AC62" i="113"/>
  <c r="AB62" i="113"/>
  <c r="AA62" i="113"/>
  <c r="L62" i="113"/>
  <c r="J62" i="113"/>
  <c r="BE60" i="113"/>
  <c r="BD60" i="113"/>
  <c r="BC60" i="113"/>
  <c r="BB60" i="113"/>
  <c r="BA60" i="113"/>
  <c r="AZ60" i="113"/>
  <c r="AY60" i="113"/>
  <c r="AX60" i="113"/>
  <c r="AW60" i="113"/>
  <c r="AV60" i="113"/>
  <c r="AU60" i="113"/>
  <c r="AT60" i="113"/>
  <c r="AS60" i="113"/>
  <c r="AR60" i="113"/>
  <c r="AQ60" i="113"/>
  <c r="AP60" i="113"/>
  <c r="AO60" i="113"/>
  <c r="AN60" i="113"/>
  <c r="AM60" i="113"/>
  <c r="AL60" i="113"/>
  <c r="AK60" i="113"/>
  <c r="AJ60" i="113"/>
  <c r="AI60" i="113"/>
  <c r="AH60" i="113"/>
  <c r="AG60" i="113"/>
  <c r="AF60" i="113"/>
  <c r="AE60" i="113"/>
  <c r="AD60" i="113"/>
  <c r="AC60" i="113"/>
  <c r="AB60" i="113"/>
  <c r="AA60" i="113"/>
  <c r="L60" i="113"/>
  <c r="J60" i="113"/>
  <c r="BE58" i="113"/>
  <c r="BD58" i="113"/>
  <c r="BC58" i="113"/>
  <c r="BB58" i="113"/>
  <c r="BA58" i="113"/>
  <c r="AZ58" i="113"/>
  <c r="AY58" i="113"/>
  <c r="AX58" i="113"/>
  <c r="AW58" i="113"/>
  <c r="AV58" i="113"/>
  <c r="AU58" i="113"/>
  <c r="AT58" i="113"/>
  <c r="AS58" i="113"/>
  <c r="AR58" i="113"/>
  <c r="AQ58" i="113"/>
  <c r="AP58" i="113"/>
  <c r="AO58" i="113"/>
  <c r="AN58" i="113"/>
  <c r="AM58" i="113"/>
  <c r="AL58" i="113"/>
  <c r="AK58" i="113"/>
  <c r="AJ58" i="113"/>
  <c r="AI58" i="113"/>
  <c r="AH58" i="113"/>
  <c r="AG58" i="113"/>
  <c r="AF58" i="113"/>
  <c r="AE58" i="113"/>
  <c r="BF58" i="113" s="1"/>
  <c r="BH58" i="113" s="1"/>
  <c r="AD58" i="113"/>
  <c r="AC58" i="113"/>
  <c r="AB58" i="113"/>
  <c r="AA58" i="113"/>
  <c r="L58" i="113"/>
  <c r="J58" i="113"/>
  <c r="BE56" i="113"/>
  <c r="BD56" i="113"/>
  <c r="BC56" i="113"/>
  <c r="BB56" i="113"/>
  <c r="BA56" i="113"/>
  <c r="AZ56" i="113"/>
  <c r="AY56" i="113"/>
  <c r="AX56" i="113"/>
  <c r="AW56" i="113"/>
  <c r="AV56" i="113"/>
  <c r="AU56" i="113"/>
  <c r="AT56" i="113"/>
  <c r="AS56" i="113"/>
  <c r="AR56" i="113"/>
  <c r="AQ56" i="113"/>
  <c r="AP56" i="113"/>
  <c r="AO56" i="113"/>
  <c r="AN56" i="113"/>
  <c r="AM56" i="113"/>
  <c r="AL56" i="113"/>
  <c r="AK56" i="113"/>
  <c r="AJ56" i="113"/>
  <c r="AI56" i="113"/>
  <c r="AH56" i="113"/>
  <c r="AG56" i="113"/>
  <c r="AF56" i="113"/>
  <c r="AE56" i="113"/>
  <c r="AD56" i="113"/>
  <c r="AC56" i="113"/>
  <c r="AB56" i="113"/>
  <c r="AA56" i="113"/>
  <c r="L56" i="113"/>
  <c r="J56" i="113"/>
  <c r="BE54" i="113"/>
  <c r="BD54" i="113"/>
  <c r="BC54" i="113"/>
  <c r="BB54" i="113"/>
  <c r="BA54" i="113"/>
  <c r="AZ54" i="113"/>
  <c r="AY54" i="113"/>
  <c r="AX54" i="113"/>
  <c r="AW54" i="113"/>
  <c r="AV54" i="113"/>
  <c r="AU54" i="113"/>
  <c r="AT54" i="113"/>
  <c r="AS54" i="113"/>
  <c r="AR54" i="113"/>
  <c r="AQ54" i="113"/>
  <c r="AP54" i="113"/>
  <c r="AO54" i="113"/>
  <c r="AN54" i="113"/>
  <c r="AM54" i="113"/>
  <c r="AL54" i="113"/>
  <c r="AK54" i="113"/>
  <c r="AJ54" i="113"/>
  <c r="AI54" i="113"/>
  <c r="AH54" i="113"/>
  <c r="AG54" i="113"/>
  <c r="AF54" i="113"/>
  <c r="AE54" i="113"/>
  <c r="AD54" i="113"/>
  <c r="AC54" i="113"/>
  <c r="AB54" i="113"/>
  <c r="AA54" i="113"/>
  <c r="L54" i="113"/>
  <c r="J54" i="113"/>
  <c r="BE52" i="113"/>
  <c r="BD52" i="113"/>
  <c r="BC52" i="113"/>
  <c r="BB52" i="113"/>
  <c r="BA52" i="113"/>
  <c r="AZ52" i="113"/>
  <c r="AY52" i="113"/>
  <c r="AX52" i="113"/>
  <c r="AW52" i="113"/>
  <c r="AV52" i="113"/>
  <c r="AU52" i="113"/>
  <c r="AT52" i="113"/>
  <c r="AS52" i="113"/>
  <c r="AR52" i="113"/>
  <c r="AQ52" i="113"/>
  <c r="AP52" i="113"/>
  <c r="AO52" i="113"/>
  <c r="AN52" i="113"/>
  <c r="AM52" i="113"/>
  <c r="AL52" i="113"/>
  <c r="AK52" i="113"/>
  <c r="AJ52" i="113"/>
  <c r="AI52" i="113"/>
  <c r="AH52" i="113"/>
  <c r="AG52" i="113"/>
  <c r="AF52" i="113"/>
  <c r="AE52" i="113"/>
  <c r="AD52" i="113"/>
  <c r="AC52" i="113"/>
  <c r="AB52" i="113"/>
  <c r="AA52" i="113"/>
  <c r="BF52" i="113" s="1"/>
  <c r="BH52" i="113" s="1"/>
  <c r="L52" i="113"/>
  <c r="J52" i="113"/>
  <c r="BE50" i="113"/>
  <c r="BD50" i="113"/>
  <c r="BC50" i="113"/>
  <c r="BB50" i="113"/>
  <c r="BA50" i="113"/>
  <c r="AZ50" i="113"/>
  <c r="AY50" i="113"/>
  <c r="AX50" i="113"/>
  <c r="AW50" i="113"/>
  <c r="AV50" i="113"/>
  <c r="AU50" i="113"/>
  <c r="AT50" i="113"/>
  <c r="AS50" i="113"/>
  <c r="AR50" i="113"/>
  <c r="AQ50" i="113"/>
  <c r="AP50" i="113"/>
  <c r="AO50" i="113"/>
  <c r="AN50" i="113"/>
  <c r="AM50" i="113"/>
  <c r="AL50" i="113"/>
  <c r="AK50" i="113"/>
  <c r="AJ50" i="113"/>
  <c r="AI50" i="113"/>
  <c r="AH50" i="113"/>
  <c r="AG50" i="113"/>
  <c r="AF50" i="113"/>
  <c r="AE50" i="113"/>
  <c r="AD50" i="113"/>
  <c r="AC50" i="113"/>
  <c r="AB50" i="113"/>
  <c r="AA50" i="113"/>
  <c r="L50" i="113"/>
  <c r="J50" i="113"/>
  <c r="BE48" i="113"/>
  <c r="BD48" i="113"/>
  <c r="BC48" i="113"/>
  <c r="BB48" i="113"/>
  <c r="BA48" i="113"/>
  <c r="AZ48" i="113"/>
  <c r="AY48" i="113"/>
  <c r="AX48" i="113"/>
  <c r="AW48" i="113"/>
  <c r="AV48" i="113"/>
  <c r="AU48" i="113"/>
  <c r="AT48" i="113"/>
  <c r="AS48" i="113"/>
  <c r="AR48" i="113"/>
  <c r="AQ48" i="113"/>
  <c r="AP48" i="113"/>
  <c r="AO48" i="113"/>
  <c r="AN48" i="113"/>
  <c r="AM48" i="113"/>
  <c r="AL48" i="113"/>
  <c r="AK48" i="113"/>
  <c r="AJ48" i="113"/>
  <c r="AI48" i="113"/>
  <c r="AH48" i="113"/>
  <c r="AG48" i="113"/>
  <c r="AF48" i="113"/>
  <c r="AE48" i="113"/>
  <c r="AD48" i="113"/>
  <c r="AC48" i="113"/>
  <c r="AB48" i="113"/>
  <c r="AA48" i="113"/>
  <c r="L48" i="113"/>
  <c r="J48" i="113"/>
  <c r="BE46" i="113"/>
  <c r="BD46" i="113"/>
  <c r="BC46" i="113"/>
  <c r="BB46" i="113"/>
  <c r="BA46" i="113"/>
  <c r="AZ46" i="113"/>
  <c r="AY46" i="113"/>
  <c r="AX46" i="113"/>
  <c r="AW46" i="113"/>
  <c r="AV46" i="113"/>
  <c r="AU46" i="113"/>
  <c r="AT46" i="113"/>
  <c r="AS46" i="113"/>
  <c r="AR46" i="113"/>
  <c r="AQ46" i="113"/>
  <c r="AP46" i="113"/>
  <c r="AO46" i="113"/>
  <c r="AN46" i="113"/>
  <c r="AM46" i="113"/>
  <c r="AL46" i="113"/>
  <c r="AK46" i="113"/>
  <c r="AJ46" i="113"/>
  <c r="AI46" i="113"/>
  <c r="AH46" i="113"/>
  <c r="AG46" i="113"/>
  <c r="AF46" i="113"/>
  <c r="AE46" i="113"/>
  <c r="AD46" i="113"/>
  <c r="AC46" i="113"/>
  <c r="AB46" i="113"/>
  <c r="BF46" i="113" s="1"/>
  <c r="BH46" i="113" s="1"/>
  <c r="AA46" i="113"/>
  <c r="L46" i="113"/>
  <c r="J46" i="113"/>
  <c r="BE44" i="113"/>
  <c r="BD44" i="113"/>
  <c r="BC44" i="113"/>
  <c r="BB44" i="113"/>
  <c r="BA44" i="113"/>
  <c r="AZ44" i="113"/>
  <c r="AY44" i="113"/>
  <c r="AX44" i="113"/>
  <c r="AW44" i="113"/>
  <c r="AV44" i="113"/>
  <c r="AU44" i="113"/>
  <c r="AT44" i="113"/>
  <c r="AS44" i="113"/>
  <c r="AR44" i="113"/>
  <c r="AQ44" i="113"/>
  <c r="AP44" i="113"/>
  <c r="AO44" i="113"/>
  <c r="AN44" i="113"/>
  <c r="AM44" i="113"/>
  <c r="AL44" i="113"/>
  <c r="AK44" i="113"/>
  <c r="AJ44" i="113"/>
  <c r="AI44" i="113"/>
  <c r="AH44" i="113"/>
  <c r="AG44" i="113"/>
  <c r="AF44" i="113"/>
  <c r="AE44" i="113"/>
  <c r="AD44" i="113"/>
  <c r="AC44" i="113"/>
  <c r="AB44" i="113"/>
  <c r="AA44" i="113"/>
  <c r="BF44" i="113" s="1"/>
  <c r="BH44" i="113" s="1"/>
  <c r="L44" i="113"/>
  <c r="J44" i="113"/>
  <c r="BE42" i="113"/>
  <c r="BD42" i="113"/>
  <c r="BC42" i="113"/>
  <c r="BB42" i="113"/>
  <c r="BA42" i="113"/>
  <c r="AZ42" i="113"/>
  <c r="AY42" i="113"/>
  <c r="AX42" i="113"/>
  <c r="AW42" i="113"/>
  <c r="AV42" i="113"/>
  <c r="AU42" i="113"/>
  <c r="AT42" i="113"/>
  <c r="AS42" i="113"/>
  <c r="AR42" i="113"/>
  <c r="AQ42" i="113"/>
  <c r="AP42" i="113"/>
  <c r="AO42" i="113"/>
  <c r="AN42" i="113"/>
  <c r="AM42" i="113"/>
  <c r="AL42" i="113"/>
  <c r="AK42" i="113"/>
  <c r="AJ42" i="113"/>
  <c r="AI42" i="113"/>
  <c r="AH42" i="113"/>
  <c r="AG42" i="113"/>
  <c r="AF42" i="113"/>
  <c r="AE42" i="113"/>
  <c r="BF42" i="113" s="1"/>
  <c r="BH42" i="113" s="1"/>
  <c r="AD42" i="113"/>
  <c r="AC42" i="113"/>
  <c r="AB42" i="113"/>
  <c r="AA42" i="113"/>
  <c r="L42" i="113"/>
  <c r="J42" i="113"/>
  <c r="BE40" i="113"/>
  <c r="BD40" i="113"/>
  <c r="BC40" i="113"/>
  <c r="BB40" i="113"/>
  <c r="BA40" i="113"/>
  <c r="AZ40" i="113"/>
  <c r="AY40" i="113"/>
  <c r="AX40" i="113"/>
  <c r="AW40" i="113"/>
  <c r="AV40" i="113"/>
  <c r="AU40" i="113"/>
  <c r="AT40" i="113"/>
  <c r="AS40" i="113"/>
  <c r="AR40" i="113"/>
  <c r="AQ40" i="113"/>
  <c r="AP40" i="113"/>
  <c r="AO40" i="113"/>
  <c r="AN40" i="113"/>
  <c r="AM40" i="113"/>
  <c r="AL40" i="113"/>
  <c r="AK40" i="113"/>
  <c r="AJ40" i="113"/>
  <c r="AI40" i="113"/>
  <c r="AH40" i="113"/>
  <c r="AG40" i="113"/>
  <c r="AF40" i="113"/>
  <c r="AE40" i="113"/>
  <c r="AD40" i="113"/>
  <c r="AC40" i="113"/>
  <c r="AB40" i="113"/>
  <c r="AA40" i="113"/>
  <c r="BF40" i="113" s="1"/>
  <c r="BH40" i="113" s="1"/>
  <c r="L40" i="113"/>
  <c r="J40" i="113"/>
  <c r="BE38" i="113"/>
  <c r="BD38" i="113"/>
  <c r="BC38" i="113"/>
  <c r="BB38" i="113"/>
  <c r="BA38" i="113"/>
  <c r="AZ38" i="113"/>
  <c r="AY38" i="113"/>
  <c r="AX38" i="113"/>
  <c r="AW38" i="113"/>
  <c r="AV38" i="113"/>
  <c r="AU38" i="113"/>
  <c r="AT38" i="113"/>
  <c r="AS38" i="113"/>
  <c r="AR38" i="113"/>
  <c r="AQ38" i="113"/>
  <c r="AP38" i="113"/>
  <c r="AO38" i="113"/>
  <c r="AN38" i="113"/>
  <c r="AM38" i="113"/>
  <c r="AL38" i="113"/>
  <c r="AK38" i="113"/>
  <c r="AJ38" i="113"/>
  <c r="AI38" i="113"/>
  <c r="AH38" i="113"/>
  <c r="AG38" i="113"/>
  <c r="AF38" i="113"/>
  <c r="AE38" i="113"/>
  <c r="AD38" i="113"/>
  <c r="AC38" i="113"/>
  <c r="AB38" i="113"/>
  <c r="BF38" i="113" s="1"/>
  <c r="BH38" i="113" s="1"/>
  <c r="AA38" i="113"/>
  <c r="L38" i="113"/>
  <c r="J38" i="113"/>
  <c r="BE36" i="113"/>
  <c r="BD36" i="113"/>
  <c r="BC36" i="113"/>
  <c r="BB36" i="113"/>
  <c r="BA36" i="113"/>
  <c r="AZ36" i="113"/>
  <c r="AY36" i="113"/>
  <c r="AX36" i="113"/>
  <c r="AW36" i="113"/>
  <c r="AV36" i="113"/>
  <c r="AU36" i="113"/>
  <c r="AT36" i="113"/>
  <c r="AS36" i="113"/>
  <c r="AR36" i="113"/>
  <c r="AQ36" i="113"/>
  <c r="AP36" i="113"/>
  <c r="AO36" i="113"/>
  <c r="AN36" i="113"/>
  <c r="AM36" i="113"/>
  <c r="AL36" i="113"/>
  <c r="AK36" i="113"/>
  <c r="AJ36" i="113"/>
  <c r="AI36" i="113"/>
  <c r="AH36" i="113"/>
  <c r="AG36" i="113"/>
  <c r="AF36" i="113"/>
  <c r="AE36" i="113"/>
  <c r="AD36" i="113"/>
  <c r="AC36" i="113"/>
  <c r="AB36" i="113"/>
  <c r="AA36" i="113"/>
  <c r="BF36" i="113" s="1"/>
  <c r="BH36" i="113" s="1"/>
  <c r="L36" i="113"/>
  <c r="J36" i="113"/>
  <c r="BE34" i="113"/>
  <c r="BD34" i="113"/>
  <c r="BC34" i="113"/>
  <c r="BB34" i="113"/>
  <c r="BA34" i="113"/>
  <c r="AZ34" i="113"/>
  <c r="AY34" i="113"/>
  <c r="AX34" i="113"/>
  <c r="AW34" i="113"/>
  <c r="AV34" i="113"/>
  <c r="AU34" i="113"/>
  <c r="AT34" i="113"/>
  <c r="AS34" i="113"/>
  <c r="AR34" i="113"/>
  <c r="AQ34" i="113"/>
  <c r="AP34" i="113"/>
  <c r="AO34" i="113"/>
  <c r="AN34" i="113"/>
  <c r="AM34" i="113"/>
  <c r="AL34" i="113"/>
  <c r="AK34" i="113"/>
  <c r="AJ34" i="113"/>
  <c r="AI34" i="113"/>
  <c r="AH34" i="113"/>
  <c r="AG34" i="113"/>
  <c r="AF34" i="113"/>
  <c r="AE34" i="113"/>
  <c r="AD34" i="113"/>
  <c r="AC34" i="113"/>
  <c r="AB34" i="113"/>
  <c r="AA34" i="113"/>
  <c r="L34" i="113"/>
  <c r="J34" i="113"/>
  <c r="BE32" i="113"/>
  <c r="BD32" i="113"/>
  <c r="BC32" i="113"/>
  <c r="BB32" i="113"/>
  <c r="BA32" i="113"/>
  <c r="AZ32" i="113"/>
  <c r="AY32" i="113"/>
  <c r="AX32" i="113"/>
  <c r="AW32" i="113"/>
  <c r="AV32" i="113"/>
  <c r="AU32" i="113"/>
  <c r="AT32" i="113"/>
  <c r="AS32" i="113"/>
  <c r="AR32" i="113"/>
  <c r="AQ32" i="113"/>
  <c r="AP32" i="113"/>
  <c r="AO32" i="113"/>
  <c r="AN32" i="113"/>
  <c r="AM32" i="113"/>
  <c r="AL32" i="113"/>
  <c r="AK32" i="113"/>
  <c r="AJ32" i="113"/>
  <c r="AI32" i="113"/>
  <c r="AH32" i="113"/>
  <c r="AG32" i="113"/>
  <c r="AF32" i="113"/>
  <c r="AE32" i="113"/>
  <c r="AD32" i="113"/>
  <c r="AC32" i="113"/>
  <c r="AB32" i="113"/>
  <c r="AA32" i="113"/>
  <c r="L32" i="113"/>
  <c r="J32" i="113"/>
  <c r="BE30" i="113"/>
  <c r="BD30" i="113"/>
  <c r="BC30" i="113"/>
  <c r="BB30" i="113"/>
  <c r="BA30" i="113"/>
  <c r="AZ30" i="113"/>
  <c r="AY30" i="113"/>
  <c r="AX30" i="113"/>
  <c r="AW30" i="113"/>
  <c r="AV30" i="113"/>
  <c r="AU30" i="113"/>
  <c r="AT30" i="113"/>
  <c r="AS30" i="113"/>
  <c r="AR30" i="113"/>
  <c r="AQ30" i="113"/>
  <c r="AP30" i="113"/>
  <c r="AO30" i="113"/>
  <c r="AN30" i="113"/>
  <c r="AM30" i="113"/>
  <c r="AL30" i="113"/>
  <c r="AK30" i="113"/>
  <c r="AJ30" i="113"/>
  <c r="AI30" i="113"/>
  <c r="AH30" i="113"/>
  <c r="AG30" i="113"/>
  <c r="AF30" i="113"/>
  <c r="AE30" i="113"/>
  <c r="AD30" i="113"/>
  <c r="AC30" i="113"/>
  <c r="AB30" i="113"/>
  <c r="AA30" i="113"/>
  <c r="L30" i="113"/>
  <c r="J30" i="113"/>
  <c r="BE28" i="113"/>
  <c r="BD28" i="113"/>
  <c r="BC28" i="113"/>
  <c r="BB28" i="113"/>
  <c r="BA28" i="113"/>
  <c r="AZ28" i="113"/>
  <c r="AY28" i="113"/>
  <c r="AX28" i="113"/>
  <c r="AW28" i="113"/>
  <c r="AV28" i="113"/>
  <c r="AU28" i="113"/>
  <c r="AT28" i="113"/>
  <c r="AS28" i="113"/>
  <c r="AR28" i="113"/>
  <c r="AQ28" i="113"/>
  <c r="AP28" i="113"/>
  <c r="AO28" i="113"/>
  <c r="AN28" i="113"/>
  <c r="AM28" i="113"/>
  <c r="AL28" i="113"/>
  <c r="AK28" i="113"/>
  <c r="AJ28" i="113"/>
  <c r="AI28" i="113"/>
  <c r="AH28" i="113"/>
  <c r="AG28" i="113"/>
  <c r="AF28" i="113"/>
  <c r="AE28" i="113"/>
  <c r="AD28" i="113"/>
  <c r="AC28" i="113"/>
  <c r="AB28" i="113"/>
  <c r="AA28" i="113"/>
  <c r="L28" i="113"/>
  <c r="J28" i="113"/>
  <c r="BE26" i="113"/>
  <c r="BD26" i="113"/>
  <c r="BC26" i="113"/>
  <c r="BB26" i="113"/>
  <c r="BA26" i="113"/>
  <c r="AZ26" i="113"/>
  <c r="AY26" i="113"/>
  <c r="AX26" i="113"/>
  <c r="AW26" i="113"/>
  <c r="AV26" i="113"/>
  <c r="AU26" i="113"/>
  <c r="AT26" i="113"/>
  <c r="AS26" i="113"/>
  <c r="AR26" i="113"/>
  <c r="AQ26" i="113"/>
  <c r="AP26" i="113"/>
  <c r="AO26" i="113"/>
  <c r="AN26" i="113"/>
  <c r="AM26" i="113"/>
  <c r="AL26" i="113"/>
  <c r="AK26" i="113"/>
  <c r="AJ26" i="113"/>
  <c r="AI26" i="113"/>
  <c r="AH26" i="113"/>
  <c r="AG26" i="113"/>
  <c r="AF26" i="113"/>
  <c r="AE26" i="113"/>
  <c r="BF26" i="113" s="1"/>
  <c r="BH26" i="113" s="1"/>
  <c r="AD26" i="113"/>
  <c r="AC26" i="113"/>
  <c r="AB26" i="113"/>
  <c r="AA26" i="113"/>
  <c r="L26" i="113"/>
  <c r="J26" i="113"/>
  <c r="BE24" i="113"/>
  <c r="BD24" i="113"/>
  <c r="BC24" i="113"/>
  <c r="BB24" i="113"/>
  <c r="BA24" i="113"/>
  <c r="AZ24" i="113"/>
  <c r="AY24" i="113"/>
  <c r="AX24" i="113"/>
  <c r="AW24" i="113"/>
  <c r="AV24" i="113"/>
  <c r="AU24" i="113"/>
  <c r="AT24" i="113"/>
  <c r="AS24" i="113"/>
  <c r="AR24" i="113"/>
  <c r="AQ24" i="113"/>
  <c r="AP24" i="113"/>
  <c r="AO24" i="113"/>
  <c r="AN24" i="113"/>
  <c r="AM24" i="113"/>
  <c r="AL24" i="113"/>
  <c r="AK24" i="113"/>
  <c r="AJ24" i="113"/>
  <c r="AI24" i="113"/>
  <c r="AH24" i="113"/>
  <c r="AG24" i="113"/>
  <c r="AF24" i="113"/>
  <c r="AE24" i="113"/>
  <c r="AD24" i="113"/>
  <c r="AC24" i="113"/>
  <c r="AB24" i="113"/>
  <c r="AA24" i="113"/>
  <c r="L24" i="113"/>
  <c r="J24" i="113"/>
  <c r="BE22" i="113"/>
  <c r="BD22" i="113"/>
  <c r="BC22" i="113"/>
  <c r="BB22" i="113"/>
  <c r="BA22" i="113"/>
  <c r="AZ22" i="113"/>
  <c r="AY22" i="113"/>
  <c r="AX22" i="113"/>
  <c r="AW22" i="113"/>
  <c r="AV22" i="113"/>
  <c r="AU22" i="113"/>
  <c r="AT22" i="113"/>
  <c r="AS22" i="113"/>
  <c r="AR22" i="113"/>
  <c r="AQ22" i="113"/>
  <c r="AP22" i="113"/>
  <c r="AO22" i="113"/>
  <c r="AN22" i="113"/>
  <c r="AM22" i="113"/>
  <c r="AL22" i="113"/>
  <c r="AK22" i="113"/>
  <c r="AJ22" i="113"/>
  <c r="AI22" i="113"/>
  <c r="AH22" i="113"/>
  <c r="AG22" i="113"/>
  <c r="AF22" i="113"/>
  <c r="AE22" i="113"/>
  <c r="AD22" i="113"/>
  <c r="AC22" i="113"/>
  <c r="AB22" i="113"/>
  <c r="AA22" i="113"/>
  <c r="L22" i="113"/>
  <c r="J22" i="113"/>
  <c r="BE20" i="113"/>
  <c r="BD20" i="113"/>
  <c r="BC20" i="113"/>
  <c r="BB20" i="113"/>
  <c r="BA20" i="113"/>
  <c r="AZ20" i="113"/>
  <c r="AY20" i="113"/>
  <c r="AX20" i="113"/>
  <c r="AW20" i="113"/>
  <c r="AV20" i="113"/>
  <c r="AU20" i="113"/>
  <c r="AT20" i="113"/>
  <c r="AS20" i="113"/>
  <c r="AR20" i="113"/>
  <c r="AQ20" i="113"/>
  <c r="AP20" i="113"/>
  <c r="AO20" i="113"/>
  <c r="AN20" i="113"/>
  <c r="AM20" i="113"/>
  <c r="AL20" i="113"/>
  <c r="AK20" i="113"/>
  <c r="AJ20" i="113"/>
  <c r="AI20" i="113"/>
  <c r="AH20" i="113"/>
  <c r="AG20" i="113"/>
  <c r="AF20" i="113"/>
  <c r="AE20" i="113"/>
  <c r="AD20" i="113"/>
  <c r="AC20" i="113"/>
  <c r="AB20" i="113"/>
  <c r="AA20" i="113"/>
  <c r="BF20" i="113" s="1"/>
  <c r="BH20" i="113" s="1"/>
  <c r="L20" i="113"/>
  <c r="J20" i="113"/>
  <c r="BE18" i="113"/>
  <c r="BD18" i="113"/>
  <c r="BC18" i="113"/>
  <c r="BB18" i="113"/>
  <c r="BA18" i="113"/>
  <c r="AZ18" i="113"/>
  <c r="AY18" i="113"/>
  <c r="AX18" i="113"/>
  <c r="AW18" i="113"/>
  <c r="AV18" i="113"/>
  <c r="AU18" i="113"/>
  <c r="AT18" i="113"/>
  <c r="AS18" i="113"/>
  <c r="AR18" i="113"/>
  <c r="AQ18" i="113"/>
  <c r="AP18" i="113"/>
  <c r="AO18" i="113"/>
  <c r="AN18" i="113"/>
  <c r="AM18" i="113"/>
  <c r="AL18" i="113"/>
  <c r="AK18" i="113"/>
  <c r="AJ18" i="113"/>
  <c r="AI18" i="113"/>
  <c r="AH18" i="113"/>
  <c r="AG18" i="113"/>
  <c r="AF18" i="113"/>
  <c r="AE18" i="113"/>
  <c r="AD18" i="113"/>
  <c r="AC18" i="113"/>
  <c r="AB18" i="113"/>
  <c r="AA18" i="113"/>
  <c r="L18" i="113"/>
  <c r="J18" i="113"/>
  <c r="B17" i="113"/>
  <c r="B19" i="113" s="1"/>
  <c r="B21" i="113" s="1"/>
  <c r="B23" i="113" s="1"/>
  <c r="B25" i="113" s="1"/>
  <c r="B27" i="113" s="1"/>
  <c r="B29" i="113" s="1"/>
  <c r="B31" i="113" s="1"/>
  <c r="B33" i="113" s="1"/>
  <c r="B35" i="113" s="1"/>
  <c r="B37" i="113" s="1"/>
  <c r="B39" i="113" s="1"/>
  <c r="B41" i="113" s="1"/>
  <c r="B43" i="113" s="1"/>
  <c r="B45" i="113" s="1"/>
  <c r="B47" i="113" s="1"/>
  <c r="B49" i="113" s="1"/>
  <c r="B51" i="113" s="1"/>
  <c r="B53" i="113" s="1"/>
  <c r="B55" i="113" s="1"/>
  <c r="B57" i="113" s="1"/>
  <c r="B59" i="113" s="1"/>
  <c r="B61" i="113" s="1"/>
  <c r="B63" i="113" s="1"/>
  <c r="B65" i="113" s="1"/>
  <c r="B67" i="113" s="1"/>
  <c r="B69" i="113" s="1"/>
  <c r="B71" i="113" s="1"/>
  <c r="B73" i="113" s="1"/>
  <c r="B75" i="113" s="1"/>
  <c r="B77" i="113" s="1"/>
  <c r="B79" i="113" s="1"/>
  <c r="B81" i="113" s="1"/>
  <c r="B83" i="113" s="1"/>
  <c r="B85" i="113" s="1"/>
  <c r="B87" i="113" s="1"/>
  <c r="B89" i="113" s="1"/>
  <c r="B91" i="113" s="1"/>
  <c r="B93" i="113" s="1"/>
  <c r="B95" i="113" s="1"/>
  <c r="B97" i="113" s="1"/>
  <c r="B99" i="113" s="1"/>
  <c r="B101" i="113" s="1"/>
  <c r="B103" i="113" s="1"/>
  <c r="B105" i="113" s="1"/>
  <c r="B107" i="113" s="1"/>
  <c r="B109" i="113" s="1"/>
  <c r="B111" i="113" s="1"/>
  <c r="B113" i="113" s="1"/>
  <c r="B115" i="113" s="1"/>
  <c r="B117" i="113" s="1"/>
  <c r="B119" i="113" s="1"/>
  <c r="B121" i="113" s="1"/>
  <c r="B123" i="113" s="1"/>
  <c r="B125" i="113" s="1"/>
  <c r="B127" i="113" s="1"/>
  <c r="B129" i="113" s="1"/>
  <c r="B131" i="113" s="1"/>
  <c r="B133" i="113" s="1"/>
  <c r="B135" i="113" s="1"/>
  <c r="B137" i="113" s="1"/>
  <c r="B139" i="113" s="1"/>
  <c r="B141" i="113" s="1"/>
  <c r="B143" i="113" s="1"/>
  <c r="B145" i="113" s="1"/>
  <c r="B147" i="113" s="1"/>
  <c r="B149" i="113" s="1"/>
  <c r="B151" i="113" s="1"/>
  <c r="B153" i="113" s="1"/>
  <c r="B155" i="113" s="1"/>
  <c r="B157" i="113" s="1"/>
  <c r="B159" i="113" s="1"/>
  <c r="B161" i="113" s="1"/>
  <c r="B163" i="113" s="1"/>
  <c r="B165" i="113" s="1"/>
  <c r="B167" i="113" s="1"/>
  <c r="B169" i="113" s="1"/>
  <c r="B171" i="113" s="1"/>
  <c r="B173" i="113" s="1"/>
  <c r="B175" i="113" s="1"/>
  <c r="B177" i="113" s="1"/>
  <c r="B179" i="113" s="1"/>
  <c r="B181" i="113" s="1"/>
  <c r="B183" i="113" s="1"/>
  <c r="B185" i="113" s="1"/>
  <c r="B187" i="113" s="1"/>
  <c r="B189" i="113" s="1"/>
  <c r="B191" i="113" s="1"/>
  <c r="B193" i="113" s="1"/>
  <c r="B195" i="113" s="1"/>
  <c r="B197" i="113" s="1"/>
  <c r="B199" i="113" s="1"/>
  <c r="B201" i="113" s="1"/>
  <c r="B203" i="113" s="1"/>
  <c r="B205" i="113" s="1"/>
  <c r="B207" i="113" s="1"/>
  <c r="B209" i="113" s="1"/>
  <c r="B211" i="113" s="1"/>
  <c r="B213" i="113" s="1"/>
  <c r="B215" i="113" s="1"/>
  <c r="BC16" i="113"/>
  <c r="BE15" i="113"/>
  <c r="BE16" i="113" s="1"/>
  <c r="BB15" i="113"/>
  <c r="BB16" i="113" s="1"/>
  <c r="AL15" i="113"/>
  <c r="AL16" i="113" s="1"/>
  <c r="BE14" i="113"/>
  <c r="BD14" i="113"/>
  <c r="BD15" i="113" s="1"/>
  <c r="BD16" i="113" s="1"/>
  <c r="BC14" i="113"/>
  <c r="BC15" i="113" s="1"/>
  <c r="BF12" i="113"/>
  <c r="BI8" i="113"/>
  <c r="AJ2" i="113"/>
  <c r="AZ15" i="113" s="1"/>
  <c r="AZ16" i="113" s="1"/>
  <c r="K236" i="112"/>
  <c r="P231" i="112"/>
  <c r="K231" i="112"/>
  <c r="U231" i="112" s="1"/>
  <c r="P236" i="112" s="1"/>
  <c r="U236" i="112" s="1"/>
  <c r="AQ222" i="112" s="1"/>
  <c r="AF230" i="112"/>
  <c r="P230" i="112"/>
  <c r="K230" i="112"/>
  <c r="AH228" i="112"/>
  <c r="AF231" i="112" s="1"/>
  <c r="AM226" i="112"/>
  <c r="AA236" i="112" s="1"/>
  <c r="AJ226" i="112"/>
  <c r="AH226" i="112"/>
  <c r="W226" i="112"/>
  <c r="T226" i="112"/>
  <c r="R226" i="112"/>
  <c r="M225" i="112"/>
  <c r="AE224" i="112"/>
  <c r="O224" i="112"/>
  <c r="BA216" i="112"/>
  <c r="AZ216" i="112"/>
  <c r="AY216" i="112"/>
  <c r="AX216" i="112"/>
  <c r="AW216" i="112"/>
  <c r="AV216" i="112"/>
  <c r="AU216" i="112"/>
  <c r="AT216" i="112"/>
  <c r="AS216" i="112"/>
  <c r="AR216" i="112"/>
  <c r="AQ216" i="112"/>
  <c r="AP216" i="112"/>
  <c r="AO216" i="112"/>
  <c r="AN216" i="112"/>
  <c r="AM216" i="112"/>
  <c r="AL216" i="112"/>
  <c r="AK216" i="112"/>
  <c r="AJ216" i="112"/>
  <c r="AI216" i="112"/>
  <c r="AH216" i="112"/>
  <c r="AG216" i="112"/>
  <c r="AF216" i="112"/>
  <c r="AE216" i="112"/>
  <c r="AD216" i="112"/>
  <c r="AC216" i="112"/>
  <c r="AB216" i="112"/>
  <c r="AA216" i="112"/>
  <c r="Z216" i="112"/>
  <c r="Y216" i="112"/>
  <c r="X216" i="112"/>
  <c r="W216" i="112"/>
  <c r="BB216" i="112" s="1"/>
  <c r="BD216" i="112" s="1"/>
  <c r="H216" i="112"/>
  <c r="F216" i="112"/>
  <c r="BA214" i="112"/>
  <c r="AZ214" i="112"/>
  <c r="AY214" i="112"/>
  <c r="AX214" i="112"/>
  <c r="AW214" i="112"/>
  <c r="AV214" i="112"/>
  <c r="AU214" i="112"/>
  <c r="AT214" i="112"/>
  <c r="AS214" i="112"/>
  <c r="AR214" i="112"/>
  <c r="AQ214" i="112"/>
  <c r="AP214" i="112"/>
  <c r="AO214" i="112"/>
  <c r="AN214" i="112"/>
  <c r="AM214" i="112"/>
  <c r="AL214" i="112"/>
  <c r="AK214" i="112"/>
  <c r="AJ214" i="112"/>
  <c r="AI214" i="112"/>
  <c r="AH214" i="112"/>
  <c r="AG214" i="112"/>
  <c r="AF214" i="112"/>
  <c r="AE214" i="112"/>
  <c r="AD214" i="112"/>
  <c r="AC214" i="112"/>
  <c r="AB214" i="112"/>
  <c r="AA214" i="112"/>
  <c r="Z214" i="112"/>
  <c r="Y214" i="112"/>
  <c r="X214" i="112"/>
  <c r="W214" i="112"/>
  <c r="H214" i="112"/>
  <c r="F214" i="112"/>
  <c r="BA212" i="112"/>
  <c r="AZ212" i="112"/>
  <c r="AY212" i="112"/>
  <c r="AX212" i="112"/>
  <c r="AW212" i="112"/>
  <c r="AV212" i="112"/>
  <c r="AU212" i="112"/>
  <c r="AT212" i="112"/>
  <c r="AS212" i="112"/>
  <c r="AR212" i="112"/>
  <c r="AQ212" i="112"/>
  <c r="AP212" i="112"/>
  <c r="AO212" i="112"/>
  <c r="AN212" i="112"/>
  <c r="AM212" i="112"/>
  <c r="AL212" i="112"/>
  <c r="AK212" i="112"/>
  <c r="AJ212" i="112"/>
  <c r="AI212" i="112"/>
  <c r="AH212" i="112"/>
  <c r="AG212" i="112"/>
  <c r="AF212" i="112"/>
  <c r="AE212" i="112"/>
  <c r="AD212" i="112"/>
  <c r="AC212" i="112"/>
  <c r="AB212" i="112"/>
  <c r="AA212" i="112"/>
  <c r="Z212" i="112"/>
  <c r="Y212" i="112"/>
  <c r="X212" i="112"/>
  <c r="W212" i="112"/>
  <c r="H212" i="112"/>
  <c r="F212" i="112"/>
  <c r="BA210" i="112"/>
  <c r="AZ210" i="112"/>
  <c r="AY210" i="112"/>
  <c r="AX210" i="112"/>
  <c r="AW210" i="112"/>
  <c r="AV210" i="112"/>
  <c r="AU210" i="112"/>
  <c r="AT210" i="112"/>
  <c r="AS210" i="112"/>
  <c r="AR210" i="112"/>
  <c r="AQ210" i="112"/>
  <c r="AP210" i="112"/>
  <c r="AO210" i="112"/>
  <c r="AN210" i="112"/>
  <c r="AM210" i="112"/>
  <c r="AL210" i="112"/>
  <c r="AK210" i="112"/>
  <c r="AJ210" i="112"/>
  <c r="AI210" i="112"/>
  <c r="AH210" i="112"/>
  <c r="AG210" i="112"/>
  <c r="AF210" i="112"/>
  <c r="AE210" i="112"/>
  <c r="AD210" i="112"/>
  <c r="AC210" i="112"/>
  <c r="AB210" i="112"/>
  <c r="AA210" i="112"/>
  <c r="Z210" i="112"/>
  <c r="Y210" i="112"/>
  <c r="X210" i="112"/>
  <c r="W210" i="112"/>
  <c r="H210" i="112"/>
  <c r="F210" i="112"/>
  <c r="BA208" i="112"/>
  <c r="AZ208" i="112"/>
  <c r="AY208" i="112"/>
  <c r="AX208" i="112"/>
  <c r="AW208" i="112"/>
  <c r="AV208" i="112"/>
  <c r="AU208" i="112"/>
  <c r="AT208" i="112"/>
  <c r="AS208" i="112"/>
  <c r="AR208" i="112"/>
  <c r="AQ208" i="112"/>
  <c r="AP208" i="112"/>
  <c r="AO208" i="112"/>
  <c r="AN208" i="112"/>
  <c r="AM208" i="112"/>
  <c r="AL208" i="112"/>
  <c r="BB208" i="112" s="1"/>
  <c r="BD208" i="112" s="1"/>
  <c r="AK208" i="112"/>
  <c r="AJ208" i="112"/>
  <c r="AI208" i="112"/>
  <c r="AH208" i="112"/>
  <c r="AG208" i="112"/>
  <c r="AF208" i="112"/>
  <c r="AE208" i="112"/>
  <c r="AD208" i="112"/>
  <c r="AC208" i="112"/>
  <c r="AB208" i="112"/>
  <c r="AA208" i="112"/>
  <c r="Z208" i="112"/>
  <c r="Y208" i="112"/>
  <c r="X208" i="112"/>
  <c r="W208" i="112"/>
  <c r="H208" i="112"/>
  <c r="F208" i="112"/>
  <c r="BA206" i="112"/>
  <c r="AZ206" i="112"/>
  <c r="AY206" i="112"/>
  <c r="AX206" i="112"/>
  <c r="AW206" i="112"/>
  <c r="AV206" i="112"/>
  <c r="AU206" i="112"/>
  <c r="AT206" i="112"/>
  <c r="AS206" i="112"/>
  <c r="AR206" i="112"/>
  <c r="AQ206" i="112"/>
  <c r="AP206" i="112"/>
  <c r="AO206" i="112"/>
  <c r="AN206" i="112"/>
  <c r="AM206" i="112"/>
  <c r="AL206" i="112"/>
  <c r="AK206" i="112"/>
  <c r="AJ206" i="112"/>
  <c r="AI206" i="112"/>
  <c r="AH206" i="112"/>
  <c r="AG206" i="112"/>
  <c r="AF206" i="112"/>
  <c r="AE206" i="112"/>
  <c r="AD206" i="112"/>
  <c r="AC206" i="112"/>
  <c r="AB206" i="112"/>
  <c r="AA206" i="112"/>
  <c r="Z206" i="112"/>
  <c r="Y206" i="112"/>
  <c r="X206" i="112"/>
  <c r="W206" i="112"/>
  <c r="H206" i="112"/>
  <c r="F206" i="112"/>
  <c r="BA204" i="112"/>
  <c r="AZ204" i="112"/>
  <c r="AY204" i="112"/>
  <c r="AX204" i="112"/>
  <c r="AW204" i="112"/>
  <c r="AV204" i="112"/>
  <c r="AU204" i="112"/>
  <c r="AT204" i="112"/>
  <c r="AS204" i="112"/>
  <c r="AR204" i="112"/>
  <c r="AQ204" i="112"/>
  <c r="AP204" i="112"/>
  <c r="AO204" i="112"/>
  <c r="AN204" i="112"/>
  <c r="AM204" i="112"/>
  <c r="AL204" i="112"/>
  <c r="AK204" i="112"/>
  <c r="AJ204" i="112"/>
  <c r="AI204" i="112"/>
  <c r="AH204" i="112"/>
  <c r="AG204" i="112"/>
  <c r="AF204" i="112"/>
  <c r="AE204" i="112"/>
  <c r="AD204" i="112"/>
  <c r="AC204" i="112"/>
  <c r="AB204" i="112"/>
  <c r="AA204" i="112"/>
  <c r="Z204" i="112"/>
  <c r="Y204" i="112"/>
  <c r="X204" i="112"/>
  <c r="W204" i="112"/>
  <c r="H204" i="112"/>
  <c r="F204" i="112"/>
  <c r="BA202" i="112"/>
  <c r="AZ202" i="112"/>
  <c r="AY202" i="112"/>
  <c r="AX202" i="112"/>
  <c r="AW202" i="112"/>
  <c r="AV202" i="112"/>
  <c r="AU202" i="112"/>
  <c r="AT202" i="112"/>
  <c r="AS202" i="112"/>
  <c r="AR202" i="112"/>
  <c r="AQ202" i="112"/>
  <c r="AP202" i="112"/>
  <c r="AO202" i="112"/>
  <c r="AN202" i="112"/>
  <c r="AM202" i="112"/>
  <c r="AL202" i="112"/>
  <c r="AK202" i="112"/>
  <c r="AJ202" i="112"/>
  <c r="AI202" i="112"/>
  <c r="AH202" i="112"/>
  <c r="AG202" i="112"/>
  <c r="AF202" i="112"/>
  <c r="AE202" i="112"/>
  <c r="AD202" i="112"/>
  <c r="AC202" i="112"/>
  <c r="AB202" i="112"/>
  <c r="AA202" i="112"/>
  <c r="Z202" i="112"/>
  <c r="Y202" i="112"/>
  <c r="X202" i="112"/>
  <c r="W202" i="112"/>
  <c r="H202" i="112"/>
  <c r="F202" i="112"/>
  <c r="BA200" i="112"/>
  <c r="AZ200" i="112"/>
  <c r="AY200" i="112"/>
  <c r="AX200" i="112"/>
  <c r="AW200" i="112"/>
  <c r="AV200" i="112"/>
  <c r="AU200" i="112"/>
  <c r="AT200" i="112"/>
  <c r="AS200" i="112"/>
  <c r="AR200" i="112"/>
  <c r="AQ200" i="112"/>
  <c r="AP200" i="112"/>
  <c r="AO200" i="112"/>
  <c r="AN200" i="112"/>
  <c r="AM200" i="112"/>
  <c r="AL200" i="112"/>
  <c r="AK200" i="112"/>
  <c r="AJ200" i="112"/>
  <c r="AI200" i="112"/>
  <c r="AH200" i="112"/>
  <c r="AG200" i="112"/>
  <c r="AF200" i="112"/>
  <c r="AE200" i="112"/>
  <c r="AD200" i="112"/>
  <c r="AC200" i="112"/>
  <c r="AB200" i="112"/>
  <c r="AA200" i="112"/>
  <c r="Z200" i="112"/>
  <c r="Y200" i="112"/>
  <c r="X200" i="112"/>
  <c r="W200" i="112"/>
  <c r="BB200" i="112" s="1"/>
  <c r="BD200" i="112" s="1"/>
  <c r="H200" i="112"/>
  <c r="F200" i="112"/>
  <c r="BA198" i="112"/>
  <c r="AZ198" i="112"/>
  <c r="AY198" i="112"/>
  <c r="AX198" i="112"/>
  <c r="AW198" i="112"/>
  <c r="AV198" i="112"/>
  <c r="AU198" i="112"/>
  <c r="AT198" i="112"/>
  <c r="AS198" i="112"/>
  <c r="AR198" i="112"/>
  <c r="AQ198" i="112"/>
  <c r="AP198" i="112"/>
  <c r="AO198" i="112"/>
  <c r="AN198" i="112"/>
  <c r="AM198" i="112"/>
  <c r="AL198" i="112"/>
  <c r="AK198" i="112"/>
  <c r="AJ198" i="112"/>
  <c r="AI198" i="112"/>
  <c r="AH198" i="112"/>
  <c r="AG198" i="112"/>
  <c r="AF198" i="112"/>
  <c r="AE198" i="112"/>
  <c r="AD198" i="112"/>
  <c r="AC198" i="112"/>
  <c r="AB198" i="112"/>
  <c r="AA198" i="112"/>
  <c r="Z198" i="112"/>
  <c r="Y198" i="112"/>
  <c r="X198" i="112"/>
  <c r="W198" i="112"/>
  <c r="H198" i="112"/>
  <c r="F198" i="112"/>
  <c r="BA196" i="112"/>
  <c r="AZ196" i="112"/>
  <c r="AY196" i="112"/>
  <c r="AX196" i="112"/>
  <c r="AW196" i="112"/>
  <c r="AV196" i="112"/>
  <c r="AU196" i="112"/>
  <c r="AT196" i="112"/>
  <c r="AS196" i="112"/>
  <c r="AR196" i="112"/>
  <c r="AQ196" i="112"/>
  <c r="AP196" i="112"/>
  <c r="AO196" i="112"/>
  <c r="AN196" i="112"/>
  <c r="AM196" i="112"/>
  <c r="AL196" i="112"/>
  <c r="AK196" i="112"/>
  <c r="AJ196" i="112"/>
  <c r="AI196" i="112"/>
  <c r="AH196" i="112"/>
  <c r="AG196" i="112"/>
  <c r="AF196" i="112"/>
  <c r="AE196" i="112"/>
  <c r="AD196" i="112"/>
  <c r="AC196" i="112"/>
  <c r="AB196" i="112"/>
  <c r="AA196" i="112"/>
  <c r="Z196" i="112"/>
  <c r="Y196" i="112"/>
  <c r="X196" i="112"/>
  <c r="W196" i="112"/>
  <c r="H196" i="112"/>
  <c r="F196" i="112"/>
  <c r="BA194" i="112"/>
  <c r="AZ194" i="112"/>
  <c r="AY194" i="112"/>
  <c r="AX194" i="112"/>
  <c r="AW194" i="112"/>
  <c r="AV194" i="112"/>
  <c r="AU194" i="112"/>
  <c r="AT194" i="112"/>
  <c r="AS194" i="112"/>
  <c r="AR194" i="112"/>
  <c r="AQ194" i="112"/>
  <c r="AP194" i="112"/>
  <c r="AO194" i="112"/>
  <c r="AN194" i="112"/>
  <c r="AM194" i="112"/>
  <c r="AL194" i="112"/>
  <c r="AK194" i="112"/>
  <c r="AJ194" i="112"/>
  <c r="AI194" i="112"/>
  <c r="AH194" i="112"/>
  <c r="AG194" i="112"/>
  <c r="AF194" i="112"/>
  <c r="AE194" i="112"/>
  <c r="AD194" i="112"/>
  <c r="AC194" i="112"/>
  <c r="AB194" i="112"/>
  <c r="AA194" i="112"/>
  <c r="Z194" i="112"/>
  <c r="Y194" i="112"/>
  <c r="X194" i="112"/>
  <c r="W194" i="112"/>
  <c r="H194" i="112"/>
  <c r="F194" i="112"/>
  <c r="BA192" i="112"/>
  <c r="AZ192" i="112"/>
  <c r="AY192" i="112"/>
  <c r="AX192" i="112"/>
  <c r="AW192" i="112"/>
  <c r="AV192" i="112"/>
  <c r="AU192" i="112"/>
  <c r="AT192" i="112"/>
  <c r="AS192" i="112"/>
  <c r="AR192" i="112"/>
  <c r="AQ192" i="112"/>
  <c r="AP192" i="112"/>
  <c r="AO192" i="112"/>
  <c r="AN192" i="112"/>
  <c r="AM192" i="112"/>
  <c r="AL192" i="112"/>
  <c r="BB192" i="112" s="1"/>
  <c r="BD192" i="112" s="1"/>
  <c r="AK192" i="112"/>
  <c r="AJ192" i="112"/>
  <c r="AI192" i="112"/>
  <c r="AH192" i="112"/>
  <c r="AG192" i="112"/>
  <c r="AF192" i="112"/>
  <c r="AE192" i="112"/>
  <c r="AD192" i="112"/>
  <c r="AC192" i="112"/>
  <c r="AB192" i="112"/>
  <c r="AA192" i="112"/>
  <c r="Z192" i="112"/>
  <c r="Y192" i="112"/>
  <c r="X192" i="112"/>
  <c r="W192" i="112"/>
  <c r="H192" i="112"/>
  <c r="F192" i="112"/>
  <c r="BA190" i="112"/>
  <c r="AZ190" i="112"/>
  <c r="AY190" i="112"/>
  <c r="AX190" i="112"/>
  <c r="AW190" i="112"/>
  <c r="AV190" i="112"/>
  <c r="AU190" i="112"/>
  <c r="AT190" i="112"/>
  <c r="AS190" i="112"/>
  <c r="AR190" i="112"/>
  <c r="AQ190" i="112"/>
  <c r="AP190" i="112"/>
  <c r="AO190" i="112"/>
  <c r="AN190" i="112"/>
  <c r="AM190" i="112"/>
  <c r="AL190" i="112"/>
  <c r="AK190" i="112"/>
  <c r="AJ190" i="112"/>
  <c r="AI190" i="112"/>
  <c r="AH190" i="112"/>
  <c r="AG190" i="112"/>
  <c r="AF190" i="112"/>
  <c r="AE190" i="112"/>
  <c r="AD190" i="112"/>
  <c r="AC190" i="112"/>
  <c r="AB190" i="112"/>
  <c r="AA190" i="112"/>
  <c r="Z190" i="112"/>
  <c r="Y190" i="112"/>
  <c r="X190" i="112"/>
  <c r="W190" i="112"/>
  <c r="H190" i="112"/>
  <c r="F190" i="112"/>
  <c r="BA188" i="112"/>
  <c r="AZ188" i="112"/>
  <c r="AY188" i="112"/>
  <c r="AX188" i="112"/>
  <c r="AW188" i="112"/>
  <c r="AV188" i="112"/>
  <c r="AU188" i="112"/>
  <c r="AT188" i="112"/>
  <c r="AS188" i="112"/>
  <c r="AR188" i="112"/>
  <c r="AQ188" i="112"/>
  <c r="AP188" i="112"/>
  <c r="AO188" i="112"/>
  <c r="AN188" i="112"/>
  <c r="AM188" i="112"/>
  <c r="AL188" i="112"/>
  <c r="AK188" i="112"/>
  <c r="AJ188" i="112"/>
  <c r="AI188" i="112"/>
  <c r="AH188" i="112"/>
  <c r="AG188" i="112"/>
  <c r="AF188" i="112"/>
  <c r="AE188" i="112"/>
  <c r="AD188" i="112"/>
  <c r="AC188" i="112"/>
  <c r="AB188" i="112"/>
  <c r="AA188" i="112"/>
  <c r="Z188" i="112"/>
  <c r="Y188" i="112"/>
  <c r="X188" i="112"/>
  <c r="W188" i="112"/>
  <c r="BB188" i="112" s="1"/>
  <c r="BD188" i="112" s="1"/>
  <c r="H188" i="112"/>
  <c r="F188" i="112"/>
  <c r="BA186" i="112"/>
  <c r="AZ186" i="112"/>
  <c r="AY186" i="112"/>
  <c r="AX186" i="112"/>
  <c r="AW186" i="112"/>
  <c r="AV186" i="112"/>
  <c r="AU186" i="112"/>
  <c r="AT186" i="112"/>
  <c r="AS186" i="112"/>
  <c r="AR186" i="112"/>
  <c r="AQ186" i="112"/>
  <c r="AP186" i="112"/>
  <c r="AO186" i="112"/>
  <c r="AN186" i="112"/>
  <c r="AM186" i="112"/>
  <c r="AL186" i="112"/>
  <c r="AK186" i="112"/>
  <c r="AJ186" i="112"/>
  <c r="AI186" i="112"/>
  <c r="AH186" i="112"/>
  <c r="AG186" i="112"/>
  <c r="AF186" i="112"/>
  <c r="AE186" i="112"/>
  <c r="AD186" i="112"/>
  <c r="AC186" i="112"/>
  <c r="AB186" i="112"/>
  <c r="AA186" i="112"/>
  <c r="Z186" i="112"/>
  <c r="Y186" i="112"/>
  <c r="X186" i="112"/>
  <c r="W186" i="112"/>
  <c r="H186" i="112"/>
  <c r="F186" i="112"/>
  <c r="BA184" i="112"/>
  <c r="AZ184" i="112"/>
  <c r="AY184" i="112"/>
  <c r="AX184" i="112"/>
  <c r="AW184" i="112"/>
  <c r="AV184" i="112"/>
  <c r="AU184" i="112"/>
  <c r="AT184" i="112"/>
  <c r="AS184" i="112"/>
  <c r="AR184" i="112"/>
  <c r="AQ184" i="112"/>
  <c r="AP184" i="112"/>
  <c r="AO184" i="112"/>
  <c r="AN184" i="112"/>
  <c r="AM184" i="112"/>
  <c r="AL184" i="112"/>
  <c r="BB184" i="112" s="1"/>
  <c r="BD184" i="112" s="1"/>
  <c r="AK184" i="112"/>
  <c r="AJ184" i="112"/>
  <c r="AI184" i="112"/>
  <c r="AH184" i="112"/>
  <c r="AG184" i="112"/>
  <c r="AF184" i="112"/>
  <c r="AE184" i="112"/>
  <c r="AD184" i="112"/>
  <c r="AC184" i="112"/>
  <c r="AB184" i="112"/>
  <c r="AA184" i="112"/>
  <c r="Z184" i="112"/>
  <c r="Y184" i="112"/>
  <c r="X184" i="112"/>
  <c r="W184" i="112"/>
  <c r="H184" i="112"/>
  <c r="F184" i="112"/>
  <c r="BA182" i="112"/>
  <c r="AZ182" i="112"/>
  <c r="AY182" i="112"/>
  <c r="AX182" i="112"/>
  <c r="AW182" i="112"/>
  <c r="AV182" i="112"/>
  <c r="AU182" i="112"/>
  <c r="AT182" i="112"/>
  <c r="AS182" i="112"/>
  <c r="AR182" i="112"/>
  <c r="AQ182" i="112"/>
  <c r="AP182" i="112"/>
  <c r="AO182" i="112"/>
  <c r="AN182" i="112"/>
  <c r="AM182" i="112"/>
  <c r="AL182" i="112"/>
  <c r="AK182" i="112"/>
  <c r="AJ182" i="112"/>
  <c r="AI182" i="112"/>
  <c r="AH182" i="112"/>
  <c r="AG182" i="112"/>
  <c r="AF182" i="112"/>
  <c r="AE182" i="112"/>
  <c r="AD182" i="112"/>
  <c r="AC182" i="112"/>
  <c r="AB182" i="112"/>
  <c r="AA182" i="112"/>
  <c r="Z182" i="112"/>
  <c r="Y182" i="112"/>
  <c r="X182" i="112"/>
  <c r="W182" i="112"/>
  <c r="BB182" i="112" s="1"/>
  <c r="BD182" i="112" s="1"/>
  <c r="H182" i="112"/>
  <c r="F182" i="112"/>
  <c r="BA180" i="112"/>
  <c r="AZ180" i="112"/>
  <c r="AY180" i="112"/>
  <c r="AX180" i="112"/>
  <c r="AW180" i="112"/>
  <c r="AV180" i="112"/>
  <c r="AU180" i="112"/>
  <c r="AT180" i="112"/>
  <c r="AS180" i="112"/>
  <c r="AR180" i="112"/>
  <c r="AQ180" i="112"/>
  <c r="AP180" i="112"/>
  <c r="AO180" i="112"/>
  <c r="AN180" i="112"/>
  <c r="AM180" i="112"/>
  <c r="AL180" i="112"/>
  <c r="AK180" i="112"/>
  <c r="AJ180" i="112"/>
  <c r="AI180" i="112"/>
  <c r="AH180" i="112"/>
  <c r="AG180" i="112"/>
  <c r="AF180" i="112"/>
  <c r="AE180" i="112"/>
  <c r="AD180" i="112"/>
  <c r="AC180" i="112"/>
  <c r="AB180" i="112"/>
  <c r="AA180" i="112"/>
  <c r="Z180" i="112"/>
  <c r="Y180" i="112"/>
  <c r="X180" i="112"/>
  <c r="W180" i="112"/>
  <c r="H180" i="112"/>
  <c r="F180" i="112"/>
  <c r="BA178" i="112"/>
  <c r="AZ178" i="112"/>
  <c r="AY178" i="112"/>
  <c r="AX178" i="112"/>
  <c r="AW178" i="112"/>
  <c r="AV178" i="112"/>
  <c r="AU178" i="112"/>
  <c r="AT178" i="112"/>
  <c r="AS178" i="112"/>
  <c r="AR178" i="112"/>
  <c r="AQ178" i="112"/>
  <c r="AP178" i="112"/>
  <c r="AO178" i="112"/>
  <c r="AN178" i="112"/>
  <c r="AM178" i="112"/>
  <c r="AL178" i="112"/>
  <c r="AK178" i="112"/>
  <c r="AJ178" i="112"/>
  <c r="AI178" i="112"/>
  <c r="AH178" i="112"/>
  <c r="AG178" i="112"/>
  <c r="AF178" i="112"/>
  <c r="AE178" i="112"/>
  <c r="AD178" i="112"/>
  <c r="AC178" i="112"/>
  <c r="AB178" i="112"/>
  <c r="AA178" i="112"/>
  <c r="Z178" i="112"/>
  <c r="Y178" i="112"/>
  <c r="X178" i="112"/>
  <c r="W178" i="112"/>
  <c r="H178" i="112"/>
  <c r="F178" i="112"/>
  <c r="BA176" i="112"/>
  <c r="AZ176" i="112"/>
  <c r="AY176" i="112"/>
  <c r="AX176" i="112"/>
  <c r="AW176" i="112"/>
  <c r="AV176" i="112"/>
  <c r="AU176" i="112"/>
  <c r="AT176" i="112"/>
  <c r="AS176" i="112"/>
  <c r="AR176" i="112"/>
  <c r="AQ176" i="112"/>
  <c r="AP176" i="112"/>
  <c r="AO176" i="112"/>
  <c r="AN176" i="112"/>
  <c r="AM176" i="112"/>
  <c r="AL176" i="112"/>
  <c r="AK176" i="112"/>
  <c r="AJ176" i="112"/>
  <c r="BB176" i="112" s="1"/>
  <c r="BD176" i="112" s="1"/>
  <c r="AI176" i="112"/>
  <c r="AH176" i="112"/>
  <c r="AG176" i="112"/>
  <c r="AF176" i="112"/>
  <c r="AE176" i="112"/>
  <c r="AD176" i="112"/>
  <c r="AC176" i="112"/>
  <c r="AB176" i="112"/>
  <c r="AA176" i="112"/>
  <c r="Z176" i="112"/>
  <c r="Y176" i="112"/>
  <c r="X176" i="112"/>
  <c r="W176" i="112"/>
  <c r="H176" i="112"/>
  <c r="F176" i="112"/>
  <c r="BA174" i="112"/>
  <c r="AZ174" i="112"/>
  <c r="AY174" i="112"/>
  <c r="AX174" i="112"/>
  <c r="AW174" i="112"/>
  <c r="AV174" i="112"/>
  <c r="AU174" i="112"/>
  <c r="AT174" i="112"/>
  <c r="AS174" i="112"/>
  <c r="AR174" i="112"/>
  <c r="AQ174" i="112"/>
  <c r="AP174" i="112"/>
  <c r="AO174" i="112"/>
  <c r="AN174" i="112"/>
  <c r="AM174" i="112"/>
  <c r="AL174" i="112"/>
  <c r="AK174" i="112"/>
  <c r="AJ174" i="112"/>
  <c r="AI174" i="112"/>
  <c r="AH174" i="112"/>
  <c r="AG174" i="112"/>
  <c r="AF174" i="112"/>
  <c r="AE174" i="112"/>
  <c r="AD174" i="112"/>
  <c r="AC174" i="112"/>
  <c r="AB174" i="112"/>
  <c r="AA174" i="112"/>
  <c r="Z174" i="112"/>
  <c r="Y174" i="112"/>
  <c r="X174" i="112"/>
  <c r="W174" i="112"/>
  <c r="H174" i="112"/>
  <c r="F174" i="112"/>
  <c r="BA172" i="112"/>
  <c r="AZ172" i="112"/>
  <c r="AY172" i="112"/>
  <c r="AX172" i="112"/>
  <c r="AW172" i="112"/>
  <c r="AV172" i="112"/>
  <c r="AU172" i="112"/>
  <c r="AT172" i="112"/>
  <c r="AS172" i="112"/>
  <c r="AR172" i="112"/>
  <c r="AQ172" i="112"/>
  <c r="AP172" i="112"/>
  <c r="AO172" i="112"/>
  <c r="AN172" i="112"/>
  <c r="AM172" i="112"/>
  <c r="AL172" i="112"/>
  <c r="AK172" i="112"/>
  <c r="AJ172" i="112"/>
  <c r="AI172" i="112"/>
  <c r="AH172" i="112"/>
  <c r="AG172" i="112"/>
  <c r="AF172" i="112"/>
  <c r="AE172" i="112"/>
  <c r="AD172" i="112"/>
  <c r="AC172" i="112"/>
  <c r="AB172" i="112"/>
  <c r="AA172" i="112"/>
  <c r="Z172" i="112"/>
  <c r="Y172" i="112"/>
  <c r="X172" i="112"/>
  <c r="W172" i="112"/>
  <c r="BB172" i="112" s="1"/>
  <c r="BD172" i="112" s="1"/>
  <c r="H172" i="112"/>
  <c r="F172" i="112"/>
  <c r="BA170" i="112"/>
  <c r="AZ170" i="112"/>
  <c r="AY170" i="112"/>
  <c r="AX170" i="112"/>
  <c r="AW170" i="112"/>
  <c r="AV170" i="112"/>
  <c r="AU170" i="112"/>
  <c r="AT170" i="112"/>
  <c r="AS170" i="112"/>
  <c r="AR170" i="112"/>
  <c r="AQ170" i="112"/>
  <c r="AP170" i="112"/>
  <c r="AO170" i="112"/>
  <c r="AN170" i="112"/>
  <c r="AM170" i="112"/>
  <c r="AL170" i="112"/>
  <c r="AK170" i="112"/>
  <c r="AJ170" i="112"/>
  <c r="AI170" i="112"/>
  <c r="AH170" i="112"/>
  <c r="AG170" i="112"/>
  <c r="AF170" i="112"/>
  <c r="BB170" i="112" s="1"/>
  <c r="BD170" i="112" s="1"/>
  <c r="AE170" i="112"/>
  <c r="AD170" i="112"/>
  <c r="AC170" i="112"/>
  <c r="AB170" i="112"/>
  <c r="AA170" i="112"/>
  <c r="Z170" i="112"/>
  <c r="Y170" i="112"/>
  <c r="X170" i="112"/>
  <c r="W170" i="112"/>
  <c r="H170" i="112"/>
  <c r="F170" i="112"/>
  <c r="BA168" i="112"/>
  <c r="AZ168" i="112"/>
  <c r="AY168" i="112"/>
  <c r="AX168" i="112"/>
  <c r="AW168" i="112"/>
  <c r="AV168" i="112"/>
  <c r="AU168" i="112"/>
  <c r="AT168" i="112"/>
  <c r="AS168" i="112"/>
  <c r="AR168" i="112"/>
  <c r="AQ168" i="112"/>
  <c r="AP168" i="112"/>
  <c r="AO168" i="112"/>
  <c r="AN168" i="112"/>
  <c r="AM168" i="112"/>
  <c r="AL168" i="112"/>
  <c r="AK168" i="112"/>
  <c r="AJ168" i="112"/>
  <c r="AI168" i="112"/>
  <c r="AH168" i="112"/>
  <c r="AG168" i="112"/>
  <c r="AF168" i="112"/>
  <c r="AE168" i="112"/>
  <c r="AD168" i="112"/>
  <c r="AC168" i="112"/>
  <c r="AB168" i="112"/>
  <c r="AA168" i="112"/>
  <c r="Z168" i="112"/>
  <c r="Y168" i="112"/>
  <c r="X168" i="112"/>
  <c r="W168" i="112"/>
  <c r="BB168" i="112" s="1"/>
  <c r="BD168" i="112" s="1"/>
  <c r="H168" i="112"/>
  <c r="F168" i="112"/>
  <c r="BA166" i="112"/>
  <c r="AZ166" i="112"/>
  <c r="AY166" i="112"/>
  <c r="AX166" i="112"/>
  <c r="AW166" i="112"/>
  <c r="AV166" i="112"/>
  <c r="AU166" i="112"/>
  <c r="AT166" i="112"/>
  <c r="AS166" i="112"/>
  <c r="AR166" i="112"/>
  <c r="AQ166" i="112"/>
  <c r="AP166" i="112"/>
  <c r="AO166" i="112"/>
  <c r="AN166" i="112"/>
  <c r="AM166" i="112"/>
  <c r="AL166" i="112"/>
  <c r="AK166" i="112"/>
  <c r="AJ166" i="112"/>
  <c r="AI166" i="112"/>
  <c r="AH166" i="112"/>
  <c r="AG166" i="112"/>
  <c r="AF166" i="112"/>
  <c r="AE166" i="112"/>
  <c r="AD166" i="112"/>
  <c r="AC166" i="112"/>
  <c r="AB166" i="112"/>
  <c r="AA166" i="112"/>
  <c r="Z166" i="112"/>
  <c r="Y166" i="112"/>
  <c r="X166" i="112"/>
  <c r="W166" i="112"/>
  <c r="H166" i="112"/>
  <c r="F166" i="112"/>
  <c r="BA164" i="112"/>
  <c r="AZ164" i="112"/>
  <c r="AY164" i="112"/>
  <c r="AX164" i="112"/>
  <c r="AW164" i="112"/>
  <c r="AV164" i="112"/>
  <c r="AU164" i="112"/>
  <c r="AT164" i="112"/>
  <c r="AS164" i="112"/>
  <c r="AR164" i="112"/>
  <c r="AQ164" i="112"/>
  <c r="AP164" i="112"/>
  <c r="AO164" i="112"/>
  <c r="AN164" i="112"/>
  <c r="AM164" i="112"/>
  <c r="AL164" i="112"/>
  <c r="AK164" i="112"/>
  <c r="AJ164" i="112"/>
  <c r="AI164" i="112"/>
  <c r="AH164" i="112"/>
  <c r="AG164" i="112"/>
  <c r="AF164" i="112"/>
  <c r="AE164" i="112"/>
  <c r="AD164" i="112"/>
  <c r="AC164" i="112"/>
  <c r="AB164" i="112"/>
  <c r="AA164" i="112"/>
  <c r="Z164" i="112"/>
  <c r="Y164" i="112"/>
  <c r="X164" i="112"/>
  <c r="W164" i="112"/>
  <c r="H164" i="112"/>
  <c r="F164" i="112"/>
  <c r="BA162" i="112"/>
  <c r="AZ162" i="112"/>
  <c r="AY162" i="112"/>
  <c r="AX162" i="112"/>
  <c r="AW162" i="112"/>
  <c r="AV162" i="112"/>
  <c r="AU162" i="112"/>
  <c r="AT162" i="112"/>
  <c r="AS162" i="112"/>
  <c r="AR162" i="112"/>
  <c r="AQ162" i="112"/>
  <c r="AP162" i="112"/>
  <c r="AO162" i="112"/>
  <c r="AN162" i="112"/>
  <c r="AM162" i="112"/>
  <c r="AL162" i="112"/>
  <c r="AK162" i="112"/>
  <c r="AJ162" i="112"/>
  <c r="AI162" i="112"/>
  <c r="AH162" i="112"/>
  <c r="AG162" i="112"/>
  <c r="AF162" i="112"/>
  <c r="AE162" i="112"/>
  <c r="AD162" i="112"/>
  <c r="AC162" i="112"/>
  <c r="AB162" i="112"/>
  <c r="AA162" i="112"/>
  <c r="Z162" i="112"/>
  <c r="Y162" i="112"/>
  <c r="X162" i="112"/>
  <c r="W162" i="112"/>
  <c r="H162" i="112"/>
  <c r="F162" i="112"/>
  <c r="BA160" i="112"/>
  <c r="AZ160" i="112"/>
  <c r="AY160" i="112"/>
  <c r="AX160" i="112"/>
  <c r="AW160" i="112"/>
  <c r="AV160" i="112"/>
  <c r="AU160" i="112"/>
  <c r="AT160" i="112"/>
  <c r="AS160" i="112"/>
  <c r="AR160" i="112"/>
  <c r="AQ160" i="112"/>
  <c r="AP160" i="112"/>
  <c r="AO160" i="112"/>
  <c r="AN160" i="112"/>
  <c r="AM160" i="112"/>
  <c r="AL160" i="112"/>
  <c r="AK160" i="112"/>
  <c r="AJ160" i="112"/>
  <c r="BB160" i="112" s="1"/>
  <c r="BD160" i="112" s="1"/>
  <c r="AI160" i="112"/>
  <c r="AH160" i="112"/>
  <c r="AG160" i="112"/>
  <c r="AF160" i="112"/>
  <c r="AE160" i="112"/>
  <c r="AD160" i="112"/>
  <c r="AC160" i="112"/>
  <c r="AB160" i="112"/>
  <c r="AA160" i="112"/>
  <c r="Z160" i="112"/>
  <c r="Y160" i="112"/>
  <c r="X160" i="112"/>
  <c r="W160" i="112"/>
  <c r="H160" i="112"/>
  <c r="F160" i="112"/>
  <c r="BA158" i="112"/>
  <c r="AZ158" i="112"/>
  <c r="AY158" i="112"/>
  <c r="AX158" i="112"/>
  <c r="AW158" i="112"/>
  <c r="AV158" i="112"/>
  <c r="AU158" i="112"/>
  <c r="AT158" i="112"/>
  <c r="AS158" i="112"/>
  <c r="AR158" i="112"/>
  <c r="AQ158" i="112"/>
  <c r="AP158" i="112"/>
  <c r="AO158" i="112"/>
  <c r="AN158" i="112"/>
  <c r="AM158" i="112"/>
  <c r="AL158" i="112"/>
  <c r="AK158" i="112"/>
  <c r="AJ158" i="112"/>
  <c r="AI158" i="112"/>
  <c r="AH158" i="112"/>
  <c r="AG158" i="112"/>
  <c r="AF158" i="112"/>
  <c r="AE158" i="112"/>
  <c r="AD158" i="112"/>
  <c r="AC158" i="112"/>
  <c r="AB158" i="112"/>
  <c r="AA158" i="112"/>
  <c r="Z158" i="112"/>
  <c r="Y158" i="112"/>
  <c r="X158" i="112"/>
  <c r="W158" i="112"/>
  <c r="H158" i="112"/>
  <c r="F158" i="112"/>
  <c r="BA156" i="112"/>
  <c r="AZ156" i="112"/>
  <c r="AY156" i="112"/>
  <c r="AX156" i="112"/>
  <c r="AW156" i="112"/>
  <c r="AV156" i="112"/>
  <c r="AU156" i="112"/>
  <c r="AT156" i="112"/>
  <c r="AS156" i="112"/>
  <c r="AR156" i="112"/>
  <c r="AQ156" i="112"/>
  <c r="AP156" i="112"/>
  <c r="AO156" i="112"/>
  <c r="AN156" i="112"/>
  <c r="AM156" i="112"/>
  <c r="AL156" i="112"/>
  <c r="AK156" i="112"/>
  <c r="AJ156" i="112"/>
  <c r="AI156" i="112"/>
  <c r="AH156" i="112"/>
  <c r="AG156" i="112"/>
  <c r="AF156" i="112"/>
  <c r="AE156" i="112"/>
  <c r="AD156" i="112"/>
  <c r="AC156" i="112"/>
  <c r="AB156" i="112"/>
  <c r="AA156" i="112"/>
  <c r="Z156" i="112"/>
  <c r="Y156" i="112"/>
  <c r="X156" i="112"/>
  <c r="W156" i="112"/>
  <c r="BB156" i="112" s="1"/>
  <c r="BD156" i="112" s="1"/>
  <c r="H156" i="112"/>
  <c r="F156" i="112"/>
  <c r="BA154" i="112"/>
  <c r="AZ154" i="112"/>
  <c r="AY154" i="112"/>
  <c r="AX154" i="112"/>
  <c r="AW154" i="112"/>
  <c r="AV154" i="112"/>
  <c r="AU154" i="112"/>
  <c r="AT154" i="112"/>
  <c r="AS154" i="112"/>
  <c r="AR154" i="112"/>
  <c r="AQ154" i="112"/>
  <c r="AP154" i="112"/>
  <c r="AO154" i="112"/>
  <c r="AN154" i="112"/>
  <c r="AM154" i="112"/>
  <c r="AL154" i="112"/>
  <c r="AK154" i="112"/>
  <c r="AJ154" i="112"/>
  <c r="AI154" i="112"/>
  <c r="AH154" i="112"/>
  <c r="AG154" i="112"/>
  <c r="AF154" i="112"/>
  <c r="AE154" i="112"/>
  <c r="AD154" i="112"/>
  <c r="AC154" i="112"/>
  <c r="AB154" i="112"/>
  <c r="AA154" i="112"/>
  <c r="Z154" i="112"/>
  <c r="Y154" i="112"/>
  <c r="X154" i="112"/>
  <c r="W154" i="112"/>
  <c r="H154" i="112"/>
  <c r="F154" i="112"/>
  <c r="BA152" i="112"/>
  <c r="AZ152" i="112"/>
  <c r="AY152" i="112"/>
  <c r="AX152" i="112"/>
  <c r="AW152" i="112"/>
  <c r="AV152" i="112"/>
  <c r="AU152" i="112"/>
  <c r="AT152" i="112"/>
  <c r="AS152" i="112"/>
  <c r="AR152" i="112"/>
  <c r="AQ152" i="112"/>
  <c r="AP152" i="112"/>
  <c r="AO152" i="112"/>
  <c r="AN152" i="112"/>
  <c r="AM152" i="112"/>
  <c r="AL152" i="112"/>
  <c r="AK152" i="112"/>
  <c r="AJ152" i="112"/>
  <c r="AI152" i="112"/>
  <c r="AH152" i="112"/>
  <c r="AG152" i="112"/>
  <c r="AF152" i="112"/>
  <c r="AE152" i="112"/>
  <c r="AD152" i="112"/>
  <c r="AC152" i="112"/>
  <c r="AB152" i="112"/>
  <c r="AA152" i="112"/>
  <c r="Z152" i="112"/>
  <c r="Y152" i="112"/>
  <c r="X152" i="112"/>
  <c r="W152" i="112"/>
  <c r="BB152" i="112" s="1"/>
  <c r="BD152" i="112" s="1"/>
  <c r="H152" i="112"/>
  <c r="F152" i="112"/>
  <c r="BA150" i="112"/>
  <c r="AZ150" i="112"/>
  <c r="AY150" i="112"/>
  <c r="AX150" i="112"/>
  <c r="AW150" i="112"/>
  <c r="AV150" i="112"/>
  <c r="AU150" i="112"/>
  <c r="AT150" i="112"/>
  <c r="AS150" i="112"/>
  <c r="AR150" i="112"/>
  <c r="AQ150" i="112"/>
  <c r="AP150" i="112"/>
  <c r="AO150" i="112"/>
  <c r="AN150" i="112"/>
  <c r="AM150" i="112"/>
  <c r="AL150" i="112"/>
  <c r="AK150" i="112"/>
  <c r="AJ150" i="112"/>
  <c r="AI150" i="112"/>
  <c r="AH150" i="112"/>
  <c r="AG150" i="112"/>
  <c r="AF150" i="112"/>
  <c r="AE150" i="112"/>
  <c r="AD150" i="112"/>
  <c r="AC150" i="112"/>
  <c r="AB150" i="112"/>
  <c r="AA150" i="112"/>
  <c r="Z150" i="112"/>
  <c r="Y150" i="112"/>
  <c r="X150" i="112"/>
  <c r="W150" i="112"/>
  <c r="H150" i="112"/>
  <c r="F150" i="112"/>
  <c r="BA148" i="112"/>
  <c r="AZ148" i="112"/>
  <c r="AY148" i="112"/>
  <c r="AX148" i="112"/>
  <c r="AW148" i="112"/>
  <c r="AV148" i="112"/>
  <c r="AU148" i="112"/>
  <c r="AT148" i="112"/>
  <c r="AS148" i="112"/>
  <c r="AR148" i="112"/>
  <c r="AQ148" i="112"/>
  <c r="AP148" i="112"/>
  <c r="AO148" i="112"/>
  <c r="AN148" i="112"/>
  <c r="AM148" i="112"/>
  <c r="AL148" i="112"/>
  <c r="AK148" i="112"/>
  <c r="AJ148" i="112"/>
  <c r="AI148" i="112"/>
  <c r="AH148" i="112"/>
  <c r="AG148" i="112"/>
  <c r="AF148" i="112"/>
  <c r="AE148" i="112"/>
  <c r="AD148" i="112"/>
  <c r="AC148" i="112"/>
  <c r="AB148" i="112"/>
  <c r="AA148" i="112"/>
  <c r="Z148" i="112"/>
  <c r="Y148" i="112"/>
  <c r="X148" i="112"/>
  <c r="W148" i="112"/>
  <c r="H148" i="112"/>
  <c r="F148" i="112"/>
  <c r="BA146" i="112"/>
  <c r="AZ146" i="112"/>
  <c r="AY146" i="112"/>
  <c r="AX146" i="112"/>
  <c r="AW146" i="112"/>
  <c r="AV146" i="112"/>
  <c r="AU146" i="112"/>
  <c r="AT146" i="112"/>
  <c r="AS146" i="112"/>
  <c r="AR146" i="112"/>
  <c r="AQ146" i="112"/>
  <c r="AP146" i="112"/>
  <c r="AO146" i="112"/>
  <c r="AN146" i="112"/>
  <c r="AM146" i="112"/>
  <c r="AL146" i="112"/>
  <c r="AK146" i="112"/>
  <c r="AJ146" i="112"/>
  <c r="AI146" i="112"/>
  <c r="AH146" i="112"/>
  <c r="AG146" i="112"/>
  <c r="AF146" i="112"/>
  <c r="BB146" i="112" s="1"/>
  <c r="BD146" i="112" s="1"/>
  <c r="AE146" i="112"/>
  <c r="AD146" i="112"/>
  <c r="AC146" i="112"/>
  <c r="AB146" i="112"/>
  <c r="AA146" i="112"/>
  <c r="Z146" i="112"/>
  <c r="Y146" i="112"/>
  <c r="X146" i="112"/>
  <c r="W146" i="112"/>
  <c r="H146" i="112"/>
  <c r="F146" i="112"/>
  <c r="BA144" i="112"/>
  <c r="AZ144" i="112"/>
  <c r="AY144" i="112"/>
  <c r="AX144" i="112"/>
  <c r="AW144" i="112"/>
  <c r="AV144" i="112"/>
  <c r="AU144" i="112"/>
  <c r="AT144" i="112"/>
  <c r="AS144" i="112"/>
  <c r="AR144" i="112"/>
  <c r="AQ144" i="112"/>
  <c r="AP144" i="112"/>
  <c r="AO144" i="112"/>
  <c r="AN144" i="112"/>
  <c r="AM144" i="112"/>
  <c r="AL144" i="112"/>
  <c r="AK144" i="112"/>
  <c r="AJ144" i="112"/>
  <c r="AI144" i="112"/>
  <c r="AH144" i="112"/>
  <c r="AG144" i="112"/>
  <c r="AF144" i="112"/>
  <c r="AE144" i="112"/>
  <c r="AD144" i="112"/>
  <c r="AC144" i="112"/>
  <c r="AB144" i="112"/>
  <c r="AA144" i="112"/>
  <c r="Z144" i="112"/>
  <c r="Y144" i="112"/>
  <c r="X144" i="112"/>
  <c r="W144" i="112"/>
  <c r="BB144" i="112" s="1"/>
  <c r="BD144" i="112" s="1"/>
  <c r="H144" i="112"/>
  <c r="F144" i="112"/>
  <c r="BA142" i="112"/>
  <c r="AZ142" i="112"/>
  <c r="AY142" i="112"/>
  <c r="AX142" i="112"/>
  <c r="AW142" i="112"/>
  <c r="AV142" i="112"/>
  <c r="AU142" i="112"/>
  <c r="AT142" i="112"/>
  <c r="AS142" i="112"/>
  <c r="AR142" i="112"/>
  <c r="AQ142" i="112"/>
  <c r="AP142" i="112"/>
  <c r="AO142" i="112"/>
  <c r="AN142" i="112"/>
  <c r="AM142" i="112"/>
  <c r="AL142" i="112"/>
  <c r="AK142" i="112"/>
  <c r="AJ142" i="112"/>
  <c r="AI142" i="112"/>
  <c r="AH142" i="112"/>
  <c r="AG142" i="112"/>
  <c r="AF142" i="112"/>
  <c r="AE142" i="112"/>
  <c r="AD142" i="112"/>
  <c r="AC142" i="112"/>
  <c r="AB142" i="112"/>
  <c r="AA142" i="112"/>
  <c r="Z142" i="112"/>
  <c r="Y142" i="112"/>
  <c r="X142" i="112"/>
  <c r="W142" i="112"/>
  <c r="H142" i="112"/>
  <c r="F142" i="112"/>
  <c r="BA140" i="112"/>
  <c r="AZ140" i="112"/>
  <c r="AY140" i="112"/>
  <c r="AX140" i="112"/>
  <c r="AW140" i="112"/>
  <c r="AV140" i="112"/>
  <c r="AU140" i="112"/>
  <c r="AT140" i="112"/>
  <c r="AS140" i="112"/>
  <c r="AR140" i="112"/>
  <c r="AQ140" i="112"/>
  <c r="AP140" i="112"/>
  <c r="AO140" i="112"/>
  <c r="AN140" i="112"/>
  <c r="AM140" i="112"/>
  <c r="AL140" i="112"/>
  <c r="AK140" i="112"/>
  <c r="AJ140" i="112"/>
  <c r="AI140" i="112"/>
  <c r="AH140" i="112"/>
  <c r="AG140" i="112"/>
  <c r="AF140" i="112"/>
  <c r="AE140" i="112"/>
  <c r="AD140" i="112"/>
  <c r="AC140" i="112"/>
  <c r="AB140" i="112"/>
  <c r="AA140" i="112"/>
  <c r="Z140" i="112"/>
  <c r="Y140" i="112"/>
  <c r="X140" i="112"/>
  <c r="W140" i="112"/>
  <c r="H140" i="112"/>
  <c r="F140" i="112"/>
  <c r="BA138" i="112"/>
  <c r="AZ138" i="112"/>
  <c r="AY138" i="112"/>
  <c r="AX138" i="112"/>
  <c r="AW138" i="112"/>
  <c r="AV138" i="112"/>
  <c r="AU138" i="112"/>
  <c r="AT138" i="112"/>
  <c r="AS138" i="112"/>
  <c r="AR138" i="112"/>
  <c r="AQ138" i="112"/>
  <c r="AP138" i="112"/>
  <c r="AO138" i="112"/>
  <c r="AN138" i="112"/>
  <c r="AM138" i="112"/>
  <c r="AL138" i="112"/>
  <c r="AK138" i="112"/>
  <c r="AJ138" i="112"/>
  <c r="AI138" i="112"/>
  <c r="AH138" i="112"/>
  <c r="AG138" i="112"/>
  <c r="AF138" i="112"/>
  <c r="AE138" i="112"/>
  <c r="AD138" i="112"/>
  <c r="AC138" i="112"/>
  <c r="AB138" i="112"/>
  <c r="AA138" i="112"/>
  <c r="Z138" i="112"/>
  <c r="Y138" i="112"/>
  <c r="X138" i="112"/>
  <c r="W138" i="112"/>
  <c r="H138" i="112"/>
  <c r="F138" i="112"/>
  <c r="BA136" i="112"/>
  <c r="AZ136" i="112"/>
  <c r="AY136" i="112"/>
  <c r="AX136" i="112"/>
  <c r="AW136" i="112"/>
  <c r="AV136" i="112"/>
  <c r="AU136" i="112"/>
  <c r="AT136" i="112"/>
  <c r="AS136" i="112"/>
  <c r="AR136" i="112"/>
  <c r="AQ136" i="112"/>
  <c r="AP136" i="112"/>
  <c r="AO136" i="112"/>
  <c r="AN136" i="112"/>
  <c r="AM136" i="112"/>
  <c r="AL136" i="112"/>
  <c r="AK136" i="112"/>
  <c r="AJ136" i="112"/>
  <c r="AI136" i="112"/>
  <c r="AH136" i="112"/>
  <c r="AG136" i="112"/>
  <c r="AF136" i="112"/>
  <c r="AE136" i="112"/>
  <c r="AD136" i="112"/>
  <c r="AC136" i="112"/>
  <c r="AB136" i="112"/>
  <c r="AA136" i="112"/>
  <c r="Z136" i="112"/>
  <c r="Y136" i="112"/>
  <c r="X136" i="112"/>
  <c r="W136" i="112"/>
  <c r="BB136" i="112" s="1"/>
  <c r="BD136" i="112" s="1"/>
  <c r="H136" i="112"/>
  <c r="F136" i="112"/>
  <c r="BA134" i="112"/>
  <c r="AZ134" i="112"/>
  <c r="AY134" i="112"/>
  <c r="AX134" i="112"/>
  <c r="AW134" i="112"/>
  <c r="AV134" i="112"/>
  <c r="AU134" i="112"/>
  <c r="AT134" i="112"/>
  <c r="AS134" i="112"/>
  <c r="AR134" i="112"/>
  <c r="AQ134" i="112"/>
  <c r="AP134" i="112"/>
  <c r="AO134" i="112"/>
  <c r="AN134" i="112"/>
  <c r="AM134" i="112"/>
  <c r="AL134" i="112"/>
  <c r="AK134" i="112"/>
  <c r="AJ134" i="112"/>
  <c r="AI134" i="112"/>
  <c r="AH134" i="112"/>
  <c r="AG134" i="112"/>
  <c r="AF134" i="112"/>
  <c r="AE134" i="112"/>
  <c r="AD134" i="112"/>
  <c r="AC134" i="112"/>
  <c r="AB134" i="112"/>
  <c r="AA134" i="112"/>
  <c r="Z134" i="112"/>
  <c r="Y134" i="112"/>
  <c r="X134" i="112"/>
  <c r="W134" i="112"/>
  <c r="H134" i="112"/>
  <c r="F134" i="112"/>
  <c r="BA132" i="112"/>
  <c r="AZ132" i="112"/>
  <c r="AY132" i="112"/>
  <c r="AX132" i="112"/>
  <c r="AW132" i="112"/>
  <c r="AV132" i="112"/>
  <c r="AU132" i="112"/>
  <c r="AT132" i="112"/>
  <c r="AS132" i="112"/>
  <c r="AR132" i="112"/>
  <c r="AQ132" i="112"/>
  <c r="AP132" i="112"/>
  <c r="AO132" i="112"/>
  <c r="AN132" i="112"/>
  <c r="AM132" i="112"/>
  <c r="AL132" i="112"/>
  <c r="AK132" i="112"/>
  <c r="AJ132" i="112"/>
  <c r="AI132" i="112"/>
  <c r="AH132" i="112"/>
  <c r="AG132" i="112"/>
  <c r="AF132" i="112"/>
  <c r="AE132" i="112"/>
  <c r="AD132" i="112"/>
  <c r="AC132" i="112"/>
  <c r="AB132" i="112"/>
  <c r="AA132" i="112"/>
  <c r="Z132" i="112"/>
  <c r="Y132" i="112"/>
  <c r="X132" i="112"/>
  <c r="W132" i="112"/>
  <c r="H132" i="112"/>
  <c r="F132" i="112"/>
  <c r="BA130" i="112"/>
  <c r="AZ130" i="112"/>
  <c r="AY130" i="112"/>
  <c r="AX130" i="112"/>
  <c r="AW130" i="112"/>
  <c r="AV130" i="112"/>
  <c r="AU130" i="112"/>
  <c r="AT130" i="112"/>
  <c r="AS130" i="112"/>
  <c r="AR130" i="112"/>
  <c r="AQ130" i="112"/>
  <c r="AP130" i="112"/>
  <c r="AO130" i="112"/>
  <c r="AN130" i="112"/>
  <c r="AM130" i="112"/>
  <c r="AL130" i="112"/>
  <c r="AK130" i="112"/>
  <c r="AJ130" i="112"/>
  <c r="AI130" i="112"/>
  <c r="AH130" i="112"/>
  <c r="AG130" i="112"/>
  <c r="AF130" i="112"/>
  <c r="AE130" i="112"/>
  <c r="AD130" i="112"/>
  <c r="AC130" i="112"/>
  <c r="BB130" i="112" s="1"/>
  <c r="BD130" i="112" s="1"/>
  <c r="AB130" i="112"/>
  <c r="AA130" i="112"/>
  <c r="Z130" i="112"/>
  <c r="Y130" i="112"/>
  <c r="X130" i="112"/>
  <c r="W130" i="112"/>
  <c r="H130" i="112"/>
  <c r="F130" i="112"/>
  <c r="BA128" i="112"/>
  <c r="AZ128" i="112"/>
  <c r="AY128" i="112"/>
  <c r="AX128" i="112"/>
  <c r="AW128" i="112"/>
  <c r="AV128" i="112"/>
  <c r="AU128" i="112"/>
  <c r="AT128" i="112"/>
  <c r="AS128" i="112"/>
  <c r="AR128" i="112"/>
  <c r="AQ128" i="112"/>
  <c r="AP128" i="112"/>
  <c r="AO128" i="112"/>
  <c r="AN128" i="112"/>
  <c r="AM128" i="112"/>
  <c r="AL128" i="112"/>
  <c r="BB128" i="112" s="1"/>
  <c r="BD128" i="112" s="1"/>
  <c r="AK128" i="112"/>
  <c r="AJ128" i="112"/>
  <c r="AI128" i="112"/>
  <c r="AH128" i="112"/>
  <c r="AG128" i="112"/>
  <c r="AF128" i="112"/>
  <c r="AE128" i="112"/>
  <c r="AD128" i="112"/>
  <c r="AC128" i="112"/>
  <c r="AB128" i="112"/>
  <c r="AA128" i="112"/>
  <c r="Z128" i="112"/>
  <c r="Y128" i="112"/>
  <c r="X128" i="112"/>
  <c r="W128" i="112"/>
  <c r="H128" i="112"/>
  <c r="F128" i="112"/>
  <c r="BA126" i="112"/>
  <c r="AZ126" i="112"/>
  <c r="AY126" i="112"/>
  <c r="AX126" i="112"/>
  <c r="AW126" i="112"/>
  <c r="AV126" i="112"/>
  <c r="AU126" i="112"/>
  <c r="AT126" i="112"/>
  <c r="AS126" i="112"/>
  <c r="AR126" i="112"/>
  <c r="AQ126" i="112"/>
  <c r="AP126" i="112"/>
  <c r="AO126" i="112"/>
  <c r="AN126" i="112"/>
  <c r="AM126" i="112"/>
  <c r="AL126" i="112"/>
  <c r="AK126" i="112"/>
  <c r="AJ126" i="112"/>
  <c r="AI126" i="112"/>
  <c r="AH126" i="112"/>
  <c r="AG126" i="112"/>
  <c r="AF126" i="112"/>
  <c r="AE126" i="112"/>
  <c r="AD126" i="112"/>
  <c r="AC126" i="112"/>
  <c r="AB126" i="112"/>
  <c r="AA126" i="112"/>
  <c r="Z126" i="112"/>
  <c r="Y126" i="112"/>
  <c r="X126" i="112"/>
  <c r="W126" i="112"/>
  <c r="H126" i="112"/>
  <c r="F126" i="112"/>
  <c r="BA124" i="112"/>
  <c r="AZ124" i="112"/>
  <c r="AY124" i="112"/>
  <c r="AX124" i="112"/>
  <c r="AW124" i="112"/>
  <c r="AV124" i="112"/>
  <c r="AU124" i="112"/>
  <c r="AT124" i="112"/>
  <c r="AS124" i="112"/>
  <c r="AR124" i="112"/>
  <c r="AQ124" i="112"/>
  <c r="AP124" i="112"/>
  <c r="AO124" i="112"/>
  <c r="AN124" i="112"/>
  <c r="AM124" i="112"/>
  <c r="AL124" i="112"/>
  <c r="AK124" i="112"/>
  <c r="AJ124" i="112"/>
  <c r="AI124" i="112"/>
  <c r="AH124" i="112"/>
  <c r="AG124" i="112"/>
  <c r="AF124" i="112"/>
  <c r="AE124" i="112"/>
  <c r="AD124" i="112"/>
  <c r="AC124" i="112"/>
  <c r="AB124" i="112"/>
  <c r="AA124" i="112"/>
  <c r="Z124" i="112"/>
  <c r="Y124" i="112"/>
  <c r="X124" i="112"/>
  <c r="W124" i="112"/>
  <c r="H124" i="112"/>
  <c r="F124" i="112"/>
  <c r="BA122" i="112"/>
  <c r="AZ122" i="112"/>
  <c r="AY122" i="112"/>
  <c r="AX122" i="112"/>
  <c r="AW122" i="112"/>
  <c r="AV122" i="112"/>
  <c r="AU122" i="112"/>
  <c r="AT122" i="112"/>
  <c r="AS122" i="112"/>
  <c r="AR122" i="112"/>
  <c r="AQ122" i="112"/>
  <c r="AP122" i="112"/>
  <c r="AO122" i="112"/>
  <c r="AN122" i="112"/>
  <c r="AM122" i="112"/>
  <c r="AL122" i="112"/>
  <c r="AK122" i="112"/>
  <c r="AJ122" i="112"/>
  <c r="AI122" i="112"/>
  <c r="AH122" i="112"/>
  <c r="AG122" i="112"/>
  <c r="AF122" i="112"/>
  <c r="AE122" i="112"/>
  <c r="AD122" i="112"/>
  <c r="AC122" i="112"/>
  <c r="AB122" i="112"/>
  <c r="AA122" i="112"/>
  <c r="Z122" i="112"/>
  <c r="Y122" i="112"/>
  <c r="X122" i="112"/>
  <c r="W122" i="112"/>
  <c r="H122" i="112"/>
  <c r="F122" i="112"/>
  <c r="BA120" i="112"/>
  <c r="AZ120" i="112"/>
  <c r="AY120" i="112"/>
  <c r="AX120" i="112"/>
  <c r="AW120" i="112"/>
  <c r="AV120" i="112"/>
  <c r="AU120" i="112"/>
  <c r="AT120" i="112"/>
  <c r="AS120" i="112"/>
  <c r="AR120" i="112"/>
  <c r="AQ120" i="112"/>
  <c r="AP120" i="112"/>
  <c r="AO120" i="112"/>
  <c r="AN120" i="112"/>
  <c r="AM120" i="112"/>
  <c r="AL120" i="112"/>
  <c r="AK120" i="112"/>
  <c r="AJ120" i="112"/>
  <c r="AI120" i="112"/>
  <c r="AH120" i="112"/>
  <c r="AG120" i="112"/>
  <c r="AF120" i="112"/>
  <c r="AE120" i="112"/>
  <c r="AD120" i="112"/>
  <c r="AC120" i="112"/>
  <c r="AB120" i="112"/>
  <c r="AA120" i="112"/>
  <c r="Z120" i="112"/>
  <c r="Y120" i="112"/>
  <c r="X120" i="112"/>
  <c r="W120" i="112"/>
  <c r="BB120" i="112" s="1"/>
  <c r="BD120" i="112" s="1"/>
  <c r="H120" i="112"/>
  <c r="F120" i="112"/>
  <c r="BA118" i="112"/>
  <c r="AZ118" i="112"/>
  <c r="AY118" i="112"/>
  <c r="AX118" i="112"/>
  <c r="AW118" i="112"/>
  <c r="AV118" i="112"/>
  <c r="AU118" i="112"/>
  <c r="AT118" i="112"/>
  <c r="AS118" i="112"/>
  <c r="AR118" i="112"/>
  <c r="AQ118" i="112"/>
  <c r="AP118" i="112"/>
  <c r="AO118" i="112"/>
  <c r="AN118" i="112"/>
  <c r="AM118" i="112"/>
  <c r="AL118" i="112"/>
  <c r="AK118" i="112"/>
  <c r="AJ118" i="112"/>
  <c r="AI118" i="112"/>
  <c r="AH118" i="112"/>
  <c r="AG118" i="112"/>
  <c r="AF118" i="112"/>
  <c r="AE118" i="112"/>
  <c r="AD118" i="112"/>
  <c r="AC118" i="112"/>
  <c r="AB118" i="112"/>
  <c r="AA118" i="112"/>
  <c r="Z118" i="112"/>
  <c r="Y118" i="112"/>
  <c r="X118" i="112"/>
  <c r="W118" i="112"/>
  <c r="BB118" i="112" s="1"/>
  <c r="BD118" i="112" s="1"/>
  <c r="H118" i="112"/>
  <c r="F118" i="112"/>
  <c r="BA116" i="112"/>
  <c r="AZ116" i="112"/>
  <c r="AY116" i="112"/>
  <c r="AX116" i="112"/>
  <c r="AW116" i="112"/>
  <c r="AV116" i="112"/>
  <c r="AU116" i="112"/>
  <c r="AT116" i="112"/>
  <c r="AS116" i="112"/>
  <c r="AR116" i="112"/>
  <c r="AQ116" i="112"/>
  <c r="AP116" i="112"/>
  <c r="AO116" i="112"/>
  <c r="AN116" i="112"/>
  <c r="AM116" i="112"/>
  <c r="AL116" i="112"/>
  <c r="AK116" i="112"/>
  <c r="AJ116" i="112"/>
  <c r="AI116" i="112"/>
  <c r="AH116" i="112"/>
  <c r="AG116" i="112"/>
  <c r="AF116" i="112"/>
  <c r="AE116" i="112"/>
  <c r="AD116" i="112"/>
  <c r="AC116" i="112"/>
  <c r="AB116" i="112"/>
  <c r="AA116" i="112"/>
  <c r="Z116" i="112"/>
  <c r="Y116" i="112"/>
  <c r="X116" i="112"/>
  <c r="W116" i="112"/>
  <c r="H116" i="112"/>
  <c r="F116" i="112"/>
  <c r="BA114" i="112"/>
  <c r="AZ114" i="112"/>
  <c r="AY114" i="112"/>
  <c r="AX114" i="112"/>
  <c r="AW114" i="112"/>
  <c r="AV114" i="112"/>
  <c r="AU114" i="112"/>
  <c r="AT114" i="112"/>
  <c r="AS114" i="112"/>
  <c r="AR114" i="112"/>
  <c r="AQ114" i="112"/>
  <c r="AP114" i="112"/>
  <c r="AO114" i="112"/>
  <c r="AN114" i="112"/>
  <c r="AM114" i="112"/>
  <c r="AL114" i="112"/>
  <c r="AK114" i="112"/>
  <c r="AJ114" i="112"/>
  <c r="AI114" i="112"/>
  <c r="AH114" i="112"/>
  <c r="AG114" i="112"/>
  <c r="AF114" i="112"/>
  <c r="AE114" i="112"/>
  <c r="AD114" i="112"/>
  <c r="AC114" i="112"/>
  <c r="AB114" i="112"/>
  <c r="AA114" i="112"/>
  <c r="Z114" i="112"/>
  <c r="Y114" i="112"/>
  <c r="X114" i="112"/>
  <c r="W114" i="112"/>
  <c r="H114" i="112"/>
  <c r="F114" i="112"/>
  <c r="BA112" i="112"/>
  <c r="AZ112" i="112"/>
  <c r="AY112" i="112"/>
  <c r="AX112" i="112"/>
  <c r="AW112" i="112"/>
  <c r="AV112" i="112"/>
  <c r="AU112" i="112"/>
  <c r="AT112" i="112"/>
  <c r="AS112" i="112"/>
  <c r="AR112" i="112"/>
  <c r="AQ112" i="112"/>
  <c r="AP112" i="112"/>
  <c r="AO112" i="112"/>
  <c r="AN112" i="112"/>
  <c r="AM112" i="112"/>
  <c r="AL112" i="112"/>
  <c r="AK112" i="112"/>
  <c r="AJ112" i="112"/>
  <c r="AI112" i="112"/>
  <c r="AH112" i="112"/>
  <c r="AG112" i="112"/>
  <c r="AF112" i="112"/>
  <c r="AE112" i="112"/>
  <c r="AD112" i="112"/>
  <c r="AC112" i="112"/>
  <c r="AB112" i="112"/>
  <c r="AA112" i="112"/>
  <c r="Z112" i="112"/>
  <c r="Y112" i="112"/>
  <c r="X112" i="112"/>
  <c r="W112" i="112"/>
  <c r="BB112" i="112" s="1"/>
  <c r="BD112" i="112" s="1"/>
  <c r="H112" i="112"/>
  <c r="F112" i="112"/>
  <c r="BA110" i="112"/>
  <c r="AZ110" i="112"/>
  <c r="AY110" i="112"/>
  <c r="AX110" i="112"/>
  <c r="AW110" i="112"/>
  <c r="AV110" i="112"/>
  <c r="AU110" i="112"/>
  <c r="AT110" i="112"/>
  <c r="AS110" i="112"/>
  <c r="AR110" i="112"/>
  <c r="AQ110" i="112"/>
  <c r="AP110" i="112"/>
  <c r="AO110" i="112"/>
  <c r="AN110" i="112"/>
  <c r="AM110" i="112"/>
  <c r="AL110" i="112"/>
  <c r="AK110" i="112"/>
  <c r="AJ110" i="112"/>
  <c r="AI110" i="112"/>
  <c r="AH110" i="112"/>
  <c r="AG110" i="112"/>
  <c r="AF110" i="112"/>
  <c r="AE110" i="112"/>
  <c r="AD110" i="112"/>
  <c r="AC110" i="112"/>
  <c r="AB110" i="112"/>
  <c r="AA110" i="112"/>
  <c r="Z110" i="112"/>
  <c r="Y110" i="112"/>
  <c r="X110" i="112"/>
  <c r="W110" i="112"/>
  <c r="BB110" i="112" s="1"/>
  <c r="BD110" i="112" s="1"/>
  <c r="H110" i="112"/>
  <c r="F110" i="112"/>
  <c r="BA108" i="112"/>
  <c r="AZ108" i="112"/>
  <c r="AY108" i="112"/>
  <c r="AX108" i="112"/>
  <c r="AW108" i="112"/>
  <c r="AV108" i="112"/>
  <c r="AU108" i="112"/>
  <c r="AT108" i="112"/>
  <c r="AS108" i="112"/>
  <c r="AR108" i="112"/>
  <c r="AQ108" i="112"/>
  <c r="AP108" i="112"/>
  <c r="AO108" i="112"/>
  <c r="AN108" i="112"/>
  <c r="AM108" i="112"/>
  <c r="AL108" i="112"/>
  <c r="AK108" i="112"/>
  <c r="AJ108" i="112"/>
  <c r="AI108" i="112"/>
  <c r="AH108" i="112"/>
  <c r="AG108" i="112"/>
  <c r="AF108" i="112"/>
  <c r="AE108" i="112"/>
  <c r="AD108" i="112"/>
  <c r="AC108" i="112"/>
  <c r="AB108" i="112"/>
  <c r="AA108" i="112"/>
  <c r="Z108" i="112"/>
  <c r="Y108" i="112"/>
  <c r="X108" i="112"/>
  <c r="W108" i="112"/>
  <c r="H108" i="112"/>
  <c r="F108" i="112"/>
  <c r="BA106" i="112"/>
  <c r="AZ106" i="112"/>
  <c r="AY106" i="112"/>
  <c r="AX106" i="112"/>
  <c r="AW106" i="112"/>
  <c r="AV106" i="112"/>
  <c r="AU106" i="112"/>
  <c r="AT106" i="112"/>
  <c r="AS106" i="112"/>
  <c r="AR106" i="112"/>
  <c r="AQ106" i="112"/>
  <c r="AP106" i="112"/>
  <c r="AO106" i="112"/>
  <c r="AN106" i="112"/>
  <c r="AM106" i="112"/>
  <c r="AL106" i="112"/>
  <c r="AK106" i="112"/>
  <c r="AJ106" i="112"/>
  <c r="AI106" i="112"/>
  <c r="AH106" i="112"/>
  <c r="AG106" i="112"/>
  <c r="AF106" i="112"/>
  <c r="AE106" i="112"/>
  <c r="AD106" i="112"/>
  <c r="AC106" i="112"/>
  <c r="AB106" i="112"/>
  <c r="AA106" i="112"/>
  <c r="Z106" i="112"/>
  <c r="Y106" i="112"/>
  <c r="X106" i="112"/>
  <c r="W106" i="112"/>
  <c r="H106" i="112"/>
  <c r="F106" i="112"/>
  <c r="BA104" i="112"/>
  <c r="AZ104" i="112"/>
  <c r="AY104" i="112"/>
  <c r="AX104" i="112"/>
  <c r="AW104" i="112"/>
  <c r="AV104" i="112"/>
  <c r="AU104" i="112"/>
  <c r="AT104" i="112"/>
  <c r="AS104" i="112"/>
  <c r="AR104" i="112"/>
  <c r="AQ104" i="112"/>
  <c r="AP104" i="112"/>
  <c r="AO104" i="112"/>
  <c r="AN104" i="112"/>
  <c r="AM104" i="112"/>
  <c r="AL104" i="112"/>
  <c r="AK104" i="112"/>
  <c r="AJ104" i="112"/>
  <c r="AI104" i="112"/>
  <c r="AH104" i="112"/>
  <c r="AG104" i="112"/>
  <c r="AF104" i="112"/>
  <c r="AE104" i="112"/>
  <c r="AD104" i="112"/>
  <c r="AC104" i="112"/>
  <c r="AB104" i="112"/>
  <c r="AA104" i="112"/>
  <c r="Z104" i="112"/>
  <c r="Y104" i="112"/>
  <c r="X104" i="112"/>
  <c r="W104" i="112"/>
  <c r="BB104" i="112" s="1"/>
  <c r="BD104" i="112" s="1"/>
  <c r="H104" i="112"/>
  <c r="F104" i="112"/>
  <c r="BA102" i="112"/>
  <c r="AZ102" i="112"/>
  <c r="AY102" i="112"/>
  <c r="AX102" i="112"/>
  <c r="AW102" i="112"/>
  <c r="AV102" i="112"/>
  <c r="AU102" i="112"/>
  <c r="AT102" i="112"/>
  <c r="AS102" i="112"/>
  <c r="AR102" i="112"/>
  <c r="AQ102" i="112"/>
  <c r="AP102" i="112"/>
  <c r="AO102" i="112"/>
  <c r="AN102" i="112"/>
  <c r="AM102" i="112"/>
  <c r="AL102" i="112"/>
  <c r="AK102" i="112"/>
  <c r="AJ102" i="112"/>
  <c r="AI102" i="112"/>
  <c r="AH102" i="112"/>
  <c r="AG102" i="112"/>
  <c r="AF102" i="112"/>
  <c r="AE102" i="112"/>
  <c r="AD102" i="112"/>
  <c r="AC102" i="112"/>
  <c r="AB102" i="112"/>
  <c r="AA102" i="112"/>
  <c r="Z102" i="112"/>
  <c r="Y102" i="112"/>
  <c r="X102" i="112"/>
  <c r="W102" i="112"/>
  <c r="BB102" i="112" s="1"/>
  <c r="BD102" i="112" s="1"/>
  <c r="H102" i="112"/>
  <c r="F102" i="112"/>
  <c r="BA100" i="112"/>
  <c r="AZ100" i="112"/>
  <c r="AY100" i="112"/>
  <c r="AX100" i="112"/>
  <c r="AW100" i="112"/>
  <c r="AV100" i="112"/>
  <c r="AU100" i="112"/>
  <c r="AT100" i="112"/>
  <c r="AS100" i="112"/>
  <c r="AR100" i="112"/>
  <c r="AQ100" i="112"/>
  <c r="AP100" i="112"/>
  <c r="AO100" i="112"/>
  <c r="AN100" i="112"/>
  <c r="AM100" i="112"/>
  <c r="AL100" i="112"/>
  <c r="AK100" i="112"/>
  <c r="AJ100" i="112"/>
  <c r="AI100" i="112"/>
  <c r="AH100" i="112"/>
  <c r="AG100" i="112"/>
  <c r="AF100" i="112"/>
  <c r="AE100" i="112"/>
  <c r="AD100" i="112"/>
  <c r="AC100" i="112"/>
  <c r="AB100" i="112"/>
  <c r="AA100" i="112"/>
  <c r="Z100" i="112"/>
  <c r="Y100" i="112"/>
  <c r="X100" i="112"/>
  <c r="W100" i="112"/>
  <c r="H100" i="112"/>
  <c r="F100" i="112"/>
  <c r="BA98" i="112"/>
  <c r="AZ98" i="112"/>
  <c r="AY98" i="112"/>
  <c r="AX98" i="112"/>
  <c r="AW98" i="112"/>
  <c r="AV98" i="112"/>
  <c r="AU98" i="112"/>
  <c r="AT98" i="112"/>
  <c r="AS98" i="112"/>
  <c r="AR98" i="112"/>
  <c r="AQ98" i="112"/>
  <c r="AP98" i="112"/>
  <c r="AO98" i="112"/>
  <c r="AN98" i="112"/>
  <c r="AM98" i="112"/>
  <c r="AL98" i="112"/>
  <c r="AK98" i="112"/>
  <c r="AJ98" i="112"/>
  <c r="AI98" i="112"/>
  <c r="AH98" i="112"/>
  <c r="AG98" i="112"/>
  <c r="AF98" i="112"/>
  <c r="AE98" i="112"/>
  <c r="AD98" i="112"/>
  <c r="AC98" i="112"/>
  <c r="AB98" i="112"/>
  <c r="AA98" i="112"/>
  <c r="Z98" i="112"/>
  <c r="Y98" i="112"/>
  <c r="X98" i="112"/>
  <c r="W98" i="112"/>
  <c r="H98" i="112"/>
  <c r="F98" i="112"/>
  <c r="BA96" i="112"/>
  <c r="AZ96" i="112"/>
  <c r="AY96" i="112"/>
  <c r="AX96" i="112"/>
  <c r="AW96" i="112"/>
  <c r="AV96" i="112"/>
  <c r="AU96" i="112"/>
  <c r="AT96" i="112"/>
  <c r="AS96" i="112"/>
  <c r="AR96" i="112"/>
  <c r="AQ96" i="112"/>
  <c r="AP96" i="112"/>
  <c r="AO96" i="112"/>
  <c r="AN96" i="112"/>
  <c r="AM96" i="112"/>
  <c r="AL96" i="112"/>
  <c r="AK96" i="112"/>
  <c r="AJ96" i="112"/>
  <c r="AI96" i="112"/>
  <c r="AH96" i="112"/>
  <c r="AG96" i="112"/>
  <c r="AF96" i="112"/>
  <c r="AE96" i="112"/>
  <c r="AD96" i="112"/>
  <c r="AC96" i="112"/>
  <c r="AB96" i="112"/>
  <c r="AA96" i="112"/>
  <c r="Z96" i="112"/>
  <c r="Y96" i="112"/>
  <c r="X96" i="112"/>
  <c r="W96" i="112"/>
  <c r="BB96" i="112" s="1"/>
  <c r="BD96" i="112" s="1"/>
  <c r="H96" i="112"/>
  <c r="F96" i="112"/>
  <c r="BA94" i="112"/>
  <c r="AZ94" i="112"/>
  <c r="AY94" i="112"/>
  <c r="AX94" i="112"/>
  <c r="AW94" i="112"/>
  <c r="AV94" i="112"/>
  <c r="AU94" i="112"/>
  <c r="AT94" i="112"/>
  <c r="AS94" i="112"/>
  <c r="AR94" i="112"/>
  <c r="AQ94" i="112"/>
  <c r="AP94" i="112"/>
  <c r="AO94" i="112"/>
  <c r="AN94" i="112"/>
  <c r="AM94" i="112"/>
  <c r="AL94" i="112"/>
  <c r="AK94" i="112"/>
  <c r="AJ94" i="112"/>
  <c r="AI94" i="112"/>
  <c r="AH94" i="112"/>
  <c r="AG94" i="112"/>
  <c r="AF94" i="112"/>
  <c r="AE94" i="112"/>
  <c r="AD94" i="112"/>
  <c r="AC94" i="112"/>
  <c r="AB94" i="112"/>
  <c r="AA94" i="112"/>
  <c r="Z94" i="112"/>
  <c r="Y94" i="112"/>
  <c r="X94" i="112"/>
  <c r="W94" i="112"/>
  <c r="H94" i="112"/>
  <c r="F94" i="112"/>
  <c r="BA92" i="112"/>
  <c r="AZ92" i="112"/>
  <c r="AY92" i="112"/>
  <c r="AX92" i="112"/>
  <c r="AW92" i="112"/>
  <c r="AV92" i="112"/>
  <c r="AU92" i="112"/>
  <c r="AT92" i="112"/>
  <c r="AS92" i="112"/>
  <c r="AR92" i="112"/>
  <c r="AQ92" i="112"/>
  <c r="AP92" i="112"/>
  <c r="AO92" i="112"/>
  <c r="AN92" i="112"/>
  <c r="AM92" i="112"/>
  <c r="AL92" i="112"/>
  <c r="AK92" i="112"/>
  <c r="AJ92" i="112"/>
  <c r="AI92" i="112"/>
  <c r="AH92" i="112"/>
  <c r="AG92" i="112"/>
  <c r="AF92" i="112"/>
  <c r="AE92" i="112"/>
  <c r="AD92" i="112"/>
  <c r="AC92" i="112"/>
  <c r="AB92" i="112"/>
  <c r="AA92" i="112"/>
  <c r="Z92" i="112"/>
  <c r="Y92" i="112"/>
  <c r="X92" i="112"/>
  <c r="W92" i="112"/>
  <c r="H92" i="112"/>
  <c r="F92" i="112"/>
  <c r="BA90" i="112"/>
  <c r="AZ90" i="112"/>
  <c r="AY90" i="112"/>
  <c r="AX90" i="112"/>
  <c r="AW90" i="112"/>
  <c r="AV90" i="112"/>
  <c r="AU90" i="112"/>
  <c r="AT90" i="112"/>
  <c r="AS90" i="112"/>
  <c r="AR90" i="112"/>
  <c r="AQ90" i="112"/>
  <c r="AP90" i="112"/>
  <c r="AO90" i="112"/>
  <c r="AN90" i="112"/>
  <c r="AM90" i="112"/>
  <c r="AL90" i="112"/>
  <c r="AK90" i="112"/>
  <c r="AJ90" i="112"/>
  <c r="AI90" i="112"/>
  <c r="AH90" i="112"/>
  <c r="AG90" i="112"/>
  <c r="AF90" i="112"/>
  <c r="AE90" i="112"/>
  <c r="AD90" i="112"/>
  <c r="AC90" i="112"/>
  <c r="AB90" i="112"/>
  <c r="AA90" i="112"/>
  <c r="Z90" i="112"/>
  <c r="Y90" i="112"/>
  <c r="X90" i="112"/>
  <c r="W90" i="112"/>
  <c r="H90" i="112"/>
  <c r="F90" i="112"/>
  <c r="BA88" i="112"/>
  <c r="AZ88" i="112"/>
  <c r="AY88" i="112"/>
  <c r="AX88" i="112"/>
  <c r="AW88" i="112"/>
  <c r="AV88" i="112"/>
  <c r="AU88" i="112"/>
  <c r="AT88" i="112"/>
  <c r="AS88" i="112"/>
  <c r="AR88" i="112"/>
  <c r="AQ88" i="112"/>
  <c r="AP88" i="112"/>
  <c r="AO88" i="112"/>
  <c r="AN88" i="112"/>
  <c r="AM88" i="112"/>
  <c r="AL88" i="112"/>
  <c r="AK88" i="112"/>
  <c r="AJ88" i="112"/>
  <c r="AI88" i="112"/>
  <c r="AH88" i="112"/>
  <c r="AG88" i="112"/>
  <c r="AF88" i="112"/>
  <c r="AE88" i="112"/>
  <c r="AD88" i="112"/>
  <c r="AC88" i="112"/>
  <c r="AB88" i="112"/>
  <c r="AA88" i="112"/>
  <c r="Z88" i="112"/>
  <c r="Y88" i="112"/>
  <c r="X88" i="112"/>
  <c r="W88" i="112"/>
  <c r="BB88" i="112" s="1"/>
  <c r="BD88" i="112" s="1"/>
  <c r="H88" i="112"/>
  <c r="F88" i="112"/>
  <c r="BA86" i="112"/>
  <c r="AZ86" i="112"/>
  <c r="AY86" i="112"/>
  <c r="AX86" i="112"/>
  <c r="AW86" i="112"/>
  <c r="AV86" i="112"/>
  <c r="AU86" i="112"/>
  <c r="AT86" i="112"/>
  <c r="AS86" i="112"/>
  <c r="AR86" i="112"/>
  <c r="AQ86" i="112"/>
  <c r="AP86" i="112"/>
  <c r="AO86" i="112"/>
  <c r="AN86" i="112"/>
  <c r="AM86" i="112"/>
  <c r="AL86" i="112"/>
  <c r="AK86" i="112"/>
  <c r="AJ86" i="112"/>
  <c r="AI86" i="112"/>
  <c r="AH86" i="112"/>
  <c r="AG86" i="112"/>
  <c r="AF86" i="112"/>
  <c r="AE86" i="112"/>
  <c r="AD86" i="112"/>
  <c r="AC86" i="112"/>
  <c r="AB86" i="112"/>
  <c r="AA86" i="112"/>
  <c r="Z86" i="112"/>
  <c r="Y86" i="112"/>
  <c r="X86" i="112"/>
  <c r="W86" i="112"/>
  <c r="H86" i="112"/>
  <c r="F86" i="112"/>
  <c r="BA84" i="112"/>
  <c r="AZ84" i="112"/>
  <c r="AY84" i="112"/>
  <c r="AX84" i="112"/>
  <c r="AW84" i="112"/>
  <c r="AV84" i="112"/>
  <c r="AU84" i="112"/>
  <c r="AT84" i="112"/>
  <c r="AS84" i="112"/>
  <c r="AR84" i="112"/>
  <c r="AQ84" i="112"/>
  <c r="AP84" i="112"/>
  <c r="AO84" i="112"/>
  <c r="AN84" i="112"/>
  <c r="AM84" i="112"/>
  <c r="AL84" i="112"/>
  <c r="AK84" i="112"/>
  <c r="AJ84" i="112"/>
  <c r="AI84" i="112"/>
  <c r="AH84" i="112"/>
  <c r="AG84" i="112"/>
  <c r="AF84" i="112"/>
  <c r="AE84" i="112"/>
  <c r="AD84" i="112"/>
  <c r="AC84" i="112"/>
  <c r="AB84" i="112"/>
  <c r="AA84" i="112"/>
  <c r="Z84" i="112"/>
  <c r="Y84" i="112"/>
  <c r="X84" i="112"/>
  <c r="W84" i="112"/>
  <c r="H84" i="112"/>
  <c r="F84" i="112"/>
  <c r="BA82" i="112"/>
  <c r="AZ82" i="112"/>
  <c r="AY82" i="112"/>
  <c r="AX82" i="112"/>
  <c r="AW82" i="112"/>
  <c r="AV82" i="112"/>
  <c r="AU82" i="112"/>
  <c r="AT82" i="112"/>
  <c r="AS82" i="112"/>
  <c r="AR82" i="112"/>
  <c r="AQ82" i="112"/>
  <c r="AP82" i="112"/>
  <c r="AO82" i="112"/>
  <c r="AN82" i="112"/>
  <c r="AM82" i="112"/>
  <c r="AL82" i="112"/>
  <c r="AK82" i="112"/>
  <c r="AJ82" i="112"/>
  <c r="AI82" i="112"/>
  <c r="AH82" i="112"/>
  <c r="AG82" i="112"/>
  <c r="AF82" i="112"/>
  <c r="AE82" i="112"/>
  <c r="AD82" i="112"/>
  <c r="AC82" i="112"/>
  <c r="BB82" i="112" s="1"/>
  <c r="BD82" i="112" s="1"/>
  <c r="AB82" i="112"/>
  <c r="AA82" i="112"/>
  <c r="Z82" i="112"/>
  <c r="Y82" i="112"/>
  <c r="X82" i="112"/>
  <c r="W82" i="112"/>
  <c r="H82" i="112"/>
  <c r="F82" i="112"/>
  <c r="BA80" i="112"/>
  <c r="AZ80" i="112"/>
  <c r="AY80" i="112"/>
  <c r="AX80" i="112"/>
  <c r="AW80" i="112"/>
  <c r="AV80" i="112"/>
  <c r="AU80" i="112"/>
  <c r="AT80" i="112"/>
  <c r="AS80" i="112"/>
  <c r="AR80" i="112"/>
  <c r="AQ80" i="112"/>
  <c r="AP80" i="112"/>
  <c r="AO80" i="112"/>
  <c r="AN80" i="112"/>
  <c r="AM80" i="112"/>
  <c r="AL80" i="112"/>
  <c r="BB80" i="112" s="1"/>
  <c r="BD80" i="112" s="1"/>
  <c r="AK80" i="112"/>
  <c r="AJ80" i="112"/>
  <c r="AI80" i="112"/>
  <c r="AH80" i="112"/>
  <c r="AG80" i="112"/>
  <c r="AF80" i="112"/>
  <c r="AE80" i="112"/>
  <c r="AD80" i="112"/>
  <c r="AC80" i="112"/>
  <c r="AB80" i="112"/>
  <c r="AA80" i="112"/>
  <c r="Z80" i="112"/>
  <c r="Y80" i="112"/>
  <c r="X80" i="112"/>
  <c r="W80" i="112"/>
  <c r="H80" i="112"/>
  <c r="F80" i="112"/>
  <c r="BA78" i="112"/>
  <c r="AZ78" i="112"/>
  <c r="AY78" i="112"/>
  <c r="AX78" i="112"/>
  <c r="AW78" i="112"/>
  <c r="AV78" i="112"/>
  <c r="AU78" i="112"/>
  <c r="AT78" i="112"/>
  <c r="AS78" i="112"/>
  <c r="AR78" i="112"/>
  <c r="AQ78" i="112"/>
  <c r="AP78" i="112"/>
  <c r="AO78" i="112"/>
  <c r="AN78" i="112"/>
  <c r="AM78" i="112"/>
  <c r="AL78" i="112"/>
  <c r="AK78" i="112"/>
  <c r="AJ78" i="112"/>
  <c r="AI78" i="112"/>
  <c r="AH78" i="112"/>
  <c r="AG78" i="112"/>
  <c r="AF78" i="112"/>
  <c r="AE78" i="112"/>
  <c r="AD78" i="112"/>
  <c r="AC78" i="112"/>
  <c r="AB78" i="112"/>
  <c r="AA78" i="112"/>
  <c r="Z78" i="112"/>
  <c r="Y78" i="112"/>
  <c r="X78" i="112"/>
  <c r="W78" i="112"/>
  <c r="H78" i="112"/>
  <c r="F78" i="112"/>
  <c r="BA76" i="112"/>
  <c r="AZ76" i="112"/>
  <c r="AY76" i="112"/>
  <c r="AX76" i="112"/>
  <c r="AW76" i="112"/>
  <c r="AV76" i="112"/>
  <c r="AU76" i="112"/>
  <c r="AT76" i="112"/>
  <c r="AS76" i="112"/>
  <c r="AR76" i="112"/>
  <c r="AQ76" i="112"/>
  <c r="AP76" i="112"/>
  <c r="AO76" i="112"/>
  <c r="AN76" i="112"/>
  <c r="AM76" i="112"/>
  <c r="AL76" i="112"/>
  <c r="AK76" i="112"/>
  <c r="AJ76" i="112"/>
  <c r="AI76" i="112"/>
  <c r="AH76" i="112"/>
  <c r="AG76" i="112"/>
  <c r="AF76" i="112"/>
  <c r="AE76" i="112"/>
  <c r="AD76" i="112"/>
  <c r="AC76" i="112"/>
  <c r="AB76" i="112"/>
  <c r="AA76" i="112"/>
  <c r="Z76" i="112"/>
  <c r="Y76" i="112"/>
  <c r="X76" i="112"/>
  <c r="W76" i="112"/>
  <c r="H76" i="112"/>
  <c r="F76" i="112"/>
  <c r="BA74" i="112"/>
  <c r="AZ74" i="112"/>
  <c r="AY74" i="112"/>
  <c r="AX74" i="112"/>
  <c r="AW74" i="112"/>
  <c r="AV74" i="112"/>
  <c r="AU74" i="112"/>
  <c r="AT74" i="112"/>
  <c r="AS74" i="112"/>
  <c r="AR74" i="112"/>
  <c r="AQ74" i="112"/>
  <c r="AP74" i="112"/>
  <c r="AO74" i="112"/>
  <c r="AN74" i="112"/>
  <c r="AM74" i="112"/>
  <c r="AL74" i="112"/>
  <c r="AK74" i="112"/>
  <c r="AJ74" i="112"/>
  <c r="AI74" i="112"/>
  <c r="AH74" i="112"/>
  <c r="AG74" i="112"/>
  <c r="AF74" i="112"/>
  <c r="AE74" i="112"/>
  <c r="AD74" i="112"/>
  <c r="AC74" i="112"/>
  <c r="AB74" i="112"/>
  <c r="AA74" i="112"/>
  <c r="Z74" i="112"/>
  <c r="Y74" i="112"/>
  <c r="X74" i="112"/>
  <c r="W74" i="112"/>
  <c r="H74" i="112"/>
  <c r="F74" i="112"/>
  <c r="BA72" i="112"/>
  <c r="AZ72" i="112"/>
  <c r="AY72" i="112"/>
  <c r="AX72" i="112"/>
  <c r="AW72" i="112"/>
  <c r="AV72" i="112"/>
  <c r="AU72" i="112"/>
  <c r="AT72" i="112"/>
  <c r="AS72" i="112"/>
  <c r="AR72" i="112"/>
  <c r="AQ72" i="112"/>
  <c r="AP72" i="112"/>
  <c r="AO72" i="112"/>
  <c r="AN72" i="112"/>
  <c r="AM72" i="112"/>
  <c r="AL72" i="112"/>
  <c r="AK72" i="112"/>
  <c r="AJ72" i="112"/>
  <c r="AI72" i="112"/>
  <c r="AH72" i="112"/>
  <c r="AG72" i="112"/>
  <c r="AF72" i="112"/>
  <c r="AE72" i="112"/>
  <c r="AD72" i="112"/>
  <c r="AC72" i="112"/>
  <c r="AB72" i="112"/>
  <c r="AA72" i="112"/>
  <c r="Z72" i="112"/>
  <c r="Y72" i="112"/>
  <c r="X72" i="112"/>
  <c r="W72" i="112"/>
  <c r="BB72" i="112" s="1"/>
  <c r="BD72" i="112" s="1"/>
  <c r="H72" i="112"/>
  <c r="F72" i="112"/>
  <c r="BA70" i="112"/>
  <c r="AZ70" i="112"/>
  <c r="AY70" i="112"/>
  <c r="AX70" i="112"/>
  <c r="AW70" i="112"/>
  <c r="AV70" i="112"/>
  <c r="AU70" i="112"/>
  <c r="AT70" i="112"/>
  <c r="AS70" i="112"/>
  <c r="AR70" i="112"/>
  <c r="AQ70" i="112"/>
  <c r="AP70" i="112"/>
  <c r="AO70" i="112"/>
  <c r="AN70" i="112"/>
  <c r="AM70" i="112"/>
  <c r="AL70" i="112"/>
  <c r="AK70" i="112"/>
  <c r="AJ70" i="112"/>
  <c r="AI70" i="112"/>
  <c r="AH70" i="112"/>
  <c r="AG70" i="112"/>
  <c r="AF70" i="112"/>
  <c r="AE70" i="112"/>
  <c r="AD70" i="112"/>
  <c r="AC70" i="112"/>
  <c r="AB70" i="112"/>
  <c r="AA70" i="112"/>
  <c r="Z70" i="112"/>
  <c r="Y70" i="112"/>
  <c r="X70" i="112"/>
  <c r="W70" i="112"/>
  <c r="H70" i="112"/>
  <c r="F70" i="112"/>
  <c r="BA68" i="112"/>
  <c r="AZ68" i="112"/>
  <c r="AY68" i="112"/>
  <c r="AX68" i="112"/>
  <c r="AW68" i="112"/>
  <c r="AV68" i="112"/>
  <c r="AU68" i="112"/>
  <c r="AT68" i="112"/>
  <c r="AS68" i="112"/>
  <c r="AR68" i="112"/>
  <c r="AQ68" i="112"/>
  <c r="AP68" i="112"/>
  <c r="AO68" i="112"/>
  <c r="AN68" i="112"/>
  <c r="AM68" i="112"/>
  <c r="AL68" i="112"/>
  <c r="AK68" i="112"/>
  <c r="AJ68" i="112"/>
  <c r="AI68" i="112"/>
  <c r="AH68" i="112"/>
  <c r="AG68" i="112"/>
  <c r="AF68" i="112"/>
  <c r="AE68" i="112"/>
  <c r="AD68" i="112"/>
  <c r="AC68" i="112"/>
  <c r="AB68" i="112"/>
  <c r="AA68" i="112"/>
  <c r="Z68" i="112"/>
  <c r="Y68" i="112"/>
  <c r="X68" i="112"/>
  <c r="W68" i="112"/>
  <c r="H68" i="112"/>
  <c r="F68" i="112"/>
  <c r="BA66" i="112"/>
  <c r="AZ66" i="112"/>
  <c r="AY66" i="112"/>
  <c r="AX66" i="112"/>
  <c r="AW66" i="112"/>
  <c r="AV66" i="112"/>
  <c r="AU66" i="112"/>
  <c r="AT66" i="112"/>
  <c r="AS66" i="112"/>
  <c r="AR66" i="112"/>
  <c r="AQ66" i="112"/>
  <c r="AP66" i="112"/>
  <c r="AO66" i="112"/>
  <c r="AN66" i="112"/>
  <c r="AM66" i="112"/>
  <c r="AL66" i="112"/>
  <c r="AK66" i="112"/>
  <c r="AJ66" i="112"/>
  <c r="AI66" i="112"/>
  <c r="AH66" i="112"/>
  <c r="AG66" i="112"/>
  <c r="AF66" i="112"/>
  <c r="AE66" i="112"/>
  <c r="AD66" i="112"/>
  <c r="AC66" i="112"/>
  <c r="AB66" i="112"/>
  <c r="AA66" i="112"/>
  <c r="Z66" i="112"/>
  <c r="Y66" i="112"/>
  <c r="X66" i="112"/>
  <c r="W66" i="112"/>
  <c r="H66" i="112"/>
  <c r="F66" i="112"/>
  <c r="BA64" i="112"/>
  <c r="AZ64" i="112"/>
  <c r="AY64" i="112"/>
  <c r="AX64" i="112"/>
  <c r="AW64" i="112"/>
  <c r="AV64" i="112"/>
  <c r="AU64" i="112"/>
  <c r="AT64" i="112"/>
  <c r="AS64" i="112"/>
  <c r="AR64" i="112"/>
  <c r="AQ64" i="112"/>
  <c r="AP64" i="112"/>
  <c r="AO64" i="112"/>
  <c r="AN64" i="112"/>
  <c r="AM64" i="112"/>
  <c r="AL64" i="112"/>
  <c r="BB64" i="112" s="1"/>
  <c r="BD64" i="112" s="1"/>
  <c r="AK64" i="112"/>
  <c r="AJ64" i="112"/>
  <c r="AI64" i="112"/>
  <c r="AH64" i="112"/>
  <c r="AG64" i="112"/>
  <c r="AF64" i="112"/>
  <c r="AE64" i="112"/>
  <c r="AD64" i="112"/>
  <c r="AC64" i="112"/>
  <c r="AB64" i="112"/>
  <c r="AA64" i="112"/>
  <c r="Z64" i="112"/>
  <c r="Y64" i="112"/>
  <c r="X64" i="112"/>
  <c r="W64" i="112"/>
  <c r="H64" i="112"/>
  <c r="F64" i="112"/>
  <c r="BA62" i="112"/>
  <c r="AZ62" i="112"/>
  <c r="AY62" i="112"/>
  <c r="AX62" i="112"/>
  <c r="AW62" i="112"/>
  <c r="AV62" i="112"/>
  <c r="AU62" i="112"/>
  <c r="AT62" i="112"/>
  <c r="AS62" i="112"/>
  <c r="AR62" i="112"/>
  <c r="AQ62" i="112"/>
  <c r="AP62" i="112"/>
  <c r="AO62" i="112"/>
  <c r="AN62" i="112"/>
  <c r="AM62" i="112"/>
  <c r="AL62" i="112"/>
  <c r="AK62" i="112"/>
  <c r="AJ62" i="112"/>
  <c r="AI62" i="112"/>
  <c r="AH62" i="112"/>
  <c r="AG62" i="112"/>
  <c r="AF62" i="112"/>
  <c r="AE62" i="112"/>
  <c r="AD62" i="112"/>
  <c r="AC62" i="112"/>
  <c r="AB62" i="112"/>
  <c r="AA62" i="112"/>
  <c r="Z62" i="112"/>
  <c r="Y62" i="112"/>
  <c r="X62" i="112"/>
  <c r="W62" i="112"/>
  <c r="H62" i="112"/>
  <c r="F62" i="112"/>
  <c r="BA60" i="112"/>
  <c r="AZ60" i="112"/>
  <c r="AY60" i="112"/>
  <c r="AX60" i="112"/>
  <c r="AW60" i="112"/>
  <c r="AV60" i="112"/>
  <c r="AU60" i="112"/>
  <c r="AT60" i="112"/>
  <c r="AS60" i="112"/>
  <c r="AR60" i="112"/>
  <c r="AQ60" i="112"/>
  <c r="AP60" i="112"/>
  <c r="AO60" i="112"/>
  <c r="AN60" i="112"/>
  <c r="AM60" i="112"/>
  <c r="AL60" i="112"/>
  <c r="AK60" i="112"/>
  <c r="AJ60" i="112"/>
  <c r="AI60" i="112"/>
  <c r="AH60" i="112"/>
  <c r="AG60" i="112"/>
  <c r="AF60" i="112"/>
  <c r="AE60" i="112"/>
  <c r="AD60" i="112"/>
  <c r="AC60" i="112"/>
  <c r="AB60" i="112"/>
  <c r="AA60" i="112"/>
  <c r="Z60" i="112"/>
  <c r="Y60" i="112"/>
  <c r="X60" i="112"/>
  <c r="W60" i="112"/>
  <c r="BB60" i="112" s="1"/>
  <c r="BD60" i="112" s="1"/>
  <c r="H60" i="112"/>
  <c r="F60" i="112"/>
  <c r="BA58" i="112"/>
  <c r="AZ58" i="112"/>
  <c r="AY58" i="112"/>
  <c r="AX58" i="112"/>
  <c r="AW58" i="112"/>
  <c r="AV58" i="112"/>
  <c r="AU58" i="112"/>
  <c r="AT58" i="112"/>
  <c r="AS58" i="112"/>
  <c r="AR58" i="112"/>
  <c r="AQ58" i="112"/>
  <c r="AP58" i="112"/>
  <c r="AO58" i="112"/>
  <c r="AN58" i="112"/>
  <c r="AM58" i="112"/>
  <c r="AL58" i="112"/>
  <c r="AK58" i="112"/>
  <c r="AJ58" i="112"/>
  <c r="AI58" i="112"/>
  <c r="AH58" i="112"/>
  <c r="AG58" i="112"/>
  <c r="AF58" i="112"/>
  <c r="AE58" i="112"/>
  <c r="AD58" i="112"/>
  <c r="AC58" i="112"/>
  <c r="AB58" i="112"/>
  <c r="AA58" i="112"/>
  <c r="Z58" i="112"/>
  <c r="Y58" i="112"/>
  <c r="X58" i="112"/>
  <c r="W58" i="112"/>
  <c r="H58" i="112"/>
  <c r="F58" i="112"/>
  <c r="BA56" i="112"/>
  <c r="AZ56" i="112"/>
  <c r="AY56" i="112"/>
  <c r="AX56" i="112"/>
  <c r="AW56" i="112"/>
  <c r="AV56" i="112"/>
  <c r="AU56" i="112"/>
  <c r="AT56" i="112"/>
  <c r="AS56" i="112"/>
  <c r="AR56" i="112"/>
  <c r="AQ56" i="112"/>
  <c r="AP56" i="112"/>
  <c r="AO56" i="112"/>
  <c r="AN56" i="112"/>
  <c r="AM56" i="112"/>
  <c r="AL56" i="112"/>
  <c r="BB56" i="112" s="1"/>
  <c r="BD56" i="112" s="1"/>
  <c r="AK56" i="112"/>
  <c r="AJ56" i="112"/>
  <c r="AI56" i="112"/>
  <c r="AH56" i="112"/>
  <c r="AG56" i="112"/>
  <c r="AF56" i="112"/>
  <c r="AE56" i="112"/>
  <c r="AD56" i="112"/>
  <c r="AC56" i="112"/>
  <c r="AB56" i="112"/>
  <c r="AA56" i="112"/>
  <c r="Z56" i="112"/>
  <c r="Y56" i="112"/>
  <c r="X56" i="112"/>
  <c r="W56" i="112"/>
  <c r="H56" i="112"/>
  <c r="F56" i="112"/>
  <c r="BA54" i="112"/>
  <c r="AZ54" i="112"/>
  <c r="AY54" i="112"/>
  <c r="AX54" i="112"/>
  <c r="AW54" i="112"/>
  <c r="AV54" i="112"/>
  <c r="AU54" i="112"/>
  <c r="AT54" i="112"/>
  <c r="AS54" i="112"/>
  <c r="AR54" i="112"/>
  <c r="AQ54" i="112"/>
  <c r="AP54" i="112"/>
  <c r="AO54" i="112"/>
  <c r="AN54" i="112"/>
  <c r="AM54" i="112"/>
  <c r="AL54" i="112"/>
  <c r="AK54" i="112"/>
  <c r="AJ54" i="112"/>
  <c r="AI54" i="112"/>
  <c r="AH54" i="112"/>
  <c r="AG54" i="112"/>
  <c r="AF54" i="112"/>
  <c r="AE54" i="112"/>
  <c r="AD54" i="112"/>
  <c r="AC54" i="112"/>
  <c r="AB54" i="112"/>
  <c r="AA54" i="112"/>
  <c r="Z54" i="112"/>
  <c r="Y54" i="112"/>
  <c r="X54" i="112"/>
  <c r="W54" i="112"/>
  <c r="BB54" i="112" s="1"/>
  <c r="BD54" i="112" s="1"/>
  <c r="H54" i="112"/>
  <c r="F54" i="112"/>
  <c r="BA52" i="112"/>
  <c r="AZ52" i="112"/>
  <c r="AY52" i="112"/>
  <c r="AX52" i="112"/>
  <c r="AW52" i="112"/>
  <c r="AV52" i="112"/>
  <c r="AU52" i="112"/>
  <c r="AT52" i="112"/>
  <c r="AS52" i="112"/>
  <c r="AR52" i="112"/>
  <c r="AQ52" i="112"/>
  <c r="AP52" i="112"/>
  <c r="AO52" i="112"/>
  <c r="AN52" i="112"/>
  <c r="AM52" i="112"/>
  <c r="AL52" i="112"/>
  <c r="AK52" i="112"/>
  <c r="AJ52" i="112"/>
  <c r="AI52" i="112"/>
  <c r="AH52" i="112"/>
  <c r="AG52" i="112"/>
  <c r="AF52" i="112"/>
  <c r="AE52" i="112"/>
  <c r="AD52" i="112"/>
  <c r="AC52" i="112"/>
  <c r="AB52" i="112"/>
  <c r="AA52" i="112"/>
  <c r="Z52" i="112"/>
  <c r="Y52" i="112"/>
  <c r="X52" i="112"/>
  <c r="W52" i="112"/>
  <c r="H52" i="112"/>
  <c r="F52" i="112"/>
  <c r="BA50" i="112"/>
  <c r="AZ50" i="112"/>
  <c r="AY50" i="112"/>
  <c r="AX50" i="112"/>
  <c r="AW50" i="112"/>
  <c r="AV50" i="112"/>
  <c r="AU50" i="112"/>
  <c r="AT50" i="112"/>
  <c r="AS50" i="112"/>
  <c r="AR50" i="112"/>
  <c r="AQ50" i="112"/>
  <c r="AP50" i="112"/>
  <c r="AO50" i="112"/>
  <c r="AN50" i="112"/>
  <c r="AM50" i="112"/>
  <c r="AL50" i="112"/>
  <c r="AK50" i="112"/>
  <c r="AJ50" i="112"/>
  <c r="AI50" i="112"/>
  <c r="AH50" i="112"/>
  <c r="AG50" i="112"/>
  <c r="AF50" i="112"/>
  <c r="AE50" i="112"/>
  <c r="AD50" i="112"/>
  <c r="AC50" i="112"/>
  <c r="AB50" i="112"/>
  <c r="AA50" i="112"/>
  <c r="Z50" i="112"/>
  <c r="Y50" i="112"/>
  <c r="X50" i="112"/>
  <c r="W50" i="112"/>
  <c r="H50" i="112"/>
  <c r="F50" i="112"/>
  <c r="BA48" i="112"/>
  <c r="AZ48" i="112"/>
  <c r="AY48" i="112"/>
  <c r="AX48" i="112"/>
  <c r="AW48" i="112"/>
  <c r="AV48" i="112"/>
  <c r="AU48" i="112"/>
  <c r="AT48" i="112"/>
  <c r="AS48" i="112"/>
  <c r="AR48" i="112"/>
  <c r="AQ48" i="112"/>
  <c r="AP48" i="112"/>
  <c r="AO48" i="112"/>
  <c r="AN48" i="112"/>
  <c r="AM48" i="112"/>
  <c r="AL48" i="112"/>
  <c r="AK48" i="112"/>
  <c r="AJ48" i="112"/>
  <c r="BB48" i="112" s="1"/>
  <c r="BD48" i="112" s="1"/>
  <c r="AI48" i="112"/>
  <c r="AH48" i="112"/>
  <c r="AG48" i="112"/>
  <c r="AF48" i="112"/>
  <c r="AE48" i="112"/>
  <c r="AD48" i="112"/>
  <c r="AC48" i="112"/>
  <c r="AB48" i="112"/>
  <c r="AA48" i="112"/>
  <c r="Z48" i="112"/>
  <c r="Y48" i="112"/>
  <c r="X48" i="112"/>
  <c r="W48" i="112"/>
  <c r="H48" i="112"/>
  <c r="F48" i="112"/>
  <c r="BA46" i="112"/>
  <c r="AZ46" i="112"/>
  <c r="AY46" i="112"/>
  <c r="AX46" i="112"/>
  <c r="AW46" i="112"/>
  <c r="AV46" i="112"/>
  <c r="AU46" i="112"/>
  <c r="AT46" i="112"/>
  <c r="AS46" i="112"/>
  <c r="AR46" i="112"/>
  <c r="AQ46" i="112"/>
  <c r="AP46" i="112"/>
  <c r="AO46" i="112"/>
  <c r="AN46" i="112"/>
  <c r="AM46" i="112"/>
  <c r="AL46" i="112"/>
  <c r="AK46" i="112"/>
  <c r="AJ46" i="112"/>
  <c r="AI46" i="112"/>
  <c r="AH46" i="112"/>
  <c r="AG46" i="112"/>
  <c r="AF46" i="112"/>
  <c r="AE46" i="112"/>
  <c r="AD46" i="112"/>
  <c r="AC46" i="112"/>
  <c r="AB46" i="112"/>
  <c r="AA46" i="112"/>
  <c r="Z46" i="112"/>
  <c r="Y46" i="112"/>
  <c r="X46" i="112"/>
  <c r="W46" i="112"/>
  <c r="H46" i="112"/>
  <c r="F46" i="112"/>
  <c r="BA44" i="112"/>
  <c r="AZ44" i="112"/>
  <c r="AY44" i="112"/>
  <c r="AX44" i="112"/>
  <c r="AW44" i="112"/>
  <c r="AV44" i="112"/>
  <c r="AU44" i="112"/>
  <c r="AT44" i="112"/>
  <c r="AS44" i="112"/>
  <c r="AR44" i="112"/>
  <c r="AQ44" i="112"/>
  <c r="AP44" i="112"/>
  <c r="AO44" i="112"/>
  <c r="AN44" i="112"/>
  <c r="AM44" i="112"/>
  <c r="AL44" i="112"/>
  <c r="AK44" i="112"/>
  <c r="AJ44" i="112"/>
  <c r="AI44" i="112"/>
  <c r="AH44" i="112"/>
  <c r="AG44" i="112"/>
  <c r="AF44" i="112"/>
  <c r="AE44" i="112"/>
  <c r="AD44" i="112"/>
  <c r="AC44" i="112"/>
  <c r="AB44" i="112"/>
  <c r="AA44" i="112"/>
  <c r="Z44" i="112"/>
  <c r="Y44" i="112"/>
  <c r="X44" i="112"/>
  <c r="W44" i="112"/>
  <c r="BB44" i="112" s="1"/>
  <c r="BD44" i="112" s="1"/>
  <c r="H44" i="112"/>
  <c r="F44" i="112"/>
  <c r="BA42" i="112"/>
  <c r="AZ42" i="112"/>
  <c r="AY42" i="112"/>
  <c r="AX42" i="112"/>
  <c r="AW42" i="112"/>
  <c r="AV42" i="112"/>
  <c r="AU42" i="112"/>
  <c r="AT42" i="112"/>
  <c r="AS42" i="112"/>
  <c r="AR42" i="112"/>
  <c r="AQ42" i="112"/>
  <c r="AP42" i="112"/>
  <c r="AO42" i="112"/>
  <c r="AN42" i="112"/>
  <c r="AM42" i="112"/>
  <c r="AL42" i="112"/>
  <c r="AK42" i="112"/>
  <c r="AJ42" i="112"/>
  <c r="AI42" i="112"/>
  <c r="AH42" i="112"/>
  <c r="AG42" i="112"/>
  <c r="AF42" i="112"/>
  <c r="AE42" i="112"/>
  <c r="AD42" i="112"/>
  <c r="AC42" i="112"/>
  <c r="AB42" i="112"/>
  <c r="AA42" i="112"/>
  <c r="Z42" i="112"/>
  <c r="Y42" i="112"/>
  <c r="X42" i="112"/>
  <c r="W42" i="112"/>
  <c r="H42" i="112"/>
  <c r="F42" i="112"/>
  <c r="BA40" i="112"/>
  <c r="AZ40" i="112"/>
  <c r="AY40" i="112"/>
  <c r="AX40" i="112"/>
  <c r="AW40" i="112"/>
  <c r="AV40" i="112"/>
  <c r="AU40" i="112"/>
  <c r="AT40" i="112"/>
  <c r="AS40" i="112"/>
  <c r="AR40" i="112"/>
  <c r="AQ40" i="112"/>
  <c r="AP40" i="112"/>
  <c r="AO40" i="112"/>
  <c r="AN40" i="112"/>
  <c r="AM40" i="112"/>
  <c r="AL40" i="112"/>
  <c r="AK40" i="112"/>
  <c r="AJ40" i="112"/>
  <c r="AI40" i="112"/>
  <c r="AH40" i="112"/>
  <c r="AG40" i="112"/>
  <c r="AF40" i="112"/>
  <c r="AE40" i="112"/>
  <c r="AD40" i="112"/>
  <c r="AC40" i="112"/>
  <c r="AB40" i="112"/>
  <c r="AA40" i="112"/>
  <c r="Z40" i="112"/>
  <c r="Y40" i="112"/>
  <c r="X40" i="112"/>
  <c r="W40" i="112"/>
  <c r="BB40" i="112" s="1"/>
  <c r="BD40" i="112" s="1"/>
  <c r="H40" i="112"/>
  <c r="F40" i="112"/>
  <c r="BA38" i="112"/>
  <c r="AZ38" i="112"/>
  <c r="AY38" i="112"/>
  <c r="AX38" i="112"/>
  <c r="AW38" i="112"/>
  <c r="AV38" i="112"/>
  <c r="AU38" i="112"/>
  <c r="AT38" i="112"/>
  <c r="AS38" i="112"/>
  <c r="AR38" i="112"/>
  <c r="AQ38" i="112"/>
  <c r="AP38" i="112"/>
  <c r="AO38" i="112"/>
  <c r="AN38" i="112"/>
  <c r="AM38" i="112"/>
  <c r="AL38" i="112"/>
  <c r="AK38" i="112"/>
  <c r="AJ38" i="112"/>
  <c r="AI38" i="112"/>
  <c r="AH38" i="112"/>
  <c r="AG38" i="112"/>
  <c r="AF38" i="112"/>
  <c r="AE38" i="112"/>
  <c r="AD38" i="112"/>
  <c r="AC38" i="112"/>
  <c r="AB38" i="112"/>
  <c r="AA38" i="112"/>
  <c r="Z38" i="112"/>
  <c r="Y38" i="112"/>
  <c r="X38" i="112"/>
  <c r="W38" i="112"/>
  <c r="H38" i="112"/>
  <c r="F38" i="112"/>
  <c r="BA36" i="112"/>
  <c r="AZ36" i="112"/>
  <c r="AY36" i="112"/>
  <c r="AX36" i="112"/>
  <c r="AW36" i="112"/>
  <c r="AV36" i="112"/>
  <c r="AU36" i="112"/>
  <c r="AT36" i="112"/>
  <c r="AS36" i="112"/>
  <c r="AR36" i="112"/>
  <c r="AQ36" i="112"/>
  <c r="AP36" i="112"/>
  <c r="AO36" i="112"/>
  <c r="AN36" i="112"/>
  <c r="AM36" i="112"/>
  <c r="AL36" i="112"/>
  <c r="AK36" i="112"/>
  <c r="AJ36" i="112"/>
  <c r="AI36" i="112"/>
  <c r="AH36" i="112"/>
  <c r="AG36" i="112"/>
  <c r="AF36" i="112"/>
  <c r="AE36" i="112"/>
  <c r="AD36" i="112"/>
  <c r="AC36" i="112"/>
  <c r="AB36" i="112"/>
  <c r="AA36" i="112"/>
  <c r="Z36" i="112"/>
  <c r="Y36" i="112"/>
  <c r="X36" i="112"/>
  <c r="W36" i="112"/>
  <c r="H36" i="112"/>
  <c r="F36" i="112"/>
  <c r="BA34" i="112"/>
  <c r="AZ34" i="112"/>
  <c r="AY34" i="112"/>
  <c r="AX34" i="112"/>
  <c r="AW34" i="112"/>
  <c r="AV34" i="112"/>
  <c r="AU34" i="112"/>
  <c r="AT34" i="112"/>
  <c r="AS34" i="112"/>
  <c r="AR34" i="112"/>
  <c r="AQ34" i="112"/>
  <c r="AP34" i="112"/>
  <c r="AO34" i="112"/>
  <c r="AN34" i="112"/>
  <c r="AM34" i="112"/>
  <c r="AL34" i="112"/>
  <c r="AK34" i="112"/>
  <c r="AJ34" i="112"/>
  <c r="AI34" i="112"/>
  <c r="AH34" i="112"/>
  <c r="AG34" i="112"/>
  <c r="AF34" i="112"/>
  <c r="AE34" i="112"/>
  <c r="AD34" i="112"/>
  <c r="AC34" i="112"/>
  <c r="BB34" i="112" s="1"/>
  <c r="BD34" i="112" s="1"/>
  <c r="AB34" i="112"/>
  <c r="AA34" i="112"/>
  <c r="Z34" i="112"/>
  <c r="Y34" i="112"/>
  <c r="X34" i="112"/>
  <c r="W34" i="112"/>
  <c r="H34" i="112"/>
  <c r="F34" i="112"/>
  <c r="BA32" i="112"/>
  <c r="AZ32" i="112"/>
  <c r="AY32" i="112"/>
  <c r="AX32" i="112"/>
  <c r="AW32" i="112"/>
  <c r="AV32" i="112"/>
  <c r="AU32" i="112"/>
  <c r="AT32" i="112"/>
  <c r="AS32" i="112"/>
  <c r="AR32" i="112"/>
  <c r="AQ32" i="112"/>
  <c r="AP32" i="112"/>
  <c r="AO32" i="112"/>
  <c r="AN32" i="112"/>
  <c r="AM32" i="112"/>
  <c r="AL32" i="112"/>
  <c r="AK32" i="112"/>
  <c r="AJ32" i="112"/>
  <c r="AI32" i="112"/>
  <c r="AH32" i="112"/>
  <c r="AG32" i="112"/>
  <c r="AF32" i="112"/>
  <c r="AE32" i="112"/>
  <c r="AD32" i="112"/>
  <c r="AC32" i="112"/>
  <c r="AB32" i="112"/>
  <c r="AA32" i="112"/>
  <c r="Z32" i="112"/>
  <c r="Y32" i="112"/>
  <c r="X32" i="112"/>
  <c r="W32" i="112"/>
  <c r="BB32" i="112" s="1"/>
  <c r="BD32" i="112" s="1"/>
  <c r="H32" i="112"/>
  <c r="F32" i="112"/>
  <c r="BA30" i="112"/>
  <c r="AZ30" i="112"/>
  <c r="AY30" i="112"/>
  <c r="AX30" i="112"/>
  <c r="AW30" i="112"/>
  <c r="AV30" i="112"/>
  <c r="AU30" i="112"/>
  <c r="AT30" i="112"/>
  <c r="AS30" i="112"/>
  <c r="AR30" i="112"/>
  <c r="AQ30" i="112"/>
  <c r="AP30" i="112"/>
  <c r="AO30" i="112"/>
  <c r="AN30" i="112"/>
  <c r="AM30" i="112"/>
  <c r="AL30" i="112"/>
  <c r="AK30" i="112"/>
  <c r="AJ30" i="112"/>
  <c r="AI30" i="112"/>
  <c r="AH30" i="112"/>
  <c r="AG30" i="112"/>
  <c r="AF30" i="112"/>
  <c r="AE30" i="112"/>
  <c r="AD30" i="112"/>
  <c r="AC30" i="112"/>
  <c r="AB30" i="112"/>
  <c r="AA30" i="112"/>
  <c r="Z30" i="112"/>
  <c r="Y30" i="112"/>
  <c r="X30" i="112"/>
  <c r="W30" i="112"/>
  <c r="H30" i="112"/>
  <c r="F30" i="112"/>
  <c r="BA28" i="112"/>
  <c r="AZ28" i="112"/>
  <c r="AY28" i="112"/>
  <c r="AX28" i="112"/>
  <c r="AW28" i="112"/>
  <c r="AV28" i="112"/>
  <c r="AU28" i="112"/>
  <c r="AT28" i="112"/>
  <c r="AS28" i="112"/>
  <c r="AR28" i="112"/>
  <c r="AQ28" i="112"/>
  <c r="AP28" i="112"/>
  <c r="AO28" i="112"/>
  <c r="AN28" i="112"/>
  <c r="AM28" i="112"/>
  <c r="AL28" i="112"/>
  <c r="AK28" i="112"/>
  <c r="AJ28" i="112"/>
  <c r="AI28" i="112"/>
  <c r="AH28" i="112"/>
  <c r="AG28" i="112"/>
  <c r="AF28" i="112"/>
  <c r="AE28" i="112"/>
  <c r="AD28" i="112"/>
  <c r="AC28" i="112"/>
  <c r="AB28" i="112"/>
  <c r="AA28" i="112"/>
  <c r="Z28" i="112"/>
  <c r="Y28" i="112"/>
  <c r="X28" i="112"/>
  <c r="W28" i="112"/>
  <c r="BB28" i="112" s="1"/>
  <c r="BD28" i="112" s="1"/>
  <c r="H28" i="112"/>
  <c r="F28" i="112"/>
  <c r="BA26" i="112"/>
  <c r="AZ26" i="112"/>
  <c r="AY26" i="112"/>
  <c r="AX26" i="112"/>
  <c r="AW26" i="112"/>
  <c r="AV26" i="112"/>
  <c r="AU26" i="112"/>
  <c r="AT26" i="112"/>
  <c r="AS26" i="112"/>
  <c r="AR26" i="112"/>
  <c r="AQ26" i="112"/>
  <c r="AP26" i="112"/>
  <c r="AO26" i="112"/>
  <c r="AN26" i="112"/>
  <c r="AM26" i="112"/>
  <c r="AL26" i="112"/>
  <c r="AK26" i="112"/>
  <c r="AJ26" i="112"/>
  <c r="AI26" i="112"/>
  <c r="AH26" i="112"/>
  <c r="AG26" i="112"/>
  <c r="AF26" i="112"/>
  <c r="AE26" i="112"/>
  <c r="AD26" i="112"/>
  <c r="AC26" i="112"/>
  <c r="AB26" i="112"/>
  <c r="AA26" i="112"/>
  <c r="Z26" i="112"/>
  <c r="Y26" i="112"/>
  <c r="X26" i="112"/>
  <c r="W26" i="112"/>
  <c r="H26" i="112"/>
  <c r="F26" i="112"/>
  <c r="BA24" i="112"/>
  <c r="AZ24" i="112"/>
  <c r="AY24" i="112"/>
  <c r="AX24" i="112"/>
  <c r="AW24" i="112"/>
  <c r="AV24" i="112"/>
  <c r="AU24" i="112"/>
  <c r="AT24" i="112"/>
  <c r="AS24" i="112"/>
  <c r="AR24" i="112"/>
  <c r="AQ24" i="112"/>
  <c r="AP24" i="112"/>
  <c r="AO24" i="112"/>
  <c r="AN24" i="112"/>
  <c r="AM24" i="112"/>
  <c r="AL24" i="112"/>
  <c r="AK24" i="112"/>
  <c r="AJ24" i="112"/>
  <c r="AI24" i="112"/>
  <c r="AH24" i="112"/>
  <c r="AG24" i="112"/>
  <c r="AF24" i="112"/>
  <c r="AE24" i="112"/>
  <c r="AD24" i="112"/>
  <c r="AC24" i="112"/>
  <c r="AB24" i="112"/>
  <c r="AA24" i="112"/>
  <c r="Z24" i="112"/>
  <c r="Y24" i="112"/>
  <c r="X24" i="112"/>
  <c r="W24" i="112"/>
  <c r="BB24" i="112" s="1"/>
  <c r="BD24" i="112" s="1"/>
  <c r="H24" i="112"/>
  <c r="F24" i="112"/>
  <c r="BA22" i="112"/>
  <c r="AZ22" i="112"/>
  <c r="AY22" i="112"/>
  <c r="AX22" i="112"/>
  <c r="AW22" i="112"/>
  <c r="AV22" i="112"/>
  <c r="AU22" i="112"/>
  <c r="AT22" i="112"/>
  <c r="AS22" i="112"/>
  <c r="AR22" i="112"/>
  <c r="AQ22" i="112"/>
  <c r="AP22" i="112"/>
  <c r="AO22" i="112"/>
  <c r="AN22" i="112"/>
  <c r="AM22" i="112"/>
  <c r="AL22" i="112"/>
  <c r="AK22" i="112"/>
  <c r="AJ22" i="112"/>
  <c r="AI22" i="112"/>
  <c r="AH22" i="112"/>
  <c r="AG22" i="112"/>
  <c r="AF22" i="112"/>
  <c r="AE22" i="112"/>
  <c r="AD22" i="112"/>
  <c r="AC22" i="112"/>
  <c r="AB22" i="112"/>
  <c r="AA22" i="112"/>
  <c r="Z22" i="112"/>
  <c r="Y22" i="112"/>
  <c r="X22" i="112"/>
  <c r="W22" i="112"/>
  <c r="H22" i="112"/>
  <c r="F22" i="112"/>
  <c r="BA20" i="112"/>
  <c r="AZ20" i="112"/>
  <c r="AY20" i="112"/>
  <c r="AX20" i="112"/>
  <c r="AW20" i="112"/>
  <c r="AV20" i="112"/>
  <c r="AU20" i="112"/>
  <c r="AT20" i="112"/>
  <c r="AS20" i="112"/>
  <c r="AR20" i="112"/>
  <c r="AQ20" i="112"/>
  <c r="AP20" i="112"/>
  <c r="AO20" i="112"/>
  <c r="AN20" i="112"/>
  <c r="AM20" i="112"/>
  <c r="AL20" i="112"/>
  <c r="AK20" i="112"/>
  <c r="AJ20" i="112"/>
  <c r="AI20" i="112"/>
  <c r="AH20" i="112"/>
  <c r="AG20" i="112"/>
  <c r="AF20" i="112"/>
  <c r="AE20" i="112"/>
  <c r="AD20" i="112"/>
  <c r="AC20" i="112"/>
  <c r="AB20" i="112"/>
  <c r="AA20" i="112"/>
  <c r="Z20" i="112"/>
  <c r="Y20" i="112"/>
  <c r="X20" i="112"/>
  <c r="W20" i="112"/>
  <c r="H20" i="112"/>
  <c r="F20" i="112"/>
  <c r="B19" i="112"/>
  <c r="B21" i="112" s="1"/>
  <c r="B23" i="112" s="1"/>
  <c r="B25" i="112" s="1"/>
  <c r="B27" i="112" s="1"/>
  <c r="B29" i="112" s="1"/>
  <c r="B31" i="112" s="1"/>
  <c r="B33" i="112" s="1"/>
  <c r="B35" i="112" s="1"/>
  <c r="B37" i="112" s="1"/>
  <c r="B39" i="112" s="1"/>
  <c r="B41" i="112" s="1"/>
  <c r="B43" i="112" s="1"/>
  <c r="B45" i="112" s="1"/>
  <c r="B47" i="112" s="1"/>
  <c r="B49" i="112" s="1"/>
  <c r="B51" i="112" s="1"/>
  <c r="B53" i="112" s="1"/>
  <c r="B55" i="112" s="1"/>
  <c r="B57" i="112" s="1"/>
  <c r="B59" i="112" s="1"/>
  <c r="B61" i="112" s="1"/>
  <c r="B63" i="112" s="1"/>
  <c r="B65" i="112" s="1"/>
  <c r="B67" i="112" s="1"/>
  <c r="B69" i="112" s="1"/>
  <c r="B71" i="112" s="1"/>
  <c r="B73" i="112" s="1"/>
  <c r="B75" i="112" s="1"/>
  <c r="B77" i="112" s="1"/>
  <c r="B79" i="112" s="1"/>
  <c r="B81" i="112" s="1"/>
  <c r="B83" i="112" s="1"/>
  <c r="B85" i="112" s="1"/>
  <c r="B87" i="112" s="1"/>
  <c r="B89" i="112" s="1"/>
  <c r="B91" i="112" s="1"/>
  <c r="B93" i="112" s="1"/>
  <c r="B95" i="112" s="1"/>
  <c r="B97" i="112" s="1"/>
  <c r="B99" i="112" s="1"/>
  <c r="B101" i="112" s="1"/>
  <c r="B103" i="112" s="1"/>
  <c r="B105" i="112" s="1"/>
  <c r="B107" i="112" s="1"/>
  <c r="B109" i="112" s="1"/>
  <c r="B111" i="112" s="1"/>
  <c r="B113" i="112" s="1"/>
  <c r="B115" i="112" s="1"/>
  <c r="B117" i="112" s="1"/>
  <c r="B119" i="112" s="1"/>
  <c r="B121" i="112" s="1"/>
  <c r="B123" i="112" s="1"/>
  <c r="B125" i="112" s="1"/>
  <c r="B127" i="112" s="1"/>
  <c r="B129" i="112" s="1"/>
  <c r="B131" i="112" s="1"/>
  <c r="B133" i="112" s="1"/>
  <c r="B135" i="112" s="1"/>
  <c r="B137" i="112" s="1"/>
  <c r="B139" i="112" s="1"/>
  <c r="B141" i="112" s="1"/>
  <c r="B143" i="112" s="1"/>
  <c r="B145" i="112" s="1"/>
  <c r="B147" i="112" s="1"/>
  <c r="B149" i="112" s="1"/>
  <c r="B151" i="112" s="1"/>
  <c r="B153" i="112" s="1"/>
  <c r="B155" i="112" s="1"/>
  <c r="B157" i="112" s="1"/>
  <c r="B159" i="112" s="1"/>
  <c r="B161" i="112" s="1"/>
  <c r="B163" i="112" s="1"/>
  <c r="B165" i="112" s="1"/>
  <c r="B167" i="112" s="1"/>
  <c r="B169" i="112" s="1"/>
  <c r="B171" i="112" s="1"/>
  <c r="B173" i="112" s="1"/>
  <c r="B175" i="112" s="1"/>
  <c r="B177" i="112" s="1"/>
  <c r="B179" i="112" s="1"/>
  <c r="B181" i="112" s="1"/>
  <c r="B183" i="112" s="1"/>
  <c r="B185" i="112" s="1"/>
  <c r="B187" i="112" s="1"/>
  <c r="B189" i="112" s="1"/>
  <c r="B191" i="112" s="1"/>
  <c r="B193" i="112" s="1"/>
  <c r="B195" i="112" s="1"/>
  <c r="B197" i="112" s="1"/>
  <c r="B199" i="112" s="1"/>
  <c r="B201" i="112" s="1"/>
  <c r="B203" i="112" s="1"/>
  <c r="B205" i="112" s="1"/>
  <c r="B207" i="112" s="1"/>
  <c r="B209" i="112" s="1"/>
  <c r="B211" i="112" s="1"/>
  <c r="B213" i="112" s="1"/>
  <c r="B215" i="112" s="1"/>
  <c r="BA18" i="112"/>
  <c r="AZ18" i="112"/>
  <c r="AY18" i="112"/>
  <c r="AX18" i="112"/>
  <c r="AW18" i="112"/>
  <c r="AV18" i="112"/>
  <c r="AU18" i="112"/>
  <c r="AT18" i="112"/>
  <c r="AS18" i="112"/>
  <c r="AR18" i="112"/>
  <c r="AQ18" i="112"/>
  <c r="AP18" i="112"/>
  <c r="AO18" i="112"/>
  <c r="AN18" i="112"/>
  <c r="AM18" i="112"/>
  <c r="AL18" i="112"/>
  <c r="AK18" i="112"/>
  <c r="AJ18" i="112"/>
  <c r="AI18" i="112"/>
  <c r="AH18" i="112"/>
  <c r="AG18" i="112"/>
  <c r="AF18" i="112"/>
  <c r="AE18" i="112"/>
  <c r="AD18" i="112"/>
  <c r="AC18" i="112"/>
  <c r="AB18" i="112"/>
  <c r="AA18" i="112"/>
  <c r="Z18" i="112"/>
  <c r="Y18" i="112"/>
  <c r="X18" i="112"/>
  <c r="W18" i="112"/>
  <c r="H18" i="112"/>
  <c r="F18" i="112"/>
  <c r="AC224" i="112" s="1"/>
  <c r="B17" i="112"/>
  <c r="AZ15" i="112"/>
  <c r="AZ16" i="112" s="1"/>
  <c r="AW15" i="112"/>
  <c r="AW16" i="112" s="1"/>
  <c r="BA14" i="112"/>
  <c r="BA15" i="112" s="1"/>
  <c r="BA16" i="112" s="1"/>
  <c r="AZ14" i="112"/>
  <c r="AY14" i="112"/>
  <c r="AY15" i="112" s="1"/>
  <c r="AY16" i="112" s="1"/>
  <c r="BB12" i="112"/>
  <c r="AF2" i="112"/>
  <c r="D47" i="111"/>
  <c r="L46" i="111"/>
  <c r="L47" i="111" s="1"/>
  <c r="L45" i="111"/>
  <c r="D44" i="111"/>
  <c r="L43" i="111"/>
  <c r="L42" i="111"/>
  <c r="L44" i="111" s="1"/>
  <c r="D41" i="111"/>
  <c r="L40" i="111"/>
  <c r="L41" i="111" s="1"/>
  <c r="L39" i="111"/>
  <c r="D38" i="111"/>
  <c r="D37" i="111"/>
  <c r="D36" i="111"/>
  <c r="D35" i="111"/>
  <c r="D34" i="111"/>
  <c r="D33" i="111"/>
  <c r="D32" i="111"/>
  <c r="D31" i="111"/>
  <c r="D30" i="111"/>
  <c r="D29" i="111"/>
  <c r="D28" i="111"/>
  <c r="D27" i="111"/>
  <c r="D26" i="111"/>
  <c r="D25" i="111"/>
  <c r="D24" i="111"/>
  <c r="D23" i="111"/>
  <c r="L22" i="111"/>
  <c r="D22" i="111"/>
  <c r="L21" i="111"/>
  <c r="D21" i="111"/>
  <c r="L20" i="111"/>
  <c r="D20" i="111"/>
  <c r="L19" i="111"/>
  <c r="D19" i="111"/>
  <c r="L18" i="111"/>
  <c r="D18" i="111"/>
  <c r="L17" i="111"/>
  <c r="D17" i="111"/>
  <c r="L16" i="111"/>
  <c r="D16" i="111"/>
  <c r="L15" i="111"/>
  <c r="D15" i="111"/>
  <c r="L14" i="111"/>
  <c r="D14" i="111"/>
  <c r="L13" i="111"/>
  <c r="D13" i="111"/>
  <c r="L12" i="111"/>
  <c r="D12" i="111"/>
  <c r="L11" i="111"/>
  <c r="D11" i="111"/>
  <c r="L10" i="111"/>
  <c r="D10" i="111"/>
  <c r="L9" i="111"/>
  <c r="D9" i="111"/>
  <c r="L8" i="111"/>
  <c r="D8" i="111"/>
  <c r="L7" i="111"/>
  <c r="D7" i="111"/>
  <c r="L6" i="111"/>
  <c r="D6" i="111"/>
  <c r="O96" i="110"/>
  <c r="T91" i="110"/>
  <c r="O91" i="110"/>
  <c r="Y91" i="110" s="1"/>
  <c r="T96" i="110" s="1"/>
  <c r="Y96" i="110" s="1"/>
  <c r="AU82" i="110" s="1"/>
  <c r="AJ90" i="110"/>
  <c r="T90" i="110"/>
  <c r="O90" i="110"/>
  <c r="AL88" i="110"/>
  <c r="AJ91" i="110" s="1"/>
  <c r="AQ86" i="110"/>
  <c r="AE96" i="110" s="1"/>
  <c r="AN86" i="110"/>
  <c r="AL86" i="110"/>
  <c r="AA86" i="110"/>
  <c r="X86" i="110"/>
  <c r="V86" i="110"/>
  <c r="BE76" i="110"/>
  <c r="BD76" i="110"/>
  <c r="BC76" i="110"/>
  <c r="BB76" i="110"/>
  <c r="BA76" i="110"/>
  <c r="AZ76" i="110"/>
  <c r="AY76" i="110"/>
  <c r="AX76" i="110"/>
  <c r="AW76" i="110"/>
  <c r="AV76" i="110"/>
  <c r="AU76" i="110"/>
  <c r="AT76" i="110"/>
  <c r="AS76" i="110"/>
  <c r="AR76" i="110"/>
  <c r="AQ76" i="110"/>
  <c r="AP76" i="110"/>
  <c r="AO76" i="110"/>
  <c r="AN76" i="110"/>
  <c r="AM76" i="110"/>
  <c r="AL76" i="110"/>
  <c r="AK76" i="110"/>
  <c r="AJ76" i="110"/>
  <c r="AI76" i="110"/>
  <c r="AH76" i="110"/>
  <c r="AG76" i="110"/>
  <c r="AF76" i="110"/>
  <c r="AE76" i="110"/>
  <c r="AD76" i="110"/>
  <c r="AC76" i="110"/>
  <c r="AB76" i="110"/>
  <c r="AA76" i="110"/>
  <c r="BF76" i="110" s="1"/>
  <c r="BH76" i="110" s="1"/>
  <c r="L76" i="110"/>
  <c r="J76" i="110"/>
  <c r="BE74" i="110"/>
  <c r="BD74" i="110"/>
  <c r="BC74" i="110"/>
  <c r="BB74" i="110"/>
  <c r="AZ74" i="110"/>
  <c r="AY74" i="110"/>
  <c r="AX74" i="110"/>
  <c r="AW74" i="110"/>
  <c r="AU74" i="110"/>
  <c r="AT74" i="110"/>
  <c r="AS74" i="110"/>
  <c r="AR74" i="110"/>
  <c r="AQ74" i="110"/>
  <c r="AP74" i="110"/>
  <c r="AO74" i="110"/>
  <c r="AL74" i="110"/>
  <c r="AK74" i="110"/>
  <c r="AJ74" i="110"/>
  <c r="AI74" i="110"/>
  <c r="AH74" i="110"/>
  <c r="AG74" i="110"/>
  <c r="AF74" i="110"/>
  <c r="AE74" i="110"/>
  <c r="AD74" i="110"/>
  <c r="AC74" i="110"/>
  <c r="AB74" i="110"/>
  <c r="AA74" i="110"/>
  <c r="L74" i="110"/>
  <c r="J74" i="110"/>
  <c r="BE72" i="110"/>
  <c r="BD72" i="110"/>
  <c r="BC72" i="110"/>
  <c r="BB72" i="110"/>
  <c r="BA72" i="110"/>
  <c r="AZ72" i="110"/>
  <c r="AY72" i="110"/>
  <c r="AX72" i="110"/>
  <c r="AW72" i="110"/>
  <c r="AV72" i="110"/>
  <c r="AU72" i="110"/>
  <c r="AT72" i="110"/>
  <c r="AS72" i="110"/>
  <c r="AP72" i="110"/>
  <c r="AO72" i="110"/>
  <c r="AN72" i="110"/>
  <c r="AM72" i="110"/>
  <c r="AL72" i="110"/>
  <c r="AK72" i="110"/>
  <c r="AJ72" i="110"/>
  <c r="AI72" i="110"/>
  <c r="AH72" i="110"/>
  <c r="AG72" i="110"/>
  <c r="AF72" i="110"/>
  <c r="AE72" i="110"/>
  <c r="AC72" i="110"/>
  <c r="AB72" i="110"/>
  <c r="L72" i="110"/>
  <c r="J72" i="110"/>
  <c r="BE70" i="110"/>
  <c r="BD70" i="110"/>
  <c r="BC70" i="110"/>
  <c r="BB70" i="110"/>
  <c r="BA70" i="110"/>
  <c r="AZ70" i="110"/>
  <c r="AY70" i="110"/>
  <c r="AW70" i="110"/>
  <c r="AV70" i="110"/>
  <c r="AU70" i="110"/>
  <c r="AT70" i="110"/>
  <c r="AS70" i="110"/>
  <c r="AR70" i="110"/>
  <c r="AP70" i="110"/>
  <c r="AO70" i="110"/>
  <c r="AN70" i="110"/>
  <c r="AM70" i="110"/>
  <c r="AL70" i="110"/>
  <c r="AJ70" i="110"/>
  <c r="AI70" i="110"/>
  <c r="AG70" i="110"/>
  <c r="AF70" i="110"/>
  <c r="AE70" i="110"/>
  <c r="AD70" i="110"/>
  <c r="AB70" i="110"/>
  <c r="L70" i="110"/>
  <c r="J70" i="110"/>
  <c r="BE68" i="110"/>
  <c r="BD68" i="110"/>
  <c r="BC68" i="110"/>
  <c r="BA68" i="110"/>
  <c r="AZ68" i="110"/>
  <c r="AY68" i="110"/>
  <c r="AX68" i="110"/>
  <c r="AV68" i="110"/>
  <c r="AU68" i="110"/>
  <c r="AT68" i="110"/>
  <c r="AS68" i="110"/>
  <c r="AR68" i="110"/>
  <c r="AQ68" i="110"/>
  <c r="AP68" i="110"/>
  <c r="AN68" i="110"/>
  <c r="AM68" i="110"/>
  <c r="AL68" i="110"/>
  <c r="AK68" i="110"/>
  <c r="AJ68" i="110"/>
  <c r="AI68" i="110"/>
  <c r="AH68" i="110"/>
  <c r="AF68" i="110"/>
  <c r="AE68" i="110"/>
  <c r="AD68" i="110"/>
  <c r="AC68" i="110"/>
  <c r="AB68" i="110"/>
  <c r="AA68" i="110"/>
  <c r="L68" i="110"/>
  <c r="J68" i="110"/>
  <c r="BE66" i="110"/>
  <c r="BD66" i="110"/>
  <c r="BC66" i="110"/>
  <c r="BB66" i="110"/>
  <c r="BA66" i="110"/>
  <c r="AZ66" i="110"/>
  <c r="AY66" i="110"/>
  <c r="AX66" i="110"/>
  <c r="AW66" i="110"/>
  <c r="AV66" i="110"/>
  <c r="AU66" i="110"/>
  <c r="AT66" i="110"/>
  <c r="AS66" i="110"/>
  <c r="AR66" i="110"/>
  <c r="AQ66" i="110"/>
  <c r="AO66" i="110"/>
  <c r="AM66" i="110"/>
  <c r="AL66" i="110"/>
  <c r="AK66" i="110"/>
  <c r="AJ66" i="110"/>
  <c r="AI66" i="110"/>
  <c r="AH66" i="110"/>
  <c r="AG66" i="110"/>
  <c r="AF66" i="110"/>
  <c r="AE66" i="110"/>
  <c r="AD66" i="110"/>
  <c r="AC66" i="110"/>
  <c r="AB66" i="110"/>
  <c r="AA66" i="110"/>
  <c r="L66" i="110"/>
  <c r="J66" i="110"/>
  <c r="BE64" i="110"/>
  <c r="BD64" i="110"/>
  <c r="BC64" i="110"/>
  <c r="BB64" i="110"/>
  <c r="BA64" i="110"/>
  <c r="AZ64" i="110"/>
  <c r="AY64" i="110"/>
  <c r="AX64" i="110"/>
  <c r="AW64" i="110"/>
  <c r="AV64" i="110"/>
  <c r="AU64" i="110"/>
  <c r="AT64" i="110"/>
  <c r="AS64" i="110"/>
  <c r="AP64" i="110"/>
  <c r="AO64" i="110"/>
  <c r="AN64" i="110"/>
  <c r="AM64" i="110"/>
  <c r="AL64" i="110"/>
  <c r="AK64" i="110"/>
  <c r="AJ64" i="110"/>
  <c r="AI64" i="110"/>
  <c r="AH64" i="110"/>
  <c r="AG64" i="110"/>
  <c r="AF64" i="110"/>
  <c r="AE64" i="110"/>
  <c r="AD64" i="110"/>
  <c r="AC64" i="110"/>
  <c r="AA64" i="110"/>
  <c r="L64" i="110"/>
  <c r="J64" i="110"/>
  <c r="BE62" i="110"/>
  <c r="BD62" i="110"/>
  <c r="BC62" i="110"/>
  <c r="BB62" i="110"/>
  <c r="BA62" i="110"/>
  <c r="AZ62" i="110"/>
  <c r="AY62" i="110"/>
  <c r="AX62" i="110"/>
  <c r="AW62" i="110"/>
  <c r="AV62" i="110"/>
  <c r="AT62" i="110"/>
  <c r="AS62" i="110"/>
  <c r="AR62" i="110"/>
  <c r="AQ62" i="110"/>
  <c r="AP62" i="110"/>
  <c r="AO62" i="110"/>
  <c r="AN62" i="110"/>
  <c r="AM62" i="110"/>
  <c r="AL62" i="110"/>
  <c r="AK62" i="110"/>
  <c r="AJ62" i="110"/>
  <c r="AI62" i="110"/>
  <c r="AH62" i="110"/>
  <c r="AG62" i="110"/>
  <c r="AF62" i="110"/>
  <c r="AD62" i="110"/>
  <c r="AC62" i="110"/>
  <c r="AB62" i="110"/>
  <c r="L62" i="110"/>
  <c r="J62" i="110"/>
  <c r="BE60" i="110"/>
  <c r="BD60" i="110"/>
  <c r="BC60" i="110"/>
  <c r="BA60" i="110"/>
  <c r="AZ60" i="110"/>
  <c r="AX60" i="110"/>
  <c r="AW60" i="110"/>
  <c r="AV60" i="110"/>
  <c r="AT60" i="110"/>
  <c r="AS60" i="110"/>
  <c r="AR60" i="110"/>
  <c r="AQ60" i="110"/>
  <c r="AP60" i="110"/>
  <c r="AN60" i="110"/>
  <c r="AM60" i="110"/>
  <c r="AK60" i="110"/>
  <c r="AJ60" i="110"/>
  <c r="AI60" i="110"/>
  <c r="AH60" i="110"/>
  <c r="AG60" i="110"/>
  <c r="AF60" i="110"/>
  <c r="AE60" i="110"/>
  <c r="AD60" i="110"/>
  <c r="AC60" i="110"/>
  <c r="AB60" i="110"/>
  <c r="AA60" i="110"/>
  <c r="L60" i="110"/>
  <c r="J60" i="110"/>
  <c r="BE58" i="110"/>
  <c r="BD58" i="110"/>
  <c r="BC58" i="110"/>
  <c r="BB58" i="110"/>
  <c r="AZ58" i="110"/>
  <c r="AY58" i="110"/>
  <c r="AX58" i="110"/>
  <c r="AW58" i="110"/>
  <c r="AV58" i="110"/>
  <c r="AU58" i="110"/>
  <c r="AT58" i="110"/>
  <c r="AR58" i="110"/>
  <c r="AQ58" i="110"/>
  <c r="AO58" i="110"/>
  <c r="AN58" i="110"/>
  <c r="AL58" i="110"/>
  <c r="AJ58" i="110"/>
  <c r="AI58" i="110"/>
  <c r="AH58" i="110"/>
  <c r="AG58" i="110"/>
  <c r="AF58" i="110"/>
  <c r="AE58" i="110"/>
  <c r="AD58" i="110"/>
  <c r="AB58" i="110"/>
  <c r="AA58" i="110"/>
  <c r="L58" i="110"/>
  <c r="J58" i="110"/>
  <c r="BE56" i="110"/>
  <c r="BD56" i="110"/>
  <c r="BC56" i="110"/>
  <c r="BB56" i="110"/>
  <c r="BA56" i="110"/>
  <c r="AZ56" i="110"/>
  <c r="AY56" i="110"/>
  <c r="AX56" i="110"/>
  <c r="AW56" i="110"/>
  <c r="AV56" i="110"/>
  <c r="AU56" i="110"/>
  <c r="AS56" i="110"/>
  <c r="AQ56" i="110"/>
  <c r="AP56" i="110"/>
  <c r="AO56" i="110"/>
  <c r="AN56" i="110"/>
  <c r="AM56" i="110"/>
  <c r="AL56" i="110"/>
  <c r="AK56" i="110"/>
  <c r="AJ56" i="110"/>
  <c r="AI56" i="110"/>
  <c r="AH56" i="110"/>
  <c r="AG56" i="110"/>
  <c r="AF56" i="110"/>
  <c r="AE56" i="110"/>
  <c r="AC56" i="110"/>
  <c r="AA56" i="110"/>
  <c r="L56" i="110"/>
  <c r="J56" i="110"/>
  <c r="BE54" i="110"/>
  <c r="BD54" i="110"/>
  <c r="BC54" i="110"/>
  <c r="BB54" i="110"/>
  <c r="AZ54" i="110"/>
  <c r="AY54" i="110"/>
  <c r="AX54" i="110"/>
  <c r="AW54" i="110"/>
  <c r="AT54" i="110"/>
  <c r="AS54" i="110"/>
  <c r="AR54" i="110"/>
  <c r="AQ54" i="110"/>
  <c r="AP54" i="110"/>
  <c r="AO54" i="110"/>
  <c r="AN54" i="110"/>
  <c r="AM54" i="110"/>
  <c r="AL54" i="110"/>
  <c r="AK54" i="110"/>
  <c r="AJ54" i="110"/>
  <c r="AI54" i="110"/>
  <c r="AH54" i="110"/>
  <c r="AG54" i="110"/>
  <c r="AF54" i="110"/>
  <c r="AE54" i="110"/>
  <c r="AD54" i="110"/>
  <c r="AC54" i="110"/>
  <c r="AB54" i="110"/>
  <c r="AA54" i="110"/>
  <c r="L54" i="110"/>
  <c r="J54" i="110"/>
  <c r="BE52" i="110"/>
  <c r="BD52" i="110"/>
  <c r="BC52" i="110"/>
  <c r="BB52" i="110"/>
  <c r="BA52" i="110"/>
  <c r="AX52" i="110"/>
  <c r="AW52" i="110"/>
  <c r="AV52" i="110"/>
  <c r="AU52" i="110"/>
  <c r="AT52" i="110"/>
  <c r="AS52" i="110"/>
  <c r="AR52" i="110"/>
  <c r="AQ52" i="110"/>
  <c r="AP52" i="110"/>
  <c r="AO52" i="110"/>
  <c r="AN52" i="110"/>
  <c r="AM52" i="110"/>
  <c r="AL52" i="110"/>
  <c r="AK52" i="110"/>
  <c r="AH52" i="110"/>
  <c r="AG52" i="110"/>
  <c r="AF52" i="110"/>
  <c r="AD52" i="110"/>
  <c r="AC52" i="110"/>
  <c r="AB52" i="110"/>
  <c r="AA52" i="110"/>
  <c r="L52" i="110"/>
  <c r="J52" i="110"/>
  <c r="BE50" i="110"/>
  <c r="BD50" i="110"/>
  <c r="BC50" i="110"/>
  <c r="BB50" i="110"/>
  <c r="BA50" i="110"/>
  <c r="AZ50" i="110"/>
  <c r="AX50" i="110"/>
  <c r="AW50" i="110"/>
  <c r="AV50" i="110"/>
  <c r="AU50" i="110"/>
  <c r="AT50" i="110"/>
  <c r="AS50" i="110"/>
  <c r="AR50" i="110"/>
  <c r="AQ50" i="110"/>
  <c r="AO50" i="110"/>
  <c r="AN50" i="110"/>
  <c r="AM50" i="110"/>
  <c r="AL50" i="110"/>
  <c r="AJ50" i="110"/>
  <c r="AI50" i="110"/>
  <c r="AH50" i="110"/>
  <c r="AG50" i="110"/>
  <c r="AF50" i="110"/>
  <c r="AE50" i="110"/>
  <c r="AD50" i="110"/>
  <c r="AB50" i="110"/>
  <c r="AA50" i="110"/>
  <c r="L50" i="110"/>
  <c r="J50" i="110"/>
  <c r="BE48" i="110"/>
  <c r="BD48" i="110"/>
  <c r="BC48" i="110"/>
  <c r="BB48" i="110"/>
  <c r="BA48" i="110"/>
  <c r="AZ48" i="110"/>
  <c r="AY48" i="110"/>
  <c r="AX48" i="110"/>
  <c r="AV48" i="110"/>
  <c r="AU48" i="110"/>
  <c r="AS48" i="110"/>
  <c r="AR48" i="110"/>
  <c r="AQ48" i="110"/>
  <c r="AP48" i="110"/>
  <c r="AN48" i="110"/>
  <c r="AM48" i="110"/>
  <c r="AL48" i="110"/>
  <c r="AK48" i="110"/>
  <c r="AJ48" i="110"/>
  <c r="AI48" i="110"/>
  <c r="AH48" i="110"/>
  <c r="AF48" i="110"/>
  <c r="AE48" i="110"/>
  <c r="AD48" i="110"/>
  <c r="AC48" i="110"/>
  <c r="AA48" i="110"/>
  <c r="L48" i="110"/>
  <c r="J48" i="110"/>
  <c r="BE46" i="110"/>
  <c r="BD46" i="110"/>
  <c r="BC46" i="110"/>
  <c r="BB46" i="110"/>
  <c r="BA46" i="110"/>
  <c r="AZ46" i="110"/>
  <c r="AY46" i="110"/>
  <c r="AW46" i="110"/>
  <c r="AU46" i="110"/>
  <c r="AT46" i="110"/>
  <c r="AS46" i="110"/>
  <c r="AR46" i="110"/>
  <c r="AQ46" i="110"/>
  <c r="AP46" i="110"/>
  <c r="AO46" i="110"/>
  <c r="AN46" i="110"/>
  <c r="AM46" i="110"/>
  <c r="AL46" i="110"/>
  <c r="AK46" i="110"/>
  <c r="AJ46" i="110"/>
  <c r="AI46" i="110"/>
  <c r="AG46" i="110"/>
  <c r="AE46" i="110"/>
  <c r="AD46" i="110"/>
  <c r="AC46" i="110"/>
  <c r="AB46" i="110"/>
  <c r="AA46" i="110"/>
  <c r="L46" i="110"/>
  <c r="J46" i="110"/>
  <c r="BE44" i="110"/>
  <c r="BD44" i="110"/>
  <c r="BC44" i="110"/>
  <c r="BB44" i="110"/>
  <c r="BA44" i="110"/>
  <c r="AZ44" i="110"/>
  <c r="AY44" i="110"/>
  <c r="AX44" i="110"/>
  <c r="AW44" i="110"/>
  <c r="AV44" i="110"/>
  <c r="AU44" i="110"/>
  <c r="AT44" i="110"/>
  <c r="AS44" i="110"/>
  <c r="AR44" i="110"/>
  <c r="AQ44" i="110"/>
  <c r="AP44" i="110"/>
  <c r="AO44" i="110"/>
  <c r="AN44" i="110"/>
  <c r="AM44" i="110"/>
  <c r="AL44" i="110"/>
  <c r="AK44" i="110"/>
  <c r="AJ44" i="110"/>
  <c r="AH44" i="110"/>
  <c r="AG44" i="110"/>
  <c r="AF44" i="110"/>
  <c r="AE44" i="110"/>
  <c r="AD44" i="110"/>
  <c r="AC44" i="110"/>
  <c r="AB44" i="110"/>
  <c r="AA44" i="110"/>
  <c r="L44" i="110"/>
  <c r="J44" i="110"/>
  <c r="BE42" i="110"/>
  <c r="BD42" i="110"/>
  <c r="BC42" i="110"/>
  <c r="BB42" i="110"/>
  <c r="BA42" i="110"/>
  <c r="AZ42" i="110"/>
  <c r="AY42" i="110"/>
  <c r="AX42" i="110"/>
  <c r="AW42" i="110"/>
  <c r="AV42" i="110"/>
  <c r="AU42" i="110"/>
  <c r="AT42" i="110"/>
  <c r="AS42" i="110"/>
  <c r="AR42" i="110"/>
  <c r="AQ42" i="110"/>
  <c r="AP42" i="110"/>
  <c r="AO42" i="110"/>
  <c r="AN42" i="110"/>
  <c r="AL42" i="110"/>
  <c r="AK42" i="110"/>
  <c r="AJ42" i="110"/>
  <c r="AI42" i="110"/>
  <c r="AH42" i="110"/>
  <c r="AG42" i="110"/>
  <c r="AF42" i="110"/>
  <c r="AE42" i="110"/>
  <c r="AD42" i="110"/>
  <c r="AC42" i="110"/>
  <c r="AB42" i="110"/>
  <c r="AA42" i="110"/>
  <c r="L42" i="110"/>
  <c r="J42" i="110"/>
  <c r="BE40" i="110"/>
  <c r="BD40" i="110"/>
  <c r="BC40" i="110"/>
  <c r="BB40" i="110"/>
  <c r="BA40" i="110"/>
  <c r="AZ40" i="110"/>
  <c r="AY40" i="110"/>
  <c r="AX40" i="110"/>
  <c r="AW40" i="110"/>
  <c r="AV40" i="110"/>
  <c r="AU40" i="110"/>
  <c r="AS40" i="110"/>
  <c r="AR40" i="110"/>
  <c r="AQ40" i="110"/>
  <c r="AP40" i="110"/>
  <c r="AN40" i="110"/>
  <c r="AM40" i="110"/>
  <c r="AL40" i="110"/>
  <c r="AK40" i="110"/>
  <c r="AJ40" i="110"/>
  <c r="AI40" i="110"/>
  <c r="AH40" i="110"/>
  <c r="AG40" i="110"/>
  <c r="AF40" i="110"/>
  <c r="AE40" i="110"/>
  <c r="AC40" i="110"/>
  <c r="AB40" i="110"/>
  <c r="AA40" i="110"/>
  <c r="L40" i="110"/>
  <c r="J40" i="110"/>
  <c r="BE38" i="110"/>
  <c r="BD38" i="110"/>
  <c r="BC38" i="110"/>
  <c r="BB38" i="110"/>
  <c r="AZ38" i="110"/>
  <c r="AY38" i="110"/>
  <c r="AX38" i="110"/>
  <c r="AW38" i="110"/>
  <c r="AV38" i="110"/>
  <c r="AU38" i="110"/>
  <c r="AT38" i="110"/>
  <c r="AR38" i="110"/>
  <c r="AQ38" i="110"/>
  <c r="AP38" i="110"/>
  <c r="AO38" i="110"/>
  <c r="AN38" i="110"/>
  <c r="AM38" i="110"/>
  <c r="AL38" i="110"/>
  <c r="AJ38" i="110"/>
  <c r="AI38" i="110"/>
  <c r="AH38" i="110"/>
  <c r="AG38" i="110"/>
  <c r="AF38" i="110"/>
  <c r="AE38" i="110"/>
  <c r="AD38" i="110"/>
  <c r="AB38" i="110"/>
  <c r="AA38" i="110"/>
  <c r="L38" i="110"/>
  <c r="J38" i="110"/>
  <c r="BE36" i="110"/>
  <c r="BD36" i="110"/>
  <c r="BC36" i="110"/>
  <c r="BB36" i="110"/>
  <c r="BA36" i="110"/>
  <c r="AY36" i="110"/>
  <c r="AX36" i="110"/>
  <c r="AW36" i="110"/>
  <c r="AV36" i="110"/>
  <c r="AU36" i="110"/>
  <c r="AT36" i="110"/>
  <c r="AS36" i="110"/>
  <c r="AR36" i="110"/>
  <c r="AQ36" i="110"/>
  <c r="AP36" i="110"/>
  <c r="AO36" i="110"/>
  <c r="AN36" i="110"/>
  <c r="AM36" i="110"/>
  <c r="AL36" i="110"/>
  <c r="AK36" i="110"/>
  <c r="AI36" i="110"/>
  <c r="AH36" i="110"/>
  <c r="AG36" i="110"/>
  <c r="AF36" i="110"/>
  <c r="AE36" i="110"/>
  <c r="AD36" i="110"/>
  <c r="AC36" i="110"/>
  <c r="AB36" i="110"/>
  <c r="AA36" i="110"/>
  <c r="L36" i="110"/>
  <c r="J36" i="110"/>
  <c r="BE34" i="110"/>
  <c r="BD34" i="110"/>
  <c r="BC34" i="110"/>
  <c r="BB34" i="110"/>
  <c r="BA34" i="110"/>
  <c r="AZ34" i="110"/>
  <c r="AY34" i="110"/>
  <c r="AX34" i="110"/>
  <c r="AW34" i="110"/>
  <c r="AV34" i="110"/>
  <c r="AU34" i="110"/>
  <c r="AT34" i="110"/>
  <c r="AS34" i="110"/>
  <c r="AR34" i="110"/>
  <c r="AQ34" i="110"/>
  <c r="AP34" i="110"/>
  <c r="BF34" i="110" s="1"/>
  <c r="BH34" i="110" s="1"/>
  <c r="AO34" i="110"/>
  <c r="AN34" i="110"/>
  <c r="AM34" i="110"/>
  <c r="AL34" i="110"/>
  <c r="AK34" i="110"/>
  <c r="AJ34" i="110"/>
  <c r="AI34" i="110"/>
  <c r="AH34" i="110"/>
  <c r="AG34" i="110"/>
  <c r="AF34" i="110"/>
  <c r="AE34" i="110"/>
  <c r="AD34" i="110"/>
  <c r="AC34" i="110"/>
  <c r="AB34" i="110"/>
  <c r="AA34" i="110"/>
  <c r="L34" i="110"/>
  <c r="J34" i="110"/>
  <c r="BE32" i="110"/>
  <c r="BD32" i="110"/>
  <c r="BC32" i="110"/>
  <c r="BB32" i="110"/>
  <c r="BA32" i="110"/>
  <c r="AZ32" i="110"/>
  <c r="AY32" i="110"/>
  <c r="AX32" i="110"/>
  <c r="AW32" i="110"/>
  <c r="AV32" i="110"/>
  <c r="AU32" i="110"/>
  <c r="AT32" i="110"/>
  <c r="AS32" i="110"/>
  <c r="AR32" i="110"/>
  <c r="AQ32" i="110"/>
  <c r="AP32" i="110"/>
  <c r="AO32" i="110"/>
  <c r="AN32" i="110"/>
  <c r="AM32" i="110"/>
  <c r="AL32" i="110"/>
  <c r="AK32" i="110"/>
  <c r="AJ32" i="110"/>
  <c r="AI32" i="110"/>
  <c r="AH32" i="110"/>
  <c r="AG32" i="110"/>
  <c r="AF32" i="110"/>
  <c r="AE32" i="110"/>
  <c r="AD32" i="110"/>
  <c r="AC32" i="110"/>
  <c r="AB32" i="110"/>
  <c r="AA32" i="110"/>
  <c r="BF32" i="110" s="1"/>
  <c r="BH32" i="110" s="1"/>
  <c r="L32" i="110"/>
  <c r="J32" i="110"/>
  <c r="BE30" i="110"/>
  <c r="BD30" i="110"/>
  <c r="BC30" i="110"/>
  <c r="BB30" i="110"/>
  <c r="BA30" i="110"/>
  <c r="AZ30" i="110"/>
  <c r="AY30" i="110"/>
  <c r="AX30" i="110"/>
  <c r="AW30" i="110"/>
  <c r="AV30" i="110"/>
  <c r="AU30" i="110"/>
  <c r="AT30" i="110"/>
  <c r="AS30" i="110"/>
  <c r="AR30" i="110"/>
  <c r="AQ30" i="110"/>
  <c r="AP30" i="110"/>
  <c r="AO30" i="110"/>
  <c r="AN30" i="110"/>
  <c r="AM30" i="110"/>
  <c r="AL30" i="110"/>
  <c r="AK30" i="110"/>
  <c r="AJ30" i="110"/>
  <c r="AI30" i="110"/>
  <c r="AH30" i="110"/>
  <c r="AG30" i="110"/>
  <c r="AF30" i="110"/>
  <c r="AE30" i="110"/>
  <c r="AD30" i="110"/>
  <c r="AC30" i="110"/>
  <c r="AB30" i="110"/>
  <c r="AA30" i="110"/>
  <c r="BF30" i="110" s="1"/>
  <c r="BH30" i="110" s="1"/>
  <c r="L30" i="110"/>
  <c r="J30" i="110"/>
  <c r="BE28" i="110"/>
  <c r="BD28" i="110"/>
  <c r="BC28" i="110"/>
  <c r="BB28" i="110"/>
  <c r="BA28" i="110"/>
  <c r="AZ28" i="110"/>
  <c r="AY28" i="110"/>
  <c r="AX28" i="110"/>
  <c r="AW28" i="110"/>
  <c r="AV28" i="110"/>
  <c r="AU28" i="110"/>
  <c r="AT28" i="110"/>
  <c r="AS28" i="110"/>
  <c r="AR28" i="110"/>
  <c r="AQ28" i="110"/>
  <c r="AP28" i="110"/>
  <c r="AO28" i="110"/>
  <c r="AN28" i="110"/>
  <c r="AM28" i="110"/>
  <c r="AL28" i="110"/>
  <c r="AK28" i="110"/>
  <c r="AJ28" i="110"/>
  <c r="AI28" i="110"/>
  <c r="AH28" i="110"/>
  <c r="BF28" i="110" s="1"/>
  <c r="BH28" i="110" s="1"/>
  <c r="AG28" i="110"/>
  <c r="AF28" i="110"/>
  <c r="AE28" i="110"/>
  <c r="AD28" i="110"/>
  <c r="AC28" i="110"/>
  <c r="AB28" i="110"/>
  <c r="AA28" i="110"/>
  <c r="L28" i="110"/>
  <c r="J28" i="110"/>
  <c r="BE26" i="110"/>
  <c r="BD26" i="110"/>
  <c r="BC26" i="110"/>
  <c r="BB26" i="110"/>
  <c r="BA26" i="110"/>
  <c r="AZ26" i="110"/>
  <c r="AY26" i="110"/>
  <c r="AX26" i="110"/>
  <c r="AW26" i="110"/>
  <c r="AV26" i="110"/>
  <c r="AU26" i="110"/>
  <c r="AT26" i="110"/>
  <c r="AS26" i="110"/>
  <c r="AR26" i="110"/>
  <c r="AQ26" i="110"/>
  <c r="AP26" i="110"/>
  <c r="AO26" i="110"/>
  <c r="AN26" i="110"/>
  <c r="AM26" i="110"/>
  <c r="AL26" i="110"/>
  <c r="AK26" i="110"/>
  <c r="AJ26" i="110"/>
  <c r="AI26" i="110"/>
  <c r="AH26" i="110"/>
  <c r="AG26" i="110"/>
  <c r="AF26" i="110"/>
  <c r="AE26" i="110"/>
  <c r="AD26" i="110"/>
  <c r="AC26" i="110"/>
  <c r="AB26" i="110"/>
  <c r="AA26" i="110"/>
  <c r="BF26" i="110" s="1"/>
  <c r="BH26" i="110" s="1"/>
  <c r="L26" i="110"/>
  <c r="J26" i="110"/>
  <c r="BE24" i="110"/>
  <c r="BD24" i="110"/>
  <c r="BC24" i="110"/>
  <c r="BB24" i="110"/>
  <c r="BA24" i="110"/>
  <c r="AZ24" i="110"/>
  <c r="AY24" i="110"/>
  <c r="AX24" i="110"/>
  <c r="AW24" i="110"/>
  <c r="AV24" i="110"/>
  <c r="AU24" i="110"/>
  <c r="AT24" i="110"/>
  <c r="AS24" i="110"/>
  <c r="AR24" i="110"/>
  <c r="AQ24" i="110"/>
  <c r="AP24" i="110"/>
  <c r="BF24" i="110" s="1"/>
  <c r="BH24" i="110" s="1"/>
  <c r="AO24" i="110"/>
  <c r="AN24" i="110"/>
  <c r="AM24" i="110"/>
  <c r="AL24" i="110"/>
  <c r="AK24" i="110"/>
  <c r="AJ24" i="110"/>
  <c r="AI24" i="110"/>
  <c r="AH24" i="110"/>
  <c r="AG24" i="110"/>
  <c r="AF24" i="110"/>
  <c r="AE24" i="110"/>
  <c r="AD24" i="110"/>
  <c r="AC24" i="110"/>
  <c r="AB24" i="110"/>
  <c r="AA24" i="110"/>
  <c r="L24" i="110"/>
  <c r="J24" i="110"/>
  <c r="BE22" i="110"/>
  <c r="BD22" i="110"/>
  <c r="BC22" i="110"/>
  <c r="BB22" i="110"/>
  <c r="BA22" i="110"/>
  <c r="AZ22" i="110"/>
  <c r="AY22" i="110"/>
  <c r="AX22" i="110"/>
  <c r="AW22" i="110"/>
  <c r="AV22" i="110"/>
  <c r="AU22" i="110"/>
  <c r="AT22" i="110"/>
  <c r="AS22" i="110"/>
  <c r="AR22" i="110"/>
  <c r="AQ22" i="110"/>
  <c r="AP22" i="110"/>
  <c r="AO22" i="110"/>
  <c r="AN22" i="110"/>
  <c r="AM22" i="110"/>
  <c r="AL22" i="110"/>
  <c r="AK22" i="110"/>
  <c r="AJ22" i="110"/>
  <c r="AI22" i="110"/>
  <c r="AH22" i="110"/>
  <c r="AG22" i="110"/>
  <c r="AF22" i="110"/>
  <c r="AE22" i="110"/>
  <c r="AD22" i="110"/>
  <c r="AC22" i="110"/>
  <c r="AB22" i="110"/>
  <c r="AA22" i="110"/>
  <c r="BF22" i="110" s="1"/>
  <c r="BH22" i="110" s="1"/>
  <c r="L22" i="110"/>
  <c r="J22" i="110"/>
  <c r="BE20" i="110"/>
  <c r="BD20" i="110"/>
  <c r="BC20" i="110"/>
  <c r="BB20" i="110"/>
  <c r="BA20" i="110"/>
  <c r="AZ20" i="110"/>
  <c r="AY20" i="110"/>
  <c r="AX20" i="110"/>
  <c r="AW20" i="110"/>
  <c r="AV20" i="110"/>
  <c r="AU20" i="110"/>
  <c r="AT20" i="110"/>
  <c r="AS20" i="110"/>
  <c r="AR20" i="110"/>
  <c r="AQ20" i="110"/>
  <c r="AP20" i="110"/>
  <c r="AO20" i="110"/>
  <c r="AN20" i="110"/>
  <c r="AM20" i="110"/>
  <c r="AL20" i="110"/>
  <c r="AK20" i="110"/>
  <c r="AJ20" i="110"/>
  <c r="AI20" i="110"/>
  <c r="AH20" i="110"/>
  <c r="BF20" i="110" s="1"/>
  <c r="BH20" i="110" s="1"/>
  <c r="AG20" i="110"/>
  <c r="AF20" i="110"/>
  <c r="AE20" i="110"/>
  <c r="AD20" i="110"/>
  <c r="AC20" i="110"/>
  <c r="AB20" i="110"/>
  <c r="AA20" i="110"/>
  <c r="L20" i="110"/>
  <c r="J20" i="110"/>
  <c r="BE18" i="110"/>
  <c r="BD18" i="110"/>
  <c r="BC18" i="110"/>
  <c r="BB18" i="110"/>
  <c r="BA18" i="110"/>
  <c r="AZ18" i="110"/>
  <c r="AY18" i="110"/>
  <c r="AX18" i="110"/>
  <c r="AW18" i="110"/>
  <c r="AV18" i="110"/>
  <c r="AU18" i="110"/>
  <c r="AT18" i="110"/>
  <c r="AS18" i="110"/>
  <c r="AR18" i="110"/>
  <c r="AQ18" i="110"/>
  <c r="AP18" i="110"/>
  <c r="AO18" i="110"/>
  <c r="AN18" i="110"/>
  <c r="AM18" i="110"/>
  <c r="AL18" i="110"/>
  <c r="AK18" i="110"/>
  <c r="AJ18" i="110"/>
  <c r="AI18" i="110"/>
  <c r="AH18" i="110"/>
  <c r="AG18" i="110"/>
  <c r="AF18" i="110"/>
  <c r="AE18" i="110"/>
  <c r="AD18" i="110"/>
  <c r="AC18" i="110"/>
  <c r="AB18" i="110"/>
  <c r="AA18" i="110"/>
  <c r="BF18" i="110" s="1"/>
  <c r="BH18" i="110" s="1"/>
  <c r="L18" i="110"/>
  <c r="J18" i="110"/>
  <c r="B17" i="110"/>
  <c r="B19" i="110" s="1"/>
  <c r="B21" i="110" s="1"/>
  <c r="B23" i="110" s="1"/>
  <c r="B25" i="110" s="1"/>
  <c r="B27" i="110" s="1"/>
  <c r="B29" i="110" s="1"/>
  <c r="B31" i="110" s="1"/>
  <c r="B33" i="110" s="1"/>
  <c r="B35" i="110" s="1"/>
  <c r="B37" i="110" s="1"/>
  <c r="B39" i="110" s="1"/>
  <c r="B41" i="110" s="1"/>
  <c r="B43" i="110" s="1"/>
  <c r="B45" i="110" s="1"/>
  <c r="B47" i="110" s="1"/>
  <c r="B49" i="110" s="1"/>
  <c r="B51" i="110" s="1"/>
  <c r="B53" i="110" s="1"/>
  <c r="B55" i="110" s="1"/>
  <c r="B57" i="110" s="1"/>
  <c r="B59" i="110" s="1"/>
  <c r="B61" i="110" s="1"/>
  <c r="B63" i="110" s="1"/>
  <c r="B65" i="110" s="1"/>
  <c r="B67" i="110" s="1"/>
  <c r="B69" i="110" s="1"/>
  <c r="B71" i="110" s="1"/>
  <c r="B73" i="110" s="1"/>
  <c r="B75" i="110" s="1"/>
  <c r="AV16" i="110"/>
  <c r="AN16" i="110"/>
  <c r="AF16" i="110"/>
  <c r="BE15" i="110"/>
  <c r="BE16" i="110" s="1"/>
  <c r="BC15" i="110"/>
  <c r="BC16" i="110" s="1"/>
  <c r="AW15" i="110"/>
  <c r="AW16" i="110" s="1"/>
  <c r="AV15" i="110"/>
  <c r="AU15" i="110"/>
  <c r="AU16" i="110" s="1"/>
  <c r="AT15" i="110"/>
  <c r="AT16" i="110" s="1"/>
  <c r="AO15" i="110"/>
  <c r="AO16" i="110" s="1"/>
  <c r="AN15" i="110"/>
  <c r="AM15" i="110"/>
  <c r="AM16" i="110" s="1"/>
  <c r="AG15" i="110"/>
  <c r="AG16" i="110" s="1"/>
  <c r="AF15" i="110"/>
  <c r="AE15" i="110"/>
  <c r="AE16" i="110" s="1"/>
  <c r="AD15" i="110"/>
  <c r="AD16" i="110" s="1"/>
  <c r="BE14" i="110"/>
  <c r="BD14" i="110"/>
  <c r="BD15" i="110" s="1"/>
  <c r="BD16" i="110" s="1"/>
  <c r="BC14" i="110"/>
  <c r="BF12" i="110"/>
  <c r="AJ2" i="110"/>
  <c r="BB15" i="110" s="1"/>
  <c r="BB16" i="110" s="1"/>
  <c r="BB46" i="112" l="1"/>
  <c r="BD46" i="112" s="1"/>
  <c r="BB74" i="112"/>
  <c r="BD74" i="112" s="1"/>
  <c r="BB100" i="112"/>
  <c r="BD100" i="112" s="1"/>
  <c r="BB162" i="112"/>
  <c r="BD162" i="112" s="1"/>
  <c r="BB174" i="112"/>
  <c r="BD174" i="112" s="1"/>
  <c r="BF34" i="113"/>
  <c r="BH34" i="113" s="1"/>
  <c r="BF66" i="113"/>
  <c r="BH66" i="113" s="1"/>
  <c r="BF98" i="113"/>
  <c r="BH98" i="113" s="1"/>
  <c r="AP15" i="110"/>
  <c r="AP16" i="110" s="1"/>
  <c r="Q84" i="110"/>
  <c r="AI83" i="110"/>
  <c r="AG83" i="110"/>
  <c r="S83" i="110"/>
  <c r="Q83" i="110"/>
  <c r="AI85" i="110"/>
  <c r="AG85" i="110"/>
  <c r="S82" i="110"/>
  <c r="S85" i="110"/>
  <c r="Q82" i="110"/>
  <c r="BB30" i="112"/>
  <c r="BD30" i="112" s="1"/>
  <c r="BB58" i="112"/>
  <c r="BD58" i="112" s="1"/>
  <c r="BB84" i="112"/>
  <c r="BD84" i="112" s="1"/>
  <c r="BB158" i="112"/>
  <c r="BD158" i="112" s="1"/>
  <c r="BB212" i="112"/>
  <c r="BD212" i="112" s="1"/>
  <c r="Q224" i="113"/>
  <c r="AA15" i="110"/>
  <c r="AA16" i="110" s="1"/>
  <c r="AQ15" i="110"/>
  <c r="AQ16" i="110" s="1"/>
  <c r="BB86" i="112"/>
  <c r="BD86" i="112" s="1"/>
  <c r="BB114" i="112"/>
  <c r="BD114" i="112" s="1"/>
  <c r="BB140" i="112"/>
  <c r="BD140" i="112" s="1"/>
  <c r="BB202" i="112"/>
  <c r="BD202" i="112" s="1"/>
  <c r="BB214" i="112"/>
  <c r="BD214" i="112" s="1"/>
  <c r="BA222" i="112"/>
  <c r="BF48" i="113"/>
  <c r="BH48" i="113" s="1"/>
  <c r="BF80" i="113"/>
  <c r="BH80" i="113" s="1"/>
  <c r="BF112" i="113"/>
  <c r="BH112" i="113" s="1"/>
  <c r="BF130" i="113"/>
  <c r="BH130" i="113" s="1"/>
  <c r="BF144" i="113"/>
  <c r="BH144" i="113" s="1"/>
  <c r="BF162" i="113"/>
  <c r="BH162" i="113" s="1"/>
  <c r="BF176" i="113"/>
  <c r="BH176" i="113" s="1"/>
  <c r="BF194" i="113"/>
  <c r="BH194" i="113" s="1"/>
  <c r="BF208" i="113"/>
  <c r="BH208" i="113" s="1"/>
  <c r="AB15" i="110"/>
  <c r="AB16" i="110" s="1"/>
  <c r="AR15" i="110"/>
  <c r="AR16" i="110" s="1"/>
  <c r="AX15" i="112"/>
  <c r="AX16" i="112" s="1"/>
  <c r="AH15" i="112"/>
  <c r="AH16" i="112" s="1"/>
  <c r="BE8" i="112"/>
  <c r="AV15" i="112"/>
  <c r="AV16" i="112" s="1"/>
  <c r="AF15" i="112"/>
  <c r="AF16" i="112" s="1"/>
  <c r="AU15" i="112"/>
  <c r="AU16" i="112" s="1"/>
  <c r="AE15" i="112"/>
  <c r="AE16" i="112" s="1"/>
  <c r="AT15" i="112"/>
  <c r="AT16" i="112" s="1"/>
  <c r="AD15" i="112"/>
  <c r="AD16" i="112" s="1"/>
  <c r="AS15" i="112"/>
  <c r="AS16" i="112" s="1"/>
  <c r="AC15" i="112"/>
  <c r="AC16" i="112" s="1"/>
  <c r="AR15" i="112"/>
  <c r="AR16" i="112" s="1"/>
  <c r="AB15" i="112"/>
  <c r="AB16" i="112" s="1"/>
  <c r="AQ15" i="112"/>
  <c r="AQ16" i="112" s="1"/>
  <c r="AA15" i="112"/>
  <c r="AA16" i="112" s="1"/>
  <c r="AP15" i="112"/>
  <c r="AP16" i="112" s="1"/>
  <c r="Z15" i="112"/>
  <c r="Z16" i="112" s="1"/>
  <c r="AO15" i="112"/>
  <c r="AO16" i="112" s="1"/>
  <c r="Y15" i="112"/>
  <c r="Y16" i="112" s="1"/>
  <c r="AN15" i="112"/>
  <c r="AN16" i="112" s="1"/>
  <c r="X15" i="112"/>
  <c r="X16" i="112" s="1"/>
  <c r="AM15" i="112"/>
  <c r="AM16" i="112" s="1"/>
  <c r="W15" i="112"/>
  <c r="W16" i="112" s="1"/>
  <c r="AL15" i="112"/>
  <c r="AL16" i="112" s="1"/>
  <c r="AK15" i="112"/>
  <c r="AK16" i="112" s="1"/>
  <c r="BB42" i="112"/>
  <c r="BD42" i="112" s="1"/>
  <c r="BB68" i="112"/>
  <c r="BD68" i="112" s="1"/>
  <c r="BB142" i="112"/>
  <c r="BD142" i="112" s="1"/>
  <c r="BB196" i="112"/>
  <c r="BD196" i="112" s="1"/>
  <c r="AC15" i="110"/>
  <c r="AC16" i="110" s="1"/>
  <c r="AS15" i="110"/>
  <c r="AS16" i="110" s="1"/>
  <c r="BB70" i="112"/>
  <c r="BD70" i="112" s="1"/>
  <c r="BB98" i="112"/>
  <c r="BD98" i="112" s="1"/>
  <c r="BB124" i="112"/>
  <c r="BD124" i="112" s="1"/>
  <c r="BB186" i="112"/>
  <c r="BD186" i="112" s="1"/>
  <c r="BB198" i="112"/>
  <c r="BD198" i="112" s="1"/>
  <c r="AI223" i="113"/>
  <c r="S224" i="113"/>
  <c r="BF42" i="110"/>
  <c r="BH42" i="110" s="1"/>
  <c r="BB26" i="112"/>
  <c r="BD26" i="112" s="1"/>
  <c r="BB52" i="112"/>
  <c r="BD52" i="112" s="1"/>
  <c r="BB126" i="112"/>
  <c r="BD126" i="112" s="1"/>
  <c r="BB180" i="112"/>
  <c r="BD180" i="112" s="1"/>
  <c r="AG224" i="113"/>
  <c r="BF22" i="113"/>
  <c r="BH22" i="113" s="1"/>
  <c r="BF24" i="113"/>
  <c r="BH24" i="113" s="1"/>
  <c r="BF54" i="113"/>
  <c r="BH54" i="113" s="1"/>
  <c r="BF56" i="113"/>
  <c r="BH56" i="113" s="1"/>
  <c r="BF86" i="113"/>
  <c r="BH86" i="113" s="1"/>
  <c r="BF88" i="113"/>
  <c r="BH88" i="113" s="1"/>
  <c r="BF120" i="113"/>
  <c r="BH120" i="113" s="1"/>
  <c r="BF152" i="113"/>
  <c r="BH152" i="113" s="1"/>
  <c r="BF184" i="113"/>
  <c r="BH184" i="113" s="1"/>
  <c r="BF216" i="113"/>
  <c r="BH216" i="113" s="1"/>
  <c r="S84" i="110"/>
  <c r="BB36" i="112"/>
  <c r="BD36" i="112" s="1"/>
  <c r="BB138" i="112"/>
  <c r="BD138" i="112" s="1"/>
  <c r="BB164" i="112"/>
  <c r="BD164" i="112" s="1"/>
  <c r="BF18" i="113"/>
  <c r="BH18" i="113" s="1"/>
  <c r="BF50" i="113"/>
  <c r="BH50" i="113" s="1"/>
  <c r="BF82" i="113"/>
  <c r="BH82" i="113" s="1"/>
  <c r="BF114" i="113"/>
  <c r="BH114" i="113" s="1"/>
  <c r="AG15" i="112"/>
  <c r="AG16" i="112" s="1"/>
  <c r="BB38" i="112"/>
  <c r="BD38" i="112" s="1"/>
  <c r="BB66" i="112"/>
  <c r="BD66" i="112" s="1"/>
  <c r="BB92" i="112"/>
  <c r="BD92" i="112" s="1"/>
  <c r="BB154" i="112"/>
  <c r="BD154" i="112" s="1"/>
  <c r="BB166" i="112"/>
  <c r="BD166" i="112" s="1"/>
  <c r="BF28" i="113"/>
  <c r="BH28" i="113" s="1"/>
  <c r="BF60" i="113"/>
  <c r="BH60" i="113" s="1"/>
  <c r="BF92" i="113"/>
  <c r="BH92" i="113" s="1"/>
  <c r="BF124" i="113"/>
  <c r="BH124" i="113" s="1"/>
  <c r="BF156" i="113"/>
  <c r="BH156" i="113" s="1"/>
  <c r="BF188" i="113"/>
  <c r="BH188" i="113" s="1"/>
  <c r="Q85" i="110"/>
  <c r="AK70" i="110"/>
  <c r="AO60" i="110"/>
  <c r="BA54" i="110"/>
  <c r="AC50" i="110"/>
  <c r="AD72" i="110"/>
  <c r="BB68" i="110"/>
  <c r="AP66" i="110"/>
  <c r="AP58" i="110"/>
  <c r="AT56" i="110"/>
  <c r="AD56" i="110"/>
  <c r="AT48" i="110"/>
  <c r="AX46" i="110"/>
  <c r="AH46" i="110"/>
  <c r="AN74" i="110"/>
  <c r="AR72" i="110"/>
  <c r="AR64" i="110"/>
  <c r="AB64" i="110"/>
  <c r="AV54" i="110"/>
  <c r="AZ52" i="110"/>
  <c r="AJ52" i="110"/>
  <c r="AB48" i="110"/>
  <c r="AM74" i="110"/>
  <c r="BF74" i="110" s="1"/>
  <c r="BH74" i="110" s="1"/>
  <c r="AQ64" i="110"/>
  <c r="AY60" i="110"/>
  <c r="AM58" i="110"/>
  <c r="AU54" i="110"/>
  <c r="BF54" i="110" s="1"/>
  <c r="BH54" i="110" s="1"/>
  <c r="AI44" i="110"/>
  <c r="BF44" i="110" s="1"/>
  <c r="BA74" i="110"/>
  <c r="AC70" i="110"/>
  <c r="AK50" i="110"/>
  <c r="BF50" i="110" s="1"/>
  <c r="BH50" i="110" s="1"/>
  <c r="AO40" i="110"/>
  <c r="AQ70" i="110"/>
  <c r="AA70" i="110"/>
  <c r="AA62" i="110"/>
  <c r="AU60" i="110"/>
  <c r="AE52" i="110"/>
  <c r="BF52" i="110" s="1"/>
  <c r="BH52" i="110" s="1"/>
  <c r="AY50" i="110"/>
  <c r="AV74" i="110"/>
  <c r="AO68" i="110"/>
  <c r="AS58" i="110"/>
  <c r="AC58" i="110"/>
  <c r="BF58" i="110" s="1"/>
  <c r="BH58" i="110" s="1"/>
  <c r="AW48" i="110"/>
  <c r="AG48" i="110"/>
  <c r="BA38" i="110"/>
  <c r="AK38" i="110"/>
  <c r="AX70" i="110"/>
  <c r="AH70" i="110"/>
  <c r="BB60" i="110"/>
  <c r="AL60" i="110"/>
  <c r="BF60" i="110" s="1"/>
  <c r="BH60" i="110" s="1"/>
  <c r="AP50" i="110"/>
  <c r="AT40" i="110"/>
  <c r="AD40" i="110"/>
  <c r="BF40" i="110" s="1"/>
  <c r="BH40" i="110" s="1"/>
  <c r="AN66" i="110"/>
  <c r="AR56" i="110"/>
  <c r="AB56" i="110"/>
  <c r="AV46" i="110"/>
  <c r="AF46" i="110"/>
  <c r="BF46" i="110" s="1"/>
  <c r="BH46" i="110" s="1"/>
  <c r="AZ36" i="110"/>
  <c r="AJ36" i="110"/>
  <c r="BF36" i="110" s="1"/>
  <c r="AQ72" i="110"/>
  <c r="AA72" i="110"/>
  <c r="AU62" i="110"/>
  <c r="AE62" i="110"/>
  <c r="AY52" i="110"/>
  <c r="AI52" i="110"/>
  <c r="AM42" i="110"/>
  <c r="AW68" i="110"/>
  <c r="AG68" i="110"/>
  <c r="BF68" i="110" s="1"/>
  <c r="BH68" i="110" s="1"/>
  <c r="BA58" i="110"/>
  <c r="AK58" i="110"/>
  <c r="AO48" i="110"/>
  <c r="AS38" i="110"/>
  <c r="AC38" i="110"/>
  <c r="BF38" i="110" s="1"/>
  <c r="BH38" i="110" s="1"/>
  <c r="AI15" i="112"/>
  <c r="AI16" i="112" s="1"/>
  <c r="BB20" i="112"/>
  <c r="BD20" i="112" s="1"/>
  <c r="BB94" i="112"/>
  <c r="BD94" i="112" s="1"/>
  <c r="BB122" i="112"/>
  <c r="BD122" i="112" s="1"/>
  <c r="BB148" i="112"/>
  <c r="BD148" i="112" s="1"/>
  <c r="BB210" i="112"/>
  <c r="BD210" i="112" s="1"/>
  <c r="BB108" i="112"/>
  <c r="BD108" i="112" s="1"/>
  <c r="AH15" i="110"/>
  <c r="AH16" i="110" s="1"/>
  <c r="AI15" i="110"/>
  <c r="AI16" i="110" s="1"/>
  <c r="AY15" i="110"/>
  <c r="AY16" i="110" s="1"/>
  <c r="AJ15" i="112"/>
  <c r="AJ16" i="112" s="1"/>
  <c r="BB22" i="112"/>
  <c r="BD22" i="112" s="1"/>
  <c r="BB50" i="112"/>
  <c r="BD50" i="112" s="1"/>
  <c r="BB76" i="112"/>
  <c r="BD76" i="112" s="1"/>
  <c r="BB150" i="112"/>
  <c r="BD150" i="112" s="1"/>
  <c r="BB204" i="112"/>
  <c r="BD204" i="112" s="1"/>
  <c r="BF30" i="113"/>
  <c r="BH30" i="113" s="1"/>
  <c r="BF32" i="113"/>
  <c r="BH32" i="113" s="1"/>
  <c r="BF62" i="113"/>
  <c r="BH62" i="113" s="1"/>
  <c r="BF64" i="113"/>
  <c r="BH64" i="113" s="1"/>
  <c r="BF94" i="113"/>
  <c r="BH94" i="113" s="1"/>
  <c r="BF96" i="113"/>
  <c r="BH96" i="113" s="1"/>
  <c r="BF128" i="113"/>
  <c r="BH128" i="113" s="1"/>
  <c r="BF146" i="113"/>
  <c r="BH146" i="113" s="1"/>
  <c r="BF160" i="113"/>
  <c r="BH160" i="113" s="1"/>
  <c r="BF178" i="113"/>
  <c r="BH178" i="113" s="1"/>
  <c r="BF210" i="113"/>
  <c r="BH210" i="113" s="1"/>
  <c r="AX15" i="110"/>
  <c r="AX16" i="110" s="1"/>
  <c r="AJ15" i="110"/>
  <c r="AJ16" i="110" s="1"/>
  <c r="AZ15" i="110"/>
  <c r="AZ16" i="110" s="1"/>
  <c r="BB78" i="112"/>
  <c r="BD78" i="112" s="1"/>
  <c r="BB106" i="112"/>
  <c r="BD106" i="112" s="1"/>
  <c r="BB132" i="112"/>
  <c r="BD132" i="112" s="1"/>
  <c r="BB194" i="112"/>
  <c r="BD194" i="112" s="1"/>
  <c r="BB206" i="112"/>
  <c r="BD206" i="112" s="1"/>
  <c r="BA15" i="110"/>
  <c r="BA16" i="110" s="1"/>
  <c r="BB134" i="112"/>
  <c r="BD134" i="112" s="1"/>
  <c r="AJ231" i="113"/>
  <c r="AE231" i="113"/>
  <c r="AO231" i="113" s="1"/>
  <c r="AJ236" i="113" s="1"/>
  <c r="AO236" i="113" s="1"/>
  <c r="AZ222" i="113" s="1"/>
  <c r="BE222" i="113" s="1"/>
  <c r="AJ230" i="113"/>
  <c r="AE230" i="113"/>
  <c r="AK15" i="110"/>
  <c r="AK16" i="110" s="1"/>
  <c r="BI8" i="110"/>
  <c r="AL15" i="110"/>
  <c r="AL16" i="110" s="1"/>
  <c r="BF66" i="110"/>
  <c r="BH66" i="110" s="1"/>
  <c r="BB18" i="112"/>
  <c r="BD18" i="112" s="1"/>
  <c r="BB62" i="112"/>
  <c r="BD62" i="112" s="1"/>
  <c r="BB90" i="112"/>
  <c r="BD90" i="112" s="1"/>
  <c r="BB116" i="112"/>
  <c r="BD116" i="112" s="1"/>
  <c r="BB178" i="112"/>
  <c r="BD178" i="112" s="1"/>
  <c r="BB190" i="112"/>
  <c r="BD190" i="112" s="1"/>
  <c r="AK236" i="112"/>
  <c r="AV222" i="112" s="1"/>
  <c r="AK15" i="113"/>
  <c r="AK16" i="113" s="1"/>
  <c r="BA15" i="113"/>
  <c r="BA16" i="113" s="1"/>
  <c r="AE90" i="110"/>
  <c r="M222" i="112"/>
  <c r="O225" i="112"/>
  <c r="AA230" i="112"/>
  <c r="AM15" i="113"/>
  <c r="AM16" i="113" s="1"/>
  <c r="AI224" i="113"/>
  <c r="O222" i="112"/>
  <c r="AC225" i="112"/>
  <c r="AN15" i="113"/>
  <c r="AN16" i="113" s="1"/>
  <c r="Q225" i="113"/>
  <c r="AC222" i="112"/>
  <c r="AE225" i="112"/>
  <c r="AO15" i="113"/>
  <c r="AO16" i="113" s="1"/>
  <c r="Q222" i="113"/>
  <c r="S225" i="113"/>
  <c r="AE222" i="112"/>
  <c r="AP15" i="113"/>
  <c r="AP16" i="113" s="1"/>
  <c r="S222" i="113"/>
  <c r="AG225" i="113"/>
  <c r="AA15" i="113"/>
  <c r="AA16" i="113" s="1"/>
  <c r="AQ15" i="113"/>
  <c r="AQ16" i="113" s="1"/>
  <c r="AG222" i="113"/>
  <c r="AI225" i="113"/>
  <c r="AE91" i="110"/>
  <c r="AO91" i="110" s="1"/>
  <c r="AJ96" i="110" s="1"/>
  <c r="AO96" i="110" s="1"/>
  <c r="AZ82" i="110" s="1"/>
  <c r="BE82" i="110" s="1"/>
  <c r="AA231" i="112"/>
  <c r="AK231" i="112" s="1"/>
  <c r="AF236" i="112" s="1"/>
  <c r="AB15" i="113"/>
  <c r="AB16" i="113" s="1"/>
  <c r="AR15" i="113"/>
  <c r="AR16" i="113" s="1"/>
  <c r="AI222" i="113"/>
  <c r="AC15" i="113"/>
  <c r="AC16" i="113" s="1"/>
  <c r="AS15" i="113"/>
  <c r="AS16" i="113" s="1"/>
  <c r="M223" i="112"/>
  <c r="AD15" i="113"/>
  <c r="AD16" i="113" s="1"/>
  <c r="AT15" i="113"/>
  <c r="AT16" i="113" s="1"/>
  <c r="O223" i="112"/>
  <c r="AE15" i="113"/>
  <c r="AE16" i="113" s="1"/>
  <c r="AU15" i="113"/>
  <c r="AU16" i="113" s="1"/>
  <c r="AC223" i="112"/>
  <c r="AF15" i="113"/>
  <c r="AF16" i="113" s="1"/>
  <c r="AV15" i="113"/>
  <c r="AV16" i="113" s="1"/>
  <c r="Q223" i="113"/>
  <c r="AE223" i="112"/>
  <c r="AG15" i="113"/>
  <c r="AG16" i="113" s="1"/>
  <c r="AW15" i="113"/>
  <c r="AW16" i="113" s="1"/>
  <c r="S223" i="113"/>
  <c r="M224" i="112"/>
  <c r="AH15" i="113"/>
  <c r="AH16" i="113" s="1"/>
  <c r="AX15" i="113"/>
  <c r="AX16" i="113" s="1"/>
  <c r="AG223" i="113"/>
  <c r="AI15" i="113"/>
  <c r="AI16" i="113" s="1"/>
  <c r="AY15" i="113"/>
  <c r="AY16" i="113" s="1"/>
  <c r="AJ15" i="113"/>
  <c r="AJ16" i="113" s="1"/>
  <c r="O226" i="112" l="1"/>
  <c r="BH44" i="110"/>
  <c r="AI84" i="110" s="1"/>
  <c r="AG84" i="110"/>
  <c r="BH36" i="110"/>
  <c r="AG82" i="110"/>
  <c r="AG86" i="110" s="1"/>
  <c r="AG226" i="113"/>
  <c r="BF48" i="110"/>
  <c r="BH48" i="110" s="1"/>
  <c r="S86" i="110"/>
  <c r="BF62" i="110"/>
  <c r="BH62" i="110" s="1"/>
  <c r="S226" i="113"/>
  <c r="M226" i="112"/>
  <c r="BF70" i="110"/>
  <c r="BH70" i="110" s="1"/>
  <c r="BF64" i="110"/>
  <c r="BH64" i="110" s="1"/>
  <c r="AE226" i="112"/>
  <c r="Q226" i="113"/>
  <c r="BF72" i="110"/>
  <c r="BH72" i="110" s="1"/>
  <c r="AI226" i="113"/>
  <c r="AC226" i="112"/>
  <c r="BF56" i="110"/>
  <c r="BH56" i="110" s="1"/>
  <c r="Q86" i="110"/>
  <c r="AI82" i="110" l="1"/>
  <c r="AI86" i="110" s="1"/>
  <c r="U21" i="106" l="1"/>
  <c r="T21" i="106"/>
  <c r="U24" i="103" l="1"/>
  <c r="T24" i="103"/>
  <c r="E17" i="92" l="1"/>
  <c r="P53" i="92"/>
  <c r="P54" i="92" s="1"/>
  <c r="E51" i="92"/>
  <c r="P50" i="92"/>
  <c r="M50" i="92"/>
  <c r="E50" i="92"/>
  <c r="E49" i="92"/>
  <c r="P48" i="92"/>
  <c r="M48" i="92"/>
  <c r="E48" i="92"/>
  <c r="E47" i="92"/>
  <c r="P46" i="92"/>
  <c r="M46" i="92"/>
  <c r="M53" i="92" s="1"/>
  <c r="M54" i="92" s="1"/>
  <c r="P55" i="92" s="1"/>
  <c r="E46" i="92"/>
  <c r="P45" i="92"/>
  <c r="M45" i="92"/>
  <c r="E37" i="92"/>
  <c r="P36" i="92"/>
  <c r="M36" i="92"/>
  <c r="E36" i="92"/>
  <c r="E35" i="92"/>
  <c r="P34" i="92"/>
  <c r="M34" i="92"/>
  <c r="E34" i="92"/>
  <c r="E33" i="92"/>
  <c r="P32" i="92"/>
  <c r="M32" i="92"/>
  <c r="E32" i="92"/>
  <c r="E31" i="92"/>
  <c r="P30" i="92"/>
  <c r="M30" i="92"/>
  <c r="E30" i="92"/>
  <c r="E29" i="92"/>
  <c r="P28" i="92"/>
  <c r="M28" i="92"/>
  <c r="E28" i="92"/>
  <c r="E27" i="92"/>
  <c r="P26" i="92"/>
  <c r="M26" i="92"/>
  <c r="E26" i="92"/>
  <c r="E25" i="92"/>
  <c r="P24" i="92"/>
  <c r="M24" i="92"/>
  <c r="E24" i="92"/>
  <c r="E23" i="92"/>
  <c r="P22" i="92"/>
  <c r="M22" i="92"/>
  <c r="E22" i="92"/>
  <c r="E21" i="92"/>
  <c r="P20" i="92"/>
  <c r="M20" i="92"/>
  <c r="E20" i="92"/>
  <c r="E19" i="92"/>
  <c r="P18" i="92"/>
  <c r="M18" i="92"/>
  <c r="E18" i="92"/>
  <c r="P16" i="92"/>
  <c r="P39" i="92" s="1"/>
  <c r="P40" i="92" s="1"/>
  <c r="M16" i="92"/>
  <c r="E16" i="92"/>
  <c r="P15" i="92"/>
  <c r="M15" i="92"/>
  <c r="J55" i="92" s="1"/>
  <c r="M39" i="92" l="1"/>
  <c r="M40" i="92" s="1"/>
  <c r="P41" i="92" s="1"/>
  <c r="J41" i="92"/>
</calcChain>
</file>

<file path=xl/sharedStrings.xml><?xml version="1.0" encoding="utf-8"?>
<sst xmlns="http://schemas.openxmlformats.org/spreadsheetml/2006/main" count="4373" uniqueCount="1143">
  <si>
    <t>訪問介護</t>
  </si>
  <si>
    <t>訪問入浴介護</t>
  </si>
  <si>
    <t>通所介護</t>
  </si>
  <si>
    <t>短期入所生活介護</t>
  </si>
  <si>
    <t>福祉用具貸与</t>
  </si>
  <si>
    <t>居宅介護支援</t>
  </si>
  <si>
    <t>介護予防訪問入浴介護</t>
  </si>
  <si>
    <t>介護予防短期入所生活介護</t>
  </si>
  <si>
    <t>介護予防福祉用具貸与</t>
  </si>
  <si>
    <t>受付番号</t>
  </si>
  <si>
    <t>年</t>
  </si>
  <si>
    <t>月</t>
  </si>
  <si>
    <t>日</t>
  </si>
  <si>
    <t>　　知事　　殿</t>
  </si>
  <si>
    <t>届　出　者</t>
  </si>
  <si>
    <t>フリガナ</t>
  </si>
  <si>
    <t>名　　称</t>
  </si>
  <si>
    <t>主たる事務所の所在地</t>
  </si>
  <si>
    <r>
      <rPr>
        <sz val="11"/>
        <rFont val="DejaVu Sans"/>
        <family val="2"/>
      </rPr>
      <t>　</t>
    </r>
    <r>
      <rPr>
        <sz val="11"/>
        <rFont val="HGSｺﾞｼｯｸM"/>
        <family val="3"/>
        <charset val="128"/>
      </rPr>
      <t>(</t>
    </r>
    <r>
      <rPr>
        <sz val="11"/>
        <rFont val="DejaVu Sans"/>
        <family val="2"/>
      </rPr>
      <t>郵便番号　　―　　　</t>
    </r>
    <r>
      <rPr>
        <sz val="11"/>
        <rFont val="HGSｺﾞｼｯｸM"/>
        <family val="3"/>
        <charset val="128"/>
      </rPr>
      <t>)</t>
    </r>
  </si>
  <si>
    <t>　　　　　県　　　　郡市</t>
  </si>
  <si>
    <r>
      <rPr>
        <sz val="11"/>
        <rFont val="DejaVu Sans"/>
        <family val="2"/>
      </rPr>
      <t>　</t>
    </r>
    <r>
      <rPr>
        <sz val="11"/>
        <rFont val="HGSｺﾞｼｯｸM"/>
        <family val="3"/>
        <charset val="128"/>
      </rPr>
      <t>(</t>
    </r>
    <r>
      <rPr>
        <sz val="11"/>
        <rFont val="DejaVu Sans"/>
        <family val="2"/>
      </rPr>
      <t>ビルの名称等</t>
    </r>
    <r>
      <rPr>
        <sz val="11"/>
        <rFont val="HGSｺﾞｼｯｸM"/>
        <family val="3"/>
        <charset val="128"/>
      </rPr>
      <t>)</t>
    </r>
  </si>
  <si>
    <t>連 絡 先</t>
  </si>
  <si>
    <t>電話番号</t>
  </si>
  <si>
    <r>
      <rPr>
        <sz val="11"/>
        <rFont val="HGSｺﾞｼｯｸM"/>
        <family val="3"/>
        <charset val="128"/>
      </rPr>
      <t>FAX</t>
    </r>
    <r>
      <rPr>
        <sz val="11"/>
        <rFont val="DejaVu Sans"/>
        <family val="2"/>
      </rPr>
      <t>番号</t>
    </r>
  </si>
  <si>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</si>
  <si>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</si>
  <si>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</si>
  <si>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</si>
  <si>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</si>
  <si>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</si>
  <si>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</si>
  <si>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</si>
  <si>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同一所在地において行う　　　　　　　　　　　　　　　事業等の種類</t>
  </si>
  <si>
    <t>実施事業</t>
  </si>
  <si>
    <t>異動等の区分</t>
  </si>
  <si>
    <t>異動（予定）</t>
  </si>
  <si>
    <t>異動項目</t>
  </si>
  <si>
    <t>年月日</t>
  </si>
  <si>
    <r>
      <rPr>
        <sz val="11"/>
        <rFont val="HGSｺﾞｼｯｸM"/>
        <family val="3"/>
        <charset val="128"/>
      </rPr>
      <t>(※</t>
    </r>
    <r>
      <rPr>
        <sz val="11"/>
        <rFont val="DejaVu Sans"/>
        <family val="2"/>
      </rPr>
      <t>変更の場合</t>
    </r>
    <r>
      <rPr>
        <sz val="11"/>
        <rFont val="HGSｺﾞｼｯｸM"/>
        <family val="3"/>
        <charset val="128"/>
      </rPr>
      <t>)</t>
    </r>
  </si>
  <si>
    <r>
      <rPr>
        <sz val="11"/>
        <rFont val="HGSｺﾞｼｯｸM"/>
        <family val="3"/>
        <charset val="128"/>
      </rPr>
      <t xml:space="preserve"> 1</t>
    </r>
    <r>
      <rPr>
        <sz val="11"/>
        <rFont val="DejaVu Sans"/>
        <family val="2"/>
      </rPr>
      <t>新規　</t>
    </r>
    <r>
      <rPr>
        <sz val="11"/>
        <rFont val="HGSｺﾞｼｯｸM"/>
        <family val="3"/>
        <charset val="128"/>
      </rPr>
      <t>2</t>
    </r>
    <r>
      <rPr>
        <sz val="11"/>
        <rFont val="DejaVu Sans"/>
        <family val="2"/>
      </rPr>
      <t>変更　</t>
    </r>
    <r>
      <rPr>
        <sz val="11"/>
        <rFont val="HGSｺﾞｼｯｸM"/>
        <family val="3"/>
        <charset val="128"/>
      </rPr>
      <t>3</t>
    </r>
    <r>
      <rPr>
        <sz val="11"/>
        <rFont val="DejaVu Sans"/>
        <family val="2"/>
      </rPr>
      <t>終了</t>
    </r>
  </si>
  <si>
    <t>介護保険事業所番号</t>
  </si>
  <si>
    <t>医療機関コード等</t>
  </si>
  <si>
    <t>特記事項</t>
  </si>
  <si>
    <t>変　更　前</t>
  </si>
  <si>
    <t>変　更　後</t>
  </si>
  <si>
    <t>関係書類</t>
  </si>
  <si>
    <t>別添のとおり</t>
  </si>
  <si>
    <r>
      <rPr>
        <sz val="11"/>
        <rFont val="DejaVu Sans"/>
        <family val="2"/>
      </rPr>
      <t>　　</t>
    </r>
    <r>
      <rPr>
        <sz val="11"/>
        <rFont val="HGSｺﾞｼｯｸM"/>
        <family val="3"/>
        <charset val="128"/>
      </rPr>
      <t>3</t>
    </r>
    <r>
      <rPr>
        <sz val="11"/>
        <rFont val="DejaVu Sans"/>
        <family val="2"/>
      </rPr>
      <t>　「法人所轄庁」欄は、申請者が認可法人である場合に、その主務官庁の名称を記載してください。</t>
    </r>
  </si>
  <si>
    <r>
      <rPr>
        <sz val="11"/>
        <rFont val="DejaVu Sans"/>
        <family val="2"/>
      </rPr>
      <t>　　</t>
    </r>
    <r>
      <rPr>
        <sz val="11"/>
        <rFont val="HGSｺﾞｼｯｸM"/>
        <family val="3"/>
        <charset val="128"/>
      </rPr>
      <t>4</t>
    </r>
    <r>
      <rPr>
        <sz val="11"/>
        <rFont val="DejaVu Sans"/>
        <family val="2"/>
      </rPr>
      <t>　「実施事業」欄は、該当する欄に「〇」を記入してください。</t>
    </r>
  </si>
  <si>
    <t>　　　適宜欄を補正して、全ての出張所等の状況について記載してください。</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</si>
  <si>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</si>
  <si>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</si>
  <si>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</si>
  <si>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</si>
  <si>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</si>
  <si>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</si>
  <si>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</si>
  <si>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</si>
  <si>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</si>
  <si>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</si>
  <si>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r>
      <rPr>
        <sz val="11"/>
        <rFont val="HGSｺﾞｼｯｸM"/>
        <family val="3"/>
        <charset val="128"/>
      </rPr>
      <t>(</t>
    </r>
    <r>
      <rPr>
        <sz val="11"/>
        <rFont val="DejaVu Sans"/>
        <family val="2"/>
      </rPr>
      <t>市町村記載</t>
    </r>
    <r>
      <rPr>
        <sz val="11"/>
        <rFont val="HGSｺﾞｼｯｸM"/>
        <family val="3"/>
        <charset val="128"/>
      </rPr>
      <t>)</t>
    </r>
  </si>
  <si>
    <t>％</t>
  </si>
  <si>
    <t>介護予防支援</t>
  </si>
  <si>
    <t>基準該当事業所番号</t>
  </si>
  <si>
    <t>登録を受けている市町村</t>
  </si>
  <si>
    <t>（指定を受けている場合）</t>
  </si>
  <si>
    <t>既に指定等を受けている事業</t>
  </si>
  <si>
    <r>
      <rPr>
        <sz val="11"/>
        <rFont val="DejaVu Sans"/>
        <family val="2"/>
      </rPr>
      <t>備考</t>
    </r>
    <r>
      <rPr>
        <sz val="11"/>
        <rFont val="HGSｺﾞｼｯｸM"/>
        <family val="3"/>
        <charset val="128"/>
      </rPr>
      <t>1</t>
    </r>
    <r>
      <rPr>
        <sz val="11"/>
        <rFont val="DejaVu Sans"/>
        <family val="2"/>
      </rPr>
      <t>　「受付番号」欄には記載しないでください。</t>
    </r>
  </si>
  <si>
    <r>
      <rPr>
        <sz val="11"/>
        <rFont val="DejaVu Sans"/>
        <family val="2"/>
      </rPr>
      <t>　　</t>
    </r>
    <r>
      <rPr>
        <sz val="11"/>
        <rFont val="HGSｺﾞｼｯｸM"/>
        <family val="3"/>
        <charset val="128"/>
      </rPr>
      <t>2</t>
    </r>
    <r>
      <rPr>
        <sz val="11"/>
        <rFont val="DejaVu Sans"/>
        <family val="2"/>
      </rPr>
      <t>　「法人である場合その種別」欄は、申請者が法人である場合に、「社会福祉法人」「医療法人」「社団法人」</t>
    </r>
  </si>
  <si>
    <t>　　　「財団法人」「株式会社」「有限会社」等の別を記入してください。</t>
  </si>
  <si>
    <r>
      <rPr>
        <sz val="11"/>
        <rFont val="DejaVu Sans"/>
        <family val="2"/>
      </rPr>
      <t>　　</t>
    </r>
    <r>
      <rPr>
        <sz val="11"/>
        <rFont val="HGSｺﾞｼｯｸM"/>
        <family val="3"/>
        <charset val="128"/>
      </rPr>
      <t>5</t>
    </r>
    <r>
      <rPr>
        <sz val="11"/>
        <rFont val="DejaVu Sans"/>
        <family val="2"/>
      </rPr>
      <t>　「異動等の区分」欄には、今回届出を行う事業所について該当する数字に「〇」を記入してください。</t>
    </r>
  </si>
  <si>
    <r>
      <rPr>
        <sz val="11"/>
        <rFont val="DejaVu Sans"/>
        <family val="2"/>
      </rPr>
      <t>　　</t>
    </r>
    <r>
      <rPr>
        <sz val="11"/>
        <rFont val="HGSｺﾞｼｯｸM"/>
        <family val="3"/>
        <charset val="128"/>
      </rPr>
      <t>7</t>
    </r>
    <r>
      <rPr>
        <sz val="11"/>
        <rFont val="DejaVu Sans"/>
        <family val="2"/>
      </rPr>
      <t>　「市町村が定める率」欄には、全国共通の介護報酬額に対する市町村が定める率を記載してください。</t>
    </r>
  </si>
  <si>
    <r>
      <rPr>
        <sz val="11"/>
        <rFont val="DejaVu Sans"/>
        <family val="2"/>
      </rPr>
      <t>　　</t>
    </r>
    <r>
      <rPr>
        <sz val="11"/>
        <rFont val="HGSｺﾞｼｯｸM"/>
        <family val="3"/>
        <charset val="128"/>
      </rPr>
      <t>8</t>
    </r>
    <r>
      <rPr>
        <sz val="11"/>
        <rFont val="DejaVu Sans"/>
        <family val="2"/>
      </rPr>
      <t>　「特記事項」欄には、異動の状況について具体的に記載してください。</t>
    </r>
  </si>
  <si>
    <r>
      <rPr>
        <sz val="11"/>
        <rFont val="DejaVu Sans"/>
        <family val="2"/>
      </rPr>
      <t>　　</t>
    </r>
    <r>
      <rPr>
        <sz val="11"/>
        <rFont val="HGSｺﾞｼｯｸM"/>
        <family val="3"/>
        <charset val="128"/>
      </rPr>
      <t>9</t>
    </r>
    <r>
      <rPr>
        <sz val="11"/>
        <rFont val="DejaVu Sans"/>
        <family val="2"/>
      </rPr>
      <t>　「主たる事業所の所在地以外の場所で一部実施する場合の出張所等の所在地」について、複数の出張所等を有する場合は、</t>
    </r>
  </si>
  <si>
    <r>
      <rPr>
        <sz val="10.5"/>
        <rFont val="DejaVu Sans"/>
        <family val="2"/>
      </rPr>
      <t>　　　</t>
    </r>
    <r>
      <rPr>
        <sz val="10.5"/>
        <rFont val="ＭＳ 明朝"/>
        <family val="1"/>
        <charset val="128"/>
      </rPr>
      <t>2</t>
    </r>
    <r>
      <rPr>
        <sz val="10.5"/>
        <rFont val="DejaVu Sans"/>
        <family val="2"/>
      </rPr>
      <t>　「法人である場合その種別」欄は、申請者が法人である場合に、「社会福祉法人」「医療法人」「社団法人」「財団法人」「株式会社」「有限会社」等の別を記入してください。</t>
    </r>
  </si>
  <si>
    <r>
      <rPr>
        <sz val="10.5"/>
        <rFont val="DejaVu Sans"/>
        <family val="2"/>
      </rPr>
      <t>　　　</t>
    </r>
    <r>
      <rPr>
        <sz val="10.5"/>
        <rFont val="ＭＳ 明朝"/>
        <family val="1"/>
        <charset val="128"/>
      </rPr>
      <t>3</t>
    </r>
    <r>
      <rPr>
        <sz val="10.5"/>
        <rFont val="DejaVu Sans"/>
        <family val="2"/>
      </rPr>
      <t>　「法人所轄庁」欄、申請者が認可法人である場合に、その主務官庁の名称を記載してください。</t>
    </r>
  </si>
  <si>
    <r>
      <rPr>
        <sz val="10.5"/>
        <rFont val="DejaVu Sans"/>
        <family val="2"/>
      </rPr>
      <t>　　　</t>
    </r>
    <r>
      <rPr>
        <sz val="10.5"/>
        <rFont val="ＭＳ 明朝"/>
        <family val="1"/>
        <charset val="128"/>
      </rPr>
      <t>4</t>
    </r>
    <r>
      <rPr>
        <sz val="10.5"/>
        <rFont val="DejaVu Sans"/>
        <family val="2"/>
      </rPr>
      <t>　「実施事業」欄は、該当する欄に「〇」を記入してください。</t>
    </r>
  </si>
  <si>
    <r>
      <rPr>
        <sz val="10.5"/>
        <rFont val="DejaVu Sans"/>
        <family val="2"/>
      </rPr>
      <t>　　　</t>
    </r>
    <r>
      <rPr>
        <sz val="10.5"/>
        <rFont val="ＭＳ 明朝"/>
        <family val="1"/>
        <charset val="128"/>
      </rPr>
      <t>5</t>
    </r>
    <r>
      <rPr>
        <sz val="10.5"/>
        <rFont val="DejaVu Sans"/>
        <family val="2"/>
      </rPr>
      <t>　「異動等の区分」欄には、今回届出を行う事業所について該当する数字に「〇」を記入してください。</t>
    </r>
  </si>
  <si>
    <r>
      <rPr>
        <sz val="10.5"/>
        <rFont val="DejaVu Sans"/>
        <family val="2"/>
      </rPr>
      <t>　　　</t>
    </r>
    <r>
      <rPr>
        <sz val="10.5"/>
        <rFont val="ＭＳ 明朝"/>
        <family val="1"/>
        <charset val="128"/>
      </rPr>
      <t>6</t>
    </r>
    <r>
      <rPr>
        <sz val="10.5"/>
        <rFont val="DejaVu Sans"/>
        <family val="2"/>
      </rPr>
      <t>　「異動項目」欄には、</t>
    </r>
    <r>
      <rPr>
        <sz val="10.5"/>
        <rFont val="ＭＳ 明朝"/>
        <family val="1"/>
        <charset val="128"/>
      </rPr>
      <t>(</t>
    </r>
    <r>
      <rPr>
        <sz val="10.5"/>
        <rFont val="DejaVu Sans"/>
        <family val="2"/>
      </rPr>
      <t>別紙</t>
    </r>
    <r>
      <rPr>
        <sz val="10.5"/>
        <rFont val="ＭＳ 明朝"/>
        <family val="1"/>
        <charset val="128"/>
      </rPr>
      <t>1)</t>
    </r>
    <r>
      <rPr>
        <sz val="10.5"/>
        <rFont val="DejaVu Sans"/>
        <family val="2"/>
      </rPr>
      <t>「介護給付費算定に係る体制等状況一覧表」に掲げる項目を記載してください。</t>
    </r>
  </si>
  <si>
    <r>
      <rPr>
        <sz val="10.5"/>
        <rFont val="DejaVu Sans"/>
        <family val="2"/>
      </rPr>
      <t>　　　</t>
    </r>
    <r>
      <rPr>
        <sz val="10.5"/>
        <rFont val="ＭＳ 明朝"/>
        <family val="1"/>
        <charset val="128"/>
      </rPr>
      <t>7</t>
    </r>
    <r>
      <rPr>
        <sz val="10.5"/>
        <rFont val="DejaVu Sans"/>
        <family val="2"/>
      </rPr>
      <t>　「市町村が定める率」欄には、全国共通の介護報酬額に対する市町村が定める率を記載してください。</t>
    </r>
  </si>
  <si>
    <r>
      <rPr>
        <sz val="10.5"/>
        <rFont val="DejaVu Sans"/>
        <family val="2"/>
      </rPr>
      <t>　　　</t>
    </r>
    <r>
      <rPr>
        <sz val="10.5"/>
        <rFont val="ＭＳ 明朝"/>
        <family val="1"/>
        <charset val="128"/>
      </rPr>
      <t>8</t>
    </r>
    <r>
      <rPr>
        <sz val="10.5"/>
        <rFont val="DejaVu Sans"/>
        <family val="2"/>
      </rPr>
      <t>　「特記事項」欄には、異動の状況について具体的に記載してください。</t>
    </r>
  </si>
  <si>
    <r>
      <rPr>
        <sz val="10.5"/>
        <rFont val="DejaVu Sans"/>
        <family val="2"/>
      </rPr>
      <t>　　　</t>
    </r>
    <r>
      <rPr>
        <sz val="10.5"/>
        <rFont val="ＭＳ 明朝"/>
        <family val="1"/>
        <charset val="128"/>
      </rPr>
      <t>9</t>
    </r>
    <r>
      <rPr>
        <sz val="10.5"/>
        <rFont val="DejaVu Sans"/>
        <family val="2"/>
      </rPr>
      <t>　「主たる事業所の所在地以外の場所で一部実施する場合の出張所等の所在地」について、複数の出張所等を有する場合は、適宜欄を補正して、全ての出張所等の状況について記載してください。</t>
    </r>
  </si>
  <si>
    <t>（別紙●）</t>
  </si>
  <si>
    <t>平成</t>
  </si>
  <si>
    <t>介護予防訪問介護</t>
  </si>
  <si>
    <t>介護予防通所介護</t>
  </si>
  <si>
    <r>
      <rPr>
        <sz val="11"/>
        <rFont val="DejaVu Sans"/>
        <family val="2"/>
      </rPr>
      <t>　　</t>
    </r>
    <r>
      <rPr>
        <sz val="11"/>
        <rFont val="HGSｺﾞｼｯｸM"/>
        <family val="3"/>
        <charset val="128"/>
      </rPr>
      <t>6</t>
    </r>
    <r>
      <rPr>
        <sz val="11"/>
        <rFont val="DejaVu Sans"/>
        <family val="2"/>
      </rPr>
      <t>　「異動項目」欄には、</t>
    </r>
    <r>
      <rPr>
        <sz val="11"/>
        <rFont val="HGSｺﾞｼｯｸM"/>
        <family val="3"/>
        <charset val="128"/>
      </rPr>
      <t>(</t>
    </r>
    <r>
      <rPr>
        <sz val="11"/>
        <rFont val="DejaVu Sans"/>
        <family val="2"/>
      </rPr>
      <t>別紙</t>
    </r>
    <r>
      <rPr>
        <sz val="11"/>
        <rFont val="HGSｺﾞｼｯｸM"/>
        <family val="3"/>
        <charset val="128"/>
      </rPr>
      <t>1</t>
    </r>
    <r>
      <rPr>
        <sz val="11"/>
        <rFont val="DejaVu Sans"/>
        <family val="2"/>
      </rPr>
      <t>，</t>
    </r>
    <r>
      <rPr>
        <sz val="11"/>
        <rFont val="HGSｺﾞｼｯｸM"/>
        <family val="3"/>
        <charset val="128"/>
      </rPr>
      <t>1</t>
    </r>
    <r>
      <rPr>
        <sz val="11"/>
        <rFont val="DejaVu Sans"/>
        <family val="2"/>
      </rPr>
      <t>－</t>
    </r>
    <r>
      <rPr>
        <sz val="11"/>
        <rFont val="HGSｺﾞｼｯｸM"/>
        <family val="3"/>
        <charset val="128"/>
      </rPr>
      <t>2)</t>
    </r>
    <r>
      <rPr>
        <sz val="11"/>
        <rFont val="DejaVu Sans"/>
        <family val="2"/>
      </rPr>
      <t>「介護給付費算定に係る体制等状況一覧表」に掲げる項目を記載してください。</t>
    </r>
  </si>
  <si>
    <r>
      <rPr>
        <sz val="11"/>
        <rFont val="DejaVu Sans"/>
        <family val="2"/>
      </rPr>
      <t>　</t>
    </r>
    <r>
      <rPr>
        <sz val="11"/>
        <rFont val="HGSｺﾞｼｯｸM"/>
        <family val="3"/>
        <charset val="128"/>
      </rPr>
      <t>24</t>
    </r>
    <r>
      <rPr>
        <sz val="11"/>
        <rFont val="DejaVu Sans"/>
        <family val="2"/>
      </rPr>
      <t>時間常時連絡できる体制を整備している。</t>
    </r>
  </si>
  <si>
    <t>事業所番号</t>
  </si>
  <si>
    <t>病院・診療所・訪問看護ステーション名</t>
  </si>
  <si>
    <t>連携する病院・診療所・訪問看護ステーション</t>
  </si>
  <si>
    <t>人</t>
  </si>
  <si>
    <t>　常勤換算</t>
  </si>
  <si>
    <t>　常勤</t>
  </si>
  <si>
    <t>　准看護師</t>
  </si>
  <si>
    <t>　看 護 師</t>
  </si>
  <si>
    <t>看護職員の状況</t>
  </si>
  <si>
    <t>　入所者数</t>
  </si>
  <si>
    <t>　定員</t>
  </si>
  <si>
    <t>定員及び入所者の状況</t>
  </si>
  <si>
    <t xml:space="preserve"> 看護体制加算に関する届出内容</t>
  </si>
  <si>
    <t>届 出 項 目</t>
  </si>
  <si>
    <t>施 設 種 別</t>
  </si>
  <si>
    <t>事 業 所 名</t>
  </si>
  <si>
    <t>看護体制加算に係る届出書</t>
  </si>
  <si>
    <t>（加算様式Ⅰ－２）</t>
    <rPh sb="1" eb="3">
      <t>カサン</t>
    </rPh>
    <rPh sb="3" eb="5">
      <t>ヨウシキ</t>
    </rPh>
    <phoneticPr fontId="19"/>
  </si>
  <si>
    <t>　⑥　配置医師緊急時対応加算の算定体制の届出をしている。</t>
  </si>
  <si>
    <t>　⑤　看取りを行う際の個室又は静養室の利用が可能となる
　　体制を整備している。</t>
  </si>
  <si>
    <t>　④　看取りに関する職員研修を行う体制を整備している。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</si>
  <si>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</si>
  <si>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②　看取りに関する指針を定め、入所の際に、入所者又は
　　その家族等に説明し、同意を得る体制を整備している。</t>
  </si>
  <si>
    <r>
      <rPr>
        <sz val="11"/>
        <rFont val="DejaVu Sans"/>
        <family val="2"/>
      </rPr>
      <t>　①　</t>
    </r>
    <r>
      <rPr>
        <sz val="11"/>
        <rFont val="HGSｺﾞｼｯｸM"/>
        <family val="3"/>
        <charset val="128"/>
      </rPr>
      <t>24</t>
    </r>
    <r>
      <rPr>
        <sz val="11"/>
        <rFont val="DejaVu Sans"/>
        <family val="2"/>
      </rPr>
      <t>時間常時連絡できる体制を整備している。</t>
    </r>
  </si>
  <si>
    <t xml:space="preserve"> 看取り介護体制に関する届出内容</t>
  </si>
  <si>
    <t>看取り介護体制に係る届出書</t>
  </si>
  <si>
    <t>（加算様式Ⅰ－３）</t>
    <rPh sb="1" eb="3">
      <t>カサン</t>
    </rPh>
    <rPh sb="3" eb="5">
      <t>ヨウシキ</t>
    </rPh>
    <phoneticPr fontId="19"/>
  </si>
  <si>
    <t>※　要件を満たすことが分かる根拠書類を準備し、指定権者からの求めがあった場合には、速やかに提出してください。</t>
  </si>
  <si>
    <t>注　「栄養マネジメントに関わる者」には、共同で栄養ケア計画を作成している者の職種及び氏名を記入してください。</t>
  </si>
  <si>
    <t>ｃ．給食管理を行っている常勤栄養士
（ｂ．の管理栄養士は含まない）</t>
  </si>
  <si>
    <r>
      <rPr>
        <sz val="11"/>
        <rFont val="DejaVu Sans"/>
        <family val="2"/>
      </rPr>
      <t>（給食管理を行う常勤栄養士が</t>
    </r>
    <r>
      <rPr>
        <sz val="11"/>
        <rFont val="HGSｺﾞｼｯｸM"/>
        <family val="3"/>
        <charset val="128"/>
      </rPr>
      <t>1</t>
    </r>
    <r>
      <rPr>
        <sz val="11"/>
        <rFont val="DejaVu Sans"/>
        <family val="2"/>
      </rPr>
      <t>名以上配置されている場合）</t>
    </r>
    <r>
      <rPr>
        <sz val="11"/>
        <rFont val="HGSｺﾞｼｯｸM"/>
        <family val="3"/>
        <charset val="128"/>
      </rPr>
      <t>70</t>
    </r>
    <r>
      <rPr>
        <sz val="11"/>
        <rFont val="DejaVu Sans"/>
        <family val="2"/>
      </rPr>
      <t>で除した数以上</t>
    </r>
  </si>
  <si>
    <r>
      <rPr>
        <sz val="11"/>
        <rFont val="DejaVu Sans"/>
        <family val="2"/>
      </rPr>
      <t xml:space="preserve">入所者数を
</t>
    </r>
    <r>
      <rPr>
        <sz val="11"/>
        <rFont val="HGSｺﾞｼｯｸM"/>
        <family val="3"/>
        <charset val="128"/>
      </rPr>
      <t>50</t>
    </r>
    <r>
      <rPr>
        <sz val="11"/>
        <rFont val="DejaVu Sans"/>
        <family val="2"/>
      </rPr>
      <t>で除した
数以上</t>
    </r>
  </si>
  <si>
    <t>→</t>
  </si>
  <si>
    <t>ｂ．栄養マネジメントを実施している管理栄養士の総数（常勤換算）</t>
  </si>
  <si>
    <t>ａ．入所者数</t>
  </si>
  <si>
    <t>２．栄養マネジメント強化加算</t>
  </si>
  <si>
    <t>介護支援専門員</t>
  </si>
  <si>
    <t>看　護　師</t>
  </si>
  <si>
    <t>管 理 栄 養 士</t>
  </si>
  <si>
    <t>歯科医師</t>
  </si>
  <si>
    <t>医　　　師</t>
  </si>
  <si>
    <t>氏　名</t>
  </si>
  <si>
    <t>職　種</t>
  </si>
  <si>
    <t>栄養マネジメントに関わる者（注）</t>
  </si>
  <si>
    <t>１．基本サービス（栄養ケア・マネジメントの実施）</t>
  </si>
  <si>
    <t>栄養マネジメントの状況</t>
  </si>
  <si>
    <t>施設種別</t>
  </si>
  <si>
    <t>事業所名</t>
  </si>
  <si>
    <t>栄養マネジメント体制に関する届出書</t>
  </si>
  <si>
    <t>（加算様式Ⅰ－４）</t>
    <rPh sb="1" eb="6">
      <t>カサンヨウシキ１</t>
    </rPh>
    <phoneticPr fontId="19"/>
  </si>
  <si>
    <r>
      <rPr>
        <sz val="11"/>
        <color indexed="8"/>
        <rFont val="DejaVu Sans"/>
        <family val="2"/>
      </rPr>
      <t>備考２　①で前６月（前</t>
    </r>
    <r>
      <rPr>
        <sz val="11"/>
        <color indexed="8"/>
        <rFont val="HGSｺﾞｼｯｸM"/>
        <family val="3"/>
        <charset val="128"/>
      </rPr>
      <t>12</t>
    </r>
    <r>
      <rPr>
        <sz val="11"/>
        <color indexed="8"/>
        <rFont val="DejaVu Sans"/>
        <family val="2"/>
      </rPr>
      <t>月）の新規入所者の総数を用いる場合、②及び③については、当該前
　　　６月（前</t>
    </r>
    <r>
      <rPr>
        <sz val="11"/>
        <color indexed="8"/>
        <rFont val="HGSｺﾞｼｯｸM"/>
        <family val="3"/>
        <charset val="128"/>
      </rPr>
      <t>12</t>
    </r>
    <r>
      <rPr>
        <sz val="11"/>
        <color indexed="8"/>
        <rFont val="DejaVu Sans"/>
        <family val="2"/>
      </rPr>
      <t>月）の新規入所者の総数に占めるそれぞれの要件に該当する者の数を記載して
　　　ください。</t>
    </r>
  </si>
  <si>
    <t>有・無</t>
  </si>
  <si>
    <t>介護福祉士数</t>
  </si>
  <si>
    <t>介護福祉士の割合</t>
  </si>
  <si>
    <t>⑤</t>
  </si>
  <si>
    <t>入所者総数</t>
  </si>
  <si>
    <t>④</t>
  </si>
  <si>
    <t>①に占める③の割合が６５％以上</t>
  </si>
  <si>
    <t>①のうち入所した日の日常生活自立度がランクⅢ、Ⅳ又はⅤに該当する者の数</t>
  </si>
  <si>
    <t>③</t>
  </si>
  <si>
    <t>①に占める②の割合が７０％以上</t>
  </si>
  <si>
    <t>①のうち入所した日の要介護状態区分が要介護４又は要介護５の者の数</t>
  </si>
  <si>
    <t>②</t>
  </si>
  <si>
    <t>①</t>
  </si>
  <si>
    <r>
      <rPr>
        <sz val="11"/>
        <color indexed="8"/>
        <rFont val="HGSｺﾞｼｯｸM"/>
        <family val="3"/>
        <charset val="128"/>
      </rPr>
      <t>1</t>
    </r>
    <r>
      <rPr>
        <sz val="11"/>
        <color indexed="8"/>
        <rFont val="DejaVu Sans"/>
        <family val="2"/>
      </rPr>
      <t>　事 業 所 名</t>
    </r>
  </si>
  <si>
    <t>令和　　年　　月　　日</t>
  </si>
  <si>
    <t>（加算様式Ⅰ－５）</t>
    <rPh sb="1" eb="6">
      <t>カサンヨウシキ１</t>
    </rPh>
    <phoneticPr fontId="19"/>
  </si>
  <si>
    <t>備考３　６②ⅰの委員会には、介護福祉士をはじめ実際にケア等を行う多職種の職員が参画すること。</t>
  </si>
  <si>
    <r>
      <rPr>
        <sz val="11"/>
        <rFont val="DejaVu Sans"/>
        <family val="2"/>
      </rPr>
      <t>備考２　５①で前６月（前</t>
    </r>
    <r>
      <rPr>
        <sz val="11"/>
        <rFont val="HGSｺﾞｼｯｸM"/>
        <family val="3"/>
        <charset val="128"/>
      </rPr>
      <t>12</t>
    </r>
    <r>
      <rPr>
        <sz val="11"/>
        <rFont val="DejaVu Sans"/>
        <family val="2"/>
      </rPr>
      <t>月）の新規入所者の総数を用いる場合、②及び③については、当該前６月
　　　（前</t>
    </r>
    <r>
      <rPr>
        <sz val="11"/>
        <rFont val="HGSｺﾞｼｯｸM"/>
        <family val="3"/>
        <charset val="128"/>
      </rPr>
      <t>12</t>
    </r>
    <r>
      <rPr>
        <sz val="11"/>
        <rFont val="DejaVu Sans"/>
        <family val="2"/>
      </rPr>
      <t>月）の新規入所者の総数に占めるそれぞれの要件に該当する者の数を記載すること。</t>
    </r>
  </si>
  <si>
    <t>備考１　要件を満たすことが分かる議事概要を提出すること。このほか要件を満たすことが分かる
　　　根拠書類を準備し、指定権者からの求めがあった場合には、速やかに提出すること。</t>
  </si>
  <si>
    <r>
      <rPr>
        <sz val="10"/>
        <rFont val="DejaVu Sans"/>
        <family val="2"/>
      </rPr>
      <t>④ ケアのアセスメント評価や人員体制の見直しを</t>
    </r>
    <r>
      <rPr>
        <sz val="10"/>
        <rFont val="HGSｺﾞｼｯｸM"/>
        <family val="3"/>
        <charset val="128"/>
      </rPr>
      <t>PDCA</t>
    </r>
    <r>
      <rPr>
        <sz val="10"/>
        <rFont val="DejaVu Sans"/>
        <family val="2"/>
      </rPr>
      <t>サイクルによって継続して実施</t>
    </r>
  </si>
  <si>
    <t>③ ②のⅰの委員会で安全体制やケアの質の確保、職員の負担軽減が図られていることを確認</t>
  </si>
  <si>
    <t>　ⅳ 職員に対するテクノロジー活用に関する教育の実施</t>
  </si>
  <si>
    <t>　ⅲ 機器の不具合の定期チェックの実施（メーカーとの連携を含む）</t>
  </si>
  <si>
    <t>　ⅱ 職員に対する十分な休憩時間の確保等の勤務・雇用条件への配慮</t>
  </si>
  <si>
    <t>用　途</t>
  </si>
  <si>
    <t>製造事業者</t>
  </si>
  <si>
    <t>名　称</t>
  </si>
  <si>
    <t>　（導入機器）</t>
  </si>
  <si>
    <t>　ⅳ 移乗支援機器を使用</t>
  </si>
  <si>
    <r>
      <rPr>
        <sz val="10"/>
        <rFont val="DejaVu Sans"/>
        <family val="2"/>
      </rPr>
      <t>　ⅲ 介護記録ソフト、スマートフォン等の</t>
    </r>
    <r>
      <rPr>
        <sz val="10"/>
        <rFont val="HGSｺﾞｼｯｸM"/>
        <family val="3"/>
        <charset val="128"/>
      </rPr>
      <t>ICT</t>
    </r>
    <r>
      <rPr>
        <sz val="10"/>
        <rFont val="DejaVu Sans"/>
        <family val="2"/>
      </rPr>
      <t>を使用</t>
    </r>
  </si>
  <si>
    <t>　ⅱ 職員全員がインカムを使用</t>
  </si>
  <si>
    <t>　ⅰ 入所者全員に見守り機器を使用</t>
  </si>
  <si>
    <t>① テクノロジーを搭載した機器について、少なくとも以下のⅰ～ⅲの項目の機器を使用</t>
  </si>
  <si>
    <t>以下の①から④の取組をすべて実施していること。</t>
  </si>
  <si>
    <t>①のうち社会福祉士及び介護福祉士法施行規則第１条各号に掲げる行為を必要とする者の数</t>
  </si>
  <si>
    <r>
      <rPr>
        <sz val="10"/>
        <rFont val="DejaVu Sans"/>
        <family val="2"/>
      </rPr>
      <t>前６月又は前</t>
    </r>
    <r>
      <rPr>
        <sz val="10"/>
        <rFont val="HGSｺﾞｼｯｸM"/>
        <family val="3"/>
        <charset val="128"/>
      </rPr>
      <t>12</t>
    </r>
    <r>
      <rPr>
        <sz val="10"/>
        <rFont val="DejaVu Sans"/>
        <family val="2"/>
      </rPr>
      <t>月の新規新規入所者の総数</t>
    </r>
  </si>
  <si>
    <t>入所者の状況
（下表については①を記載した場合は②若しくは③のいずれかを、④を記載した場合は⑤を必ず記載すること。）</t>
  </si>
  <si>
    <r>
      <rPr>
        <sz val="11"/>
        <rFont val="HGSｺﾞｼｯｸM"/>
        <family val="3"/>
        <charset val="128"/>
      </rPr>
      <t>1</t>
    </r>
    <r>
      <rPr>
        <sz val="11"/>
        <rFont val="DejaVu Sans"/>
        <family val="2"/>
      </rPr>
      <t>　事 業 所 名</t>
    </r>
  </si>
  <si>
    <t>（加算様式Ⅰ－６）</t>
    <rPh sb="1" eb="6">
      <t>カサンヨウシキ１</t>
    </rPh>
    <phoneticPr fontId="19"/>
  </si>
  <si>
    <t>①のうち勤続年数７年以上の者の総数
　（常勤換算）</t>
  </si>
  <si>
    <t>サービスを直接提供する者の総数（常勤換算）</t>
  </si>
  <si>
    <r>
      <rPr>
        <sz val="11"/>
        <rFont val="DejaVu Sans"/>
        <family val="2"/>
      </rPr>
      <t>①に占める②の割合が</t>
    </r>
    <r>
      <rPr>
        <sz val="11"/>
        <rFont val="HGSｺﾞｼｯｸM"/>
        <family val="3"/>
        <charset val="128"/>
      </rPr>
      <t>30</t>
    </r>
    <r>
      <rPr>
        <sz val="11"/>
        <rFont val="DejaVu Sans"/>
        <family val="2"/>
      </rPr>
      <t>％以上</t>
    </r>
  </si>
  <si>
    <t>勤続年数の状況</t>
  </si>
  <si>
    <t>①のうち常勤の者の総数（常勤換算）</t>
  </si>
  <si>
    <t>看護・介護職員の総数（常勤換算）</t>
  </si>
  <si>
    <r>
      <rPr>
        <sz val="11"/>
        <rFont val="DejaVu Sans"/>
        <family val="2"/>
      </rPr>
      <t>①に占める②の割合が</t>
    </r>
    <r>
      <rPr>
        <sz val="11"/>
        <rFont val="HGSｺﾞｼｯｸM"/>
        <family val="3"/>
        <charset val="128"/>
      </rPr>
      <t>75</t>
    </r>
    <r>
      <rPr>
        <sz val="11"/>
        <rFont val="DejaVu Sans"/>
        <family val="2"/>
      </rPr>
      <t>％以上</t>
    </r>
  </si>
  <si>
    <t>常勤職員の
状況</t>
  </si>
  <si>
    <t>①のうち介護福祉士の総数（常勤換算）</t>
  </si>
  <si>
    <t>介護職員の総数（常勤換算）</t>
  </si>
  <si>
    <r>
      <rPr>
        <sz val="11"/>
        <rFont val="DejaVu Sans"/>
        <family val="2"/>
      </rPr>
      <t>①に占める②の割合が</t>
    </r>
    <r>
      <rPr>
        <sz val="11"/>
        <rFont val="HGSｺﾞｼｯｸM"/>
        <family val="3"/>
        <charset val="128"/>
      </rPr>
      <t>50</t>
    </r>
    <r>
      <rPr>
        <sz val="11"/>
        <rFont val="DejaVu Sans"/>
        <family val="2"/>
      </rPr>
      <t>％以上</t>
    </r>
  </si>
  <si>
    <t>介護福祉士等の
状況</t>
  </si>
  <si>
    <t>　　　 ※介護福祉士等の状況、常勤職員の状況、勤続年数の状況のうち、いずれか１つを満たすこと。</t>
  </si>
  <si>
    <t>（３）サービス提供体制強化加算（Ⅲ）</t>
  </si>
  <si>
    <r>
      <rPr>
        <sz val="11"/>
        <rFont val="DejaVu Sans"/>
        <family val="2"/>
      </rPr>
      <t>①に占める②の割合が</t>
    </r>
    <r>
      <rPr>
        <sz val="11"/>
        <rFont val="HGSｺﾞｼｯｸM"/>
        <family val="3"/>
        <charset val="128"/>
      </rPr>
      <t>60</t>
    </r>
    <r>
      <rPr>
        <sz val="11"/>
        <rFont val="DejaVu Sans"/>
        <family val="2"/>
      </rPr>
      <t>％以上</t>
    </r>
  </si>
  <si>
    <t>（２）サービス提供体制強化加算（Ⅱ）</t>
  </si>
  <si>
    <t>サービスの質の向上に資する
取組の状況</t>
  </si>
  <si>
    <r>
      <rPr>
        <sz val="10.5"/>
        <rFont val="DejaVu Sans"/>
        <family val="2"/>
      </rPr>
      <t>①のうち勤続年数</t>
    </r>
    <r>
      <rPr>
        <sz val="10.5"/>
        <rFont val="HGSｺﾞｼｯｸM"/>
        <family val="3"/>
        <charset val="128"/>
      </rPr>
      <t>10</t>
    </r>
    <r>
      <rPr>
        <sz val="10.5"/>
        <rFont val="DejaVu Sans"/>
        <family val="2"/>
      </rPr>
      <t>年以上の介護福祉士の総数（常勤換算）</t>
    </r>
  </si>
  <si>
    <r>
      <rPr>
        <sz val="11"/>
        <rFont val="DejaVu Sans"/>
        <family val="2"/>
      </rPr>
      <t>①に占める③の割合が</t>
    </r>
    <r>
      <rPr>
        <sz val="11"/>
        <rFont val="HGSｺﾞｼｯｸM"/>
        <family val="3"/>
        <charset val="128"/>
      </rPr>
      <t>35</t>
    </r>
    <r>
      <rPr>
        <sz val="11"/>
        <rFont val="DejaVu Sans"/>
        <family val="2"/>
      </rPr>
      <t>％以上</t>
    </r>
  </si>
  <si>
    <t>又は</t>
  </si>
  <si>
    <r>
      <rPr>
        <sz val="11"/>
        <rFont val="DejaVu Sans"/>
        <family val="2"/>
      </rPr>
      <t>①に占める②の割合が</t>
    </r>
    <r>
      <rPr>
        <sz val="11"/>
        <rFont val="HGSｺﾞｼｯｸM"/>
        <family val="3"/>
        <charset val="128"/>
      </rPr>
      <t>80</t>
    </r>
    <r>
      <rPr>
        <sz val="11"/>
        <rFont val="DejaVu Sans"/>
        <family val="2"/>
      </rPr>
      <t>％以上</t>
    </r>
  </si>
  <si>
    <t>（１）サービス提供体制強化加算（Ⅰ）</t>
  </si>
  <si>
    <t>令和</t>
  </si>
  <si>
    <t>（加算様式Ⅰ－７）</t>
    <rPh sb="1" eb="6">
      <t>カサンヨウシキ１</t>
    </rPh>
    <phoneticPr fontId="19"/>
  </si>
  <si>
    <t>※</t>
  </si>
  <si>
    <t>褥瘡マネジメントに関わる者</t>
  </si>
  <si>
    <t>褥瘡マネジメントの状況</t>
  </si>
  <si>
    <t>（加算様式Ⅰ－８）</t>
    <rPh sb="1" eb="6">
      <t>カサンヨウシキ１</t>
    </rPh>
    <phoneticPr fontId="19"/>
  </si>
  <si>
    <r>
      <rPr>
        <sz val="9"/>
        <rFont val="DejaVu Sans"/>
        <family val="2"/>
      </rPr>
      <t>　配置要件②の「</t>
    </r>
    <r>
      <rPr>
        <sz val="9"/>
        <rFont val="HGSｺﾞｼｯｸM"/>
        <family val="3"/>
        <charset val="128"/>
      </rPr>
      <t>0.6</t>
    </r>
    <r>
      <rPr>
        <sz val="9"/>
        <rFont val="DejaVu Sans"/>
        <family val="2"/>
      </rPr>
      <t>人配置」を「</t>
    </r>
    <r>
      <rPr>
        <sz val="9"/>
        <rFont val="HGSｺﾞｼｯｸM"/>
        <family val="3"/>
        <charset val="128"/>
      </rPr>
      <t>0.8</t>
    </r>
    <r>
      <rPr>
        <sz val="9"/>
        <rFont val="DejaVu Sans"/>
        <family val="2"/>
      </rPr>
      <t>人配置」に読み替えるものとする。</t>
    </r>
  </si>
  <si>
    <t>⑤ ④ⅰの委員会で安全体制やケアの質の確保、職員の負担軽減が図られている
　ことを確認</t>
  </si>
  <si>
    <t>ⅴ 夜間の訪室が必要な利用者に対する訪室の個別実施</t>
  </si>
  <si>
    <t>ⅳ 職員に対するテクノロジー活用に関する教育の実施</t>
  </si>
  <si>
    <t>ⅲ 機器の不具合の定期チェックの実施（メーカーとの連携を含む）</t>
  </si>
  <si>
    <t>ⅱ 職員に対する十分な休憩時間の確保等の勤務・雇用条件への配慮</t>
  </si>
  <si>
    <t>ⅰ 利用者の安全やケアの質の確保、職員の負担を軽減するための委員会の設置</t>
  </si>
  <si>
    <t>　</t>
  </si>
  <si>
    <t>③ 導入機器</t>
  </si>
  <si>
    <r>
      <rPr>
        <sz val="11"/>
        <rFont val="DejaVu Sans"/>
        <family val="2"/>
      </rPr>
      <t>② 夜勤職員全員がインカム等の</t>
    </r>
    <r>
      <rPr>
        <sz val="11"/>
        <rFont val="HGSｺﾞｼｯｸM"/>
        <family val="3"/>
        <charset val="128"/>
      </rPr>
      <t>ICT</t>
    </r>
    <r>
      <rPr>
        <sz val="11"/>
        <rFont val="DejaVu Sans"/>
        <family val="2"/>
      </rPr>
      <t xml:space="preserve">を使用 </t>
    </r>
  </si>
  <si>
    <t>① 入所（利用）者全員に見守り機器を使用</t>
  </si>
  <si>
    <r>
      <rPr>
        <sz val="11"/>
        <rFont val="DejaVu Sans"/>
        <family val="2"/>
      </rPr>
      <t>配置要件②　最低基準に加えて配置する人員が「</t>
    </r>
    <r>
      <rPr>
        <sz val="11"/>
        <rFont val="HGSｺﾞｼｯｸM"/>
        <family val="3"/>
        <charset val="128"/>
      </rPr>
      <t>0.6</t>
    </r>
    <r>
      <rPr>
        <sz val="11"/>
        <rFont val="DejaVu Sans"/>
        <family val="2"/>
      </rPr>
      <t>人配置」</t>
    </r>
  </si>
  <si>
    <t>⑥ 導入機器を安全かつ有効に活用するための委員会における、ヒヤリハット・
   介護事故が減少していることの確認、必要な分析・検討等</t>
  </si>
  <si>
    <t>⑤ 導入機器の継続的な使用（９週間以上）</t>
  </si>
  <si>
    <t>④ 導入機器</t>
  </si>
  <si>
    <t>１０％以上</t>
  </si>
  <si>
    <t>→　</t>
  </si>
  <si>
    <t>③ ①に占める②の割合</t>
  </si>
  <si>
    <t>② 見守り機器を導入して見守りを行っている対象者数</t>
  </si>
  <si>
    <t>① 入所（利用）者数</t>
  </si>
  <si>
    <r>
      <rPr>
        <sz val="11"/>
        <rFont val="DejaVu Sans"/>
        <family val="2"/>
      </rPr>
      <t>配置要件①　最低基準に加えて配置する人員が「</t>
    </r>
    <r>
      <rPr>
        <sz val="11"/>
        <rFont val="HGSｺﾞｼｯｸM"/>
        <family val="3"/>
        <charset val="128"/>
      </rPr>
      <t>0.9</t>
    </r>
    <r>
      <rPr>
        <sz val="11"/>
        <rFont val="DejaVu Sans"/>
        <family val="2"/>
      </rPr>
      <t>人配置」</t>
    </r>
  </si>
  <si>
    <t>以下について、該当する届出項目における必要事項を記載すること。</t>
  </si>
  <si>
    <t>（加算様式Ⅰ－９）</t>
    <rPh sb="1" eb="6">
      <t>カサンヨウシキ１</t>
    </rPh>
    <phoneticPr fontId="19"/>
  </si>
  <si>
    <t>　①　看護体制加算（Ⅱ）を算定している。</t>
  </si>
  <si>
    <t>医療機関コード</t>
  </si>
  <si>
    <t>協力医療機関名</t>
  </si>
  <si>
    <t>連携する協力医療機関</t>
  </si>
  <si>
    <t>配置医師名</t>
  </si>
  <si>
    <t xml:space="preserve"> 配置医師緊急時対応加算に関する届出内容</t>
  </si>
  <si>
    <t>ⅵ 夜間の訪室が必要な利用者に対する訪室の個別実施</t>
  </si>
  <si>
    <t>ⅴ 職員に対するテクノロジー活用に関する教育の実施</t>
  </si>
  <si>
    <t>ⅳ 機器の不具合の定期チェックの実施（メーカーとの連携を含む）</t>
  </si>
  <si>
    <t>ⅲ 緊急時の体制整備（近隣在住職員を中心とした緊急参集要員の確保等）</t>
  </si>
  <si>
    <t>①日本看護協会認定看護師教育課程「認知症看護」の研修</t>
  </si>
  <si>
    <t>すること。</t>
  </si>
  <si>
    <t>□</t>
  </si>
  <si>
    <t>２　認知症専門ケア加算（Ⅱ）</t>
  </si>
  <si>
    <t>日</t>
    <rPh sb="0" eb="1">
      <t>ニチ</t>
    </rPh>
    <phoneticPr fontId="19"/>
  </si>
  <si>
    <t>（加算様式Ⅰー12）</t>
    <rPh sb="1" eb="3">
      <t>カサン</t>
    </rPh>
    <rPh sb="3" eb="5">
      <t>ヨウシキ</t>
    </rPh>
    <phoneticPr fontId="19"/>
  </si>
  <si>
    <t>②基準に満たない事態が、４日以上発生した場合は、減算となる。</t>
    <phoneticPr fontId="19"/>
  </si>
  <si>
    <t>①基準に満たない事態が、２日以上連続して発生した場合は、減算となる。</t>
    <rPh sb="1" eb="3">
      <t>キジュン</t>
    </rPh>
    <rPh sb="4" eb="5">
      <t>ミ</t>
    </rPh>
    <rPh sb="8" eb="10">
      <t>ジタイ</t>
    </rPh>
    <rPh sb="13" eb="14">
      <t>ニチ</t>
    </rPh>
    <rPh sb="14" eb="16">
      <t>イジョウ</t>
    </rPh>
    <rPh sb="16" eb="18">
      <t>レンゾク</t>
    </rPh>
    <rPh sb="20" eb="22">
      <t>ハッセイ</t>
    </rPh>
    <rPh sb="24" eb="26">
      <t>バアイ</t>
    </rPh>
    <rPh sb="28" eb="30">
      <t>ゲンサン</t>
    </rPh>
    <phoneticPr fontId="19"/>
  </si>
  <si>
    <t>&lt;注意事項&gt;</t>
    <phoneticPr fontId="19"/>
  </si>
  <si>
    <t>短期入所生活介護の利用者数と本体施設である特別養護老人ホームの入所者数の合計</t>
    <rPh sb="14" eb="16">
      <t>ホンタイ</t>
    </rPh>
    <rPh sb="16" eb="18">
      <t>シセツ</t>
    </rPh>
    <rPh sb="21" eb="23">
      <t>トクベツ</t>
    </rPh>
    <rPh sb="23" eb="25">
      <t>ヨウゴ</t>
    </rPh>
    <rPh sb="25" eb="27">
      <t>ロウジン</t>
    </rPh>
    <rPh sb="31" eb="34">
      <t>ニュウショシャ</t>
    </rPh>
    <rPh sb="34" eb="35">
      <t>スウ</t>
    </rPh>
    <rPh sb="36" eb="38">
      <t>ゴウケイ</t>
    </rPh>
    <phoneticPr fontId="19"/>
  </si>
  <si>
    <t>※特別養護老人ホームの併設事業所又は空床利用で短期入所生活介護を行う場合は、</t>
    <rPh sb="1" eb="3">
      <t>トクベツ</t>
    </rPh>
    <rPh sb="3" eb="5">
      <t>ヨウゴ</t>
    </rPh>
    <rPh sb="5" eb="7">
      <t>ロウジン</t>
    </rPh>
    <rPh sb="11" eb="13">
      <t>ヘイセツ</t>
    </rPh>
    <rPh sb="13" eb="16">
      <t>ジギョウショ</t>
    </rPh>
    <rPh sb="16" eb="17">
      <t>マタ</t>
    </rPh>
    <rPh sb="18" eb="19">
      <t>ソラ</t>
    </rPh>
    <rPh sb="19" eb="20">
      <t>ユカ</t>
    </rPh>
    <rPh sb="20" eb="22">
      <t>リヨウ</t>
    </rPh>
    <rPh sb="23" eb="25">
      <t>タンキ</t>
    </rPh>
    <rPh sb="25" eb="27">
      <t>ニュウショ</t>
    </rPh>
    <rPh sb="27" eb="29">
      <t>セイカツ</t>
    </rPh>
    <rPh sb="29" eb="31">
      <t>カイゴ</t>
    </rPh>
    <rPh sb="32" eb="33">
      <t>オコナ</t>
    </rPh>
    <rPh sb="34" eb="36">
      <t>バアイ</t>
    </rPh>
    <phoneticPr fontId="19"/>
  </si>
  <si>
    <t>４＋（利用者数＋入所者数－１００）÷２５以上
（小数点以下を切り上げた員数以上）</t>
    <rPh sb="3" eb="5">
      <t>リヨウ</t>
    </rPh>
    <rPh sb="5" eb="6">
      <t>シャ</t>
    </rPh>
    <rPh sb="6" eb="7">
      <t>スウ</t>
    </rPh>
    <rPh sb="8" eb="10">
      <t>ニュウショ</t>
    </rPh>
    <rPh sb="10" eb="11">
      <t>シャ</t>
    </rPh>
    <rPh sb="11" eb="12">
      <t>スウ</t>
    </rPh>
    <rPh sb="20" eb="22">
      <t>イジョウ</t>
    </rPh>
    <rPh sb="24" eb="27">
      <t>ショウスウテン</t>
    </rPh>
    <rPh sb="27" eb="29">
      <t>イカ</t>
    </rPh>
    <rPh sb="30" eb="31">
      <t>キ</t>
    </rPh>
    <rPh sb="32" eb="33">
      <t>ア</t>
    </rPh>
    <rPh sb="35" eb="37">
      <t>インスウ</t>
    </rPh>
    <rPh sb="37" eb="39">
      <t>イジョウ</t>
    </rPh>
    <phoneticPr fontId="19"/>
  </si>
  <si>
    <t>１０１以上</t>
    <rPh sb="3" eb="5">
      <t>イジョウ</t>
    </rPh>
    <phoneticPr fontId="19"/>
  </si>
  <si>
    <t>４人以上</t>
    <rPh sb="1" eb="2">
      <t>ヒト</t>
    </rPh>
    <rPh sb="2" eb="4">
      <t>イジョウ</t>
    </rPh>
    <phoneticPr fontId="19"/>
  </si>
  <si>
    <t>８１～１００</t>
    <phoneticPr fontId="19"/>
  </si>
  <si>
    <t>３人以上</t>
    <rPh sb="1" eb="2">
      <t>ヒト</t>
    </rPh>
    <rPh sb="2" eb="4">
      <t>イジョウ</t>
    </rPh>
    <phoneticPr fontId="19"/>
  </si>
  <si>
    <t>６１～８０</t>
    <phoneticPr fontId="19"/>
  </si>
  <si>
    <t>２人以上</t>
    <rPh sb="1" eb="2">
      <t>ヒト</t>
    </rPh>
    <rPh sb="2" eb="4">
      <t>イジョウ</t>
    </rPh>
    <phoneticPr fontId="19"/>
  </si>
  <si>
    <t>２６～６０</t>
    <phoneticPr fontId="19"/>
  </si>
  <si>
    <t>２ユニットごとに１人以上</t>
    <rPh sb="9" eb="10">
      <t>ヒト</t>
    </rPh>
    <rPh sb="10" eb="12">
      <t>イジョウ</t>
    </rPh>
    <phoneticPr fontId="19"/>
  </si>
  <si>
    <t>１人以上</t>
    <rPh sb="1" eb="2">
      <t>ヒト</t>
    </rPh>
    <rPh sb="2" eb="4">
      <t>イジョウ</t>
    </rPh>
    <phoneticPr fontId="19"/>
  </si>
  <si>
    <t>２５人以下</t>
    <rPh sb="2" eb="5">
      <t>ニンイカ</t>
    </rPh>
    <phoneticPr fontId="19"/>
  </si>
  <si>
    <t>夜勤を行なう介護職員または看護職員の数</t>
    <rPh sb="0" eb="2">
      <t>ヤキン</t>
    </rPh>
    <rPh sb="3" eb="4">
      <t>オコ</t>
    </rPh>
    <rPh sb="6" eb="8">
      <t>カイゴ</t>
    </rPh>
    <rPh sb="8" eb="10">
      <t>ショクイン</t>
    </rPh>
    <rPh sb="13" eb="15">
      <t>カンゴ</t>
    </rPh>
    <rPh sb="15" eb="17">
      <t>ショクイン</t>
    </rPh>
    <rPh sb="18" eb="19">
      <t>カズ</t>
    </rPh>
    <phoneticPr fontId="19"/>
  </si>
  <si>
    <t>利用者数※</t>
    <rPh sb="0" eb="2">
      <t>リヨウ</t>
    </rPh>
    <rPh sb="2" eb="3">
      <t>シャ</t>
    </rPh>
    <rPh sb="3" eb="4">
      <t>スウ</t>
    </rPh>
    <phoneticPr fontId="19"/>
  </si>
  <si>
    <t>ユニット部分</t>
    <rPh sb="4" eb="6">
      <t>ブブン</t>
    </rPh>
    <phoneticPr fontId="19"/>
  </si>
  <si>
    <t>ユニット型以外の部分</t>
    <rPh sb="4" eb="5">
      <t>ガタ</t>
    </rPh>
    <rPh sb="5" eb="7">
      <t>イガイ</t>
    </rPh>
    <rPh sb="8" eb="10">
      <t>ブブン</t>
    </rPh>
    <phoneticPr fontId="19"/>
  </si>
  <si>
    <t>＜夜勤職員基準＞</t>
    <rPh sb="1" eb="3">
      <t>ヤキン</t>
    </rPh>
    <rPh sb="3" eb="5">
      <t>ショクイン</t>
    </rPh>
    <rPh sb="5" eb="7">
      <t>キジュン</t>
    </rPh>
    <phoneticPr fontId="19"/>
  </si>
  <si>
    <t>※算定要件　夜勤を行なう介護職員・看護職員の数が、最低基準を１人以上上回っていること。</t>
    <rPh sb="1" eb="3">
      <t>サンテイ</t>
    </rPh>
    <rPh sb="3" eb="5">
      <t>ヨウケン</t>
    </rPh>
    <rPh sb="6" eb="8">
      <t>ヤキン</t>
    </rPh>
    <rPh sb="9" eb="10">
      <t>オコ</t>
    </rPh>
    <rPh sb="12" eb="14">
      <t>カイゴ</t>
    </rPh>
    <rPh sb="14" eb="16">
      <t>ショクイン</t>
    </rPh>
    <rPh sb="17" eb="19">
      <t>カンゴ</t>
    </rPh>
    <rPh sb="19" eb="21">
      <t>ショクイン</t>
    </rPh>
    <rPh sb="22" eb="23">
      <t>カズ</t>
    </rPh>
    <rPh sb="25" eb="27">
      <t>サイテイ</t>
    </rPh>
    <rPh sb="27" eb="29">
      <t>キジュン</t>
    </rPh>
    <rPh sb="31" eb="32">
      <t>ヒト</t>
    </rPh>
    <rPh sb="32" eb="34">
      <t>イジョウ</t>
    </rPh>
    <rPh sb="34" eb="36">
      <t>ウワマワ</t>
    </rPh>
    <phoneticPr fontId="19"/>
  </si>
  <si>
    <t>＜参考＞</t>
    <rPh sb="1" eb="3">
      <t>サンコウ</t>
    </rPh>
    <phoneticPr fontId="19"/>
  </si>
  <si>
    <t>←　（ア）／（（イ）×１６時間）　　　※小数点３位以下切捨て</t>
    <rPh sb="13" eb="15">
      <t>ジカン</t>
    </rPh>
    <rPh sb="20" eb="23">
      <t>ショウスウテン</t>
    </rPh>
    <rPh sb="24" eb="25">
      <t>イ</t>
    </rPh>
    <rPh sb="25" eb="27">
      <t>イカ</t>
    </rPh>
    <rPh sb="27" eb="29">
      <t>キリス</t>
    </rPh>
    <phoneticPr fontId="19"/>
  </si>
  <si>
    <t>夜勤職員数（ウ）</t>
    <rPh sb="0" eb="2">
      <t>ヤキン</t>
    </rPh>
    <rPh sb="2" eb="4">
      <t>ショクイン</t>
    </rPh>
    <rPh sb="4" eb="5">
      <t>スウ</t>
    </rPh>
    <phoneticPr fontId="19"/>
  </si>
  <si>
    <t>１日平均</t>
    <rPh sb="0" eb="2">
      <t>イチニチ</t>
    </rPh>
    <rPh sb="2" eb="4">
      <t>ヘイキン</t>
    </rPh>
    <phoneticPr fontId="19"/>
  </si>
  <si>
    <t>←暦月（２８～３１日）</t>
    <rPh sb="1" eb="2">
      <t>レキ</t>
    </rPh>
    <rPh sb="2" eb="3">
      <t>ゲツ</t>
    </rPh>
    <rPh sb="9" eb="10">
      <t>ニチ</t>
    </rPh>
    <phoneticPr fontId="19"/>
  </si>
  <si>
    <t>算定月日数（イ）</t>
    <rPh sb="0" eb="2">
      <t>サンテイ</t>
    </rPh>
    <rPh sb="2" eb="3">
      <t>ツキ</t>
    </rPh>
    <rPh sb="3" eb="5">
      <t>ニッスウ</t>
    </rPh>
    <phoneticPr fontId="19"/>
  </si>
  <si>
    <t>総合計（ア）</t>
    <rPh sb="0" eb="1">
      <t>ソウ</t>
    </rPh>
    <rPh sb="1" eb="3">
      <t>ゴウケイ</t>
    </rPh>
    <phoneticPr fontId="19"/>
  </si>
  <si>
    <t>合計（Ａ）×（Ｂ）</t>
    <phoneticPr fontId="19"/>
  </si>
  <si>
    <t>回数（Ｂ）</t>
    <rPh sb="0" eb="2">
      <t>カイスウ</t>
    </rPh>
    <phoneticPr fontId="19"/>
  </si>
  <si>
    <t>時間（Ａ）</t>
    <rPh sb="0" eb="2">
      <t>ジカン</t>
    </rPh>
    <phoneticPr fontId="19"/>
  </si>
  <si>
    <t>勤務</t>
    <rPh sb="0" eb="2">
      <t>キンム</t>
    </rPh>
    <phoneticPr fontId="19"/>
  </si>
  <si>
    <t>総夜勤時間数</t>
    <rPh sb="0" eb="1">
      <t>ソウ</t>
    </rPh>
    <rPh sb="1" eb="3">
      <t>ヤキン</t>
    </rPh>
    <rPh sb="3" eb="6">
      <t>ジカンスウ</t>
    </rPh>
    <phoneticPr fontId="19"/>
  </si>
  <si>
    <r>
      <t>　　　時　　　分　～　翌朝　　　時　　　分（１６時間）　</t>
    </r>
    <r>
      <rPr>
        <sz val="8"/>
        <rFont val="ＭＳ Ｐゴシック"/>
        <family val="3"/>
        <charset val="128"/>
      </rPr>
      <t>←事業所が決める午後１０時から午前５時を含む連続する１６時間</t>
    </r>
    <rPh sb="3" eb="4">
      <t>ジ</t>
    </rPh>
    <rPh sb="7" eb="8">
      <t>フン</t>
    </rPh>
    <rPh sb="11" eb="13">
      <t>ヨクアサ</t>
    </rPh>
    <rPh sb="16" eb="17">
      <t>ジ</t>
    </rPh>
    <rPh sb="20" eb="21">
      <t>フン</t>
    </rPh>
    <rPh sb="24" eb="26">
      <t>ジカン</t>
    </rPh>
    <rPh sb="29" eb="32">
      <t>ジギョウショ</t>
    </rPh>
    <rPh sb="33" eb="34">
      <t>キ</t>
    </rPh>
    <rPh sb="36" eb="38">
      <t>ゴゴ</t>
    </rPh>
    <rPh sb="40" eb="41">
      <t>ジ</t>
    </rPh>
    <rPh sb="43" eb="45">
      <t>ゴゼン</t>
    </rPh>
    <rPh sb="46" eb="47">
      <t>ジ</t>
    </rPh>
    <rPh sb="48" eb="49">
      <t>フク</t>
    </rPh>
    <rPh sb="50" eb="52">
      <t>レンゾク</t>
    </rPh>
    <rPh sb="56" eb="58">
      <t>ジカン</t>
    </rPh>
    <phoneticPr fontId="19"/>
  </si>
  <si>
    <t>夜勤時間帯</t>
    <rPh sb="0" eb="2">
      <t>ヤキン</t>
    </rPh>
    <rPh sb="2" eb="5">
      <t>ジカンタイ</t>
    </rPh>
    <phoneticPr fontId="19"/>
  </si>
  <si>
    <t>　　　　　　　　　　　　　　　　　　　　　　　　　　　　　　　　　　　　　　　　　　　　　（　　　　　　ユニット）</t>
    <phoneticPr fontId="19"/>
  </si>
  <si>
    <t>事業所名</t>
    <rPh sb="0" eb="3">
      <t>ジギョウショ</t>
    </rPh>
    <rPh sb="3" eb="4">
      <t>メイ</t>
    </rPh>
    <phoneticPr fontId="19"/>
  </si>
  <si>
    <t>夜勤職員配置加算算定表</t>
    <rPh sb="0" eb="2">
      <t>ヤキン</t>
    </rPh>
    <rPh sb="2" eb="4">
      <t>ショクイン</t>
    </rPh>
    <rPh sb="4" eb="6">
      <t>ハイチ</t>
    </rPh>
    <rPh sb="6" eb="8">
      <t>カサン</t>
    </rPh>
    <rPh sb="8" eb="10">
      <t>サンテイ</t>
    </rPh>
    <rPh sb="10" eb="11">
      <t>ヒョウ</t>
    </rPh>
    <phoneticPr fontId="19"/>
  </si>
  <si>
    <t>介護給付費算定に係る体制等に関する届出書＜指定事業者用＞</t>
  </si>
  <si>
    <t>知事</t>
  </si>
  <si>
    <t>殿</t>
  </si>
  <si>
    <t>所在地</t>
  </si>
  <si>
    <t>このことについて、関係書類を添えて以下のとおり届け出ます。</t>
  </si>
  <si>
    <t>事業所所在地市町村番号</t>
  </si>
  <si>
    <r>
      <rPr>
        <sz val="11"/>
        <rFont val="HGSｺﾞｼｯｸM"/>
        <family val="3"/>
        <charset val="128"/>
      </rPr>
      <t>(</t>
    </r>
    <r>
      <rPr>
        <sz val="11"/>
        <rFont val="DejaVu Sans"/>
        <family val="2"/>
      </rPr>
      <t>郵便番号</t>
    </r>
  </si>
  <si>
    <t>ー</t>
  </si>
  <si>
    <t>）</t>
  </si>
  <si>
    <t>　　　　　</t>
  </si>
  <si>
    <t>県</t>
  </si>
  <si>
    <t>群市</t>
  </si>
  <si>
    <t>法人の種別</t>
  </si>
  <si>
    <t>事業所・施設の状況</t>
  </si>
  <si>
    <t>事業所・施設の名称</t>
  </si>
  <si>
    <t>主たる事業所・施設の所在地</t>
  </si>
  <si>
    <t>届出を行う事業所・施設の種類</t>
  </si>
  <si>
    <t>指定（許可）</t>
  </si>
  <si>
    <t>指定居宅サービス</t>
  </si>
  <si>
    <r>
      <rPr>
        <sz val="10"/>
        <rFont val="HGSｺﾞｼｯｸM"/>
        <family val="3"/>
        <charset val="128"/>
      </rPr>
      <t>1</t>
    </r>
    <r>
      <rPr>
        <sz val="10"/>
        <rFont val="DejaVu Sans"/>
        <family val="2"/>
      </rPr>
      <t>新規</t>
    </r>
  </si>
  <si>
    <r>
      <rPr>
        <sz val="10"/>
        <rFont val="HGSｺﾞｼｯｸM"/>
        <family val="3"/>
        <charset val="128"/>
      </rPr>
      <t>2</t>
    </r>
    <r>
      <rPr>
        <sz val="10"/>
        <rFont val="DejaVu Sans"/>
        <family val="2"/>
      </rPr>
      <t>変更</t>
    </r>
  </si>
  <si>
    <r>
      <rPr>
        <sz val="10"/>
        <rFont val="HGSｺﾞｼｯｸM"/>
        <family val="3"/>
        <charset val="128"/>
      </rPr>
      <t>3</t>
    </r>
    <r>
      <rPr>
        <sz val="10"/>
        <rFont val="DejaVu Sans"/>
        <family val="2"/>
      </rPr>
      <t>終了</t>
    </r>
  </si>
  <si>
    <t>訪問看護</t>
  </si>
  <si>
    <t>訪問ﾘﾊﾋﾞﾘﾃｰｼｮﾝ</t>
  </si>
  <si>
    <t>居宅療養管理指導</t>
  </si>
  <si>
    <t>通所ﾘﾊﾋﾞﾘﾃｰｼｮﾝ</t>
  </si>
  <si>
    <t>短期入所療養介護</t>
  </si>
  <si>
    <t>特定施設入居者生活介護</t>
  </si>
  <si>
    <t>介護予防訪問看護</t>
  </si>
  <si>
    <t>介護予防訪問ﾘﾊﾋﾞﾘﾃｰｼｮﾝ</t>
  </si>
  <si>
    <t>介護予防居宅療養管理指導</t>
  </si>
  <si>
    <t>介護予防通所ﾘﾊﾋﾞﾘﾃｰｼｮﾝ</t>
  </si>
  <si>
    <t>介護予防短期入所療養介護</t>
  </si>
  <si>
    <t>介護予防特定施設入居者生活介護</t>
  </si>
  <si>
    <t>施設</t>
  </si>
  <si>
    <t>介護老人福祉施設</t>
  </si>
  <si>
    <t>介護老人保健施設</t>
  </si>
  <si>
    <t>介護医療院</t>
  </si>
  <si>
    <r>
      <rPr>
        <sz val="11"/>
        <rFont val="DejaVu Sans"/>
        <family val="2"/>
      </rPr>
      <t>備考</t>
    </r>
    <r>
      <rPr>
        <sz val="11"/>
        <rFont val="ＭＳ Ｐゴシック"/>
        <family val="3"/>
        <charset val="128"/>
      </rPr>
      <t>1</t>
    </r>
    <r>
      <rPr>
        <sz val="11"/>
        <rFont val="DejaVu Sans"/>
        <family val="2"/>
      </rPr>
      <t>　「受付番号」「事業所所在市町村番号」欄には記載しないでください。</t>
    </r>
  </si>
  <si>
    <r>
      <rPr>
        <sz val="11"/>
        <rFont val="DejaVu Sans"/>
        <family val="2"/>
      </rPr>
      <t>　　</t>
    </r>
    <r>
      <rPr>
        <sz val="11"/>
        <rFont val="ＭＳ Ｐゴシック"/>
        <family val="3"/>
        <charset val="128"/>
      </rPr>
      <t>2</t>
    </r>
    <r>
      <rPr>
        <sz val="11"/>
        <rFont val="DejaVu Sans"/>
        <family val="2"/>
      </rPr>
      <t>　「法人の種別」欄は、申請者が法人である場合に、「社会福祉法人」「医療法人」「社団法人」「財団法人」</t>
    </r>
  </si>
  <si>
    <t>　　　「株式会社」「有限会社」等の別を記入してください。</t>
  </si>
  <si>
    <r>
      <rPr>
        <sz val="11"/>
        <rFont val="DejaVu Sans"/>
        <family val="2"/>
      </rPr>
      <t>　　</t>
    </r>
    <r>
      <rPr>
        <sz val="11"/>
        <rFont val="ＭＳ Ｐゴシック"/>
        <family val="3"/>
        <charset val="128"/>
      </rPr>
      <t>3</t>
    </r>
    <r>
      <rPr>
        <sz val="11"/>
        <rFont val="DejaVu Sans"/>
        <family val="2"/>
      </rPr>
      <t>　「法人所轄庁」欄は、申請者が認可法人である場合に、その主務官庁の名称を記載してください。</t>
    </r>
  </si>
  <si>
    <r>
      <rPr>
        <sz val="11"/>
        <rFont val="DejaVu Sans"/>
        <family val="2"/>
      </rPr>
      <t>　　</t>
    </r>
    <r>
      <rPr>
        <sz val="11"/>
        <rFont val="ＭＳ Ｐゴシック"/>
        <family val="3"/>
        <charset val="128"/>
      </rPr>
      <t>4</t>
    </r>
    <r>
      <rPr>
        <sz val="11"/>
        <rFont val="DejaVu Sans"/>
        <family val="2"/>
      </rPr>
      <t>　「実施事業」欄は、該当する欄に「〇」を記入してください。</t>
    </r>
  </si>
  <si>
    <r>
      <rPr>
        <sz val="11"/>
        <rFont val="DejaVu Sans"/>
        <family val="2"/>
      </rPr>
      <t>　　</t>
    </r>
    <r>
      <rPr>
        <sz val="11"/>
        <rFont val="ＭＳ Ｐゴシック"/>
        <family val="3"/>
        <charset val="128"/>
      </rPr>
      <t>5</t>
    </r>
    <r>
      <rPr>
        <sz val="11"/>
        <rFont val="DejaVu Sans"/>
        <family val="2"/>
      </rPr>
      <t>　「異動等の区分」欄には、今回届出を行う事業所・施設について該当する数字の横の□を■にしてください。</t>
    </r>
  </si>
  <si>
    <r>
      <rPr>
        <sz val="11"/>
        <rFont val="DejaVu Sans"/>
        <family val="2"/>
      </rPr>
      <t>　　</t>
    </r>
    <r>
      <rPr>
        <sz val="11"/>
        <rFont val="ＭＳ Ｐゴシック"/>
        <family val="3"/>
        <charset val="128"/>
      </rPr>
      <t>6</t>
    </r>
    <r>
      <rPr>
        <sz val="11"/>
        <rFont val="DejaVu Sans"/>
        <family val="2"/>
      </rPr>
      <t>　「異動項目」欄には、</t>
    </r>
    <r>
      <rPr>
        <sz val="11"/>
        <rFont val="ＭＳ Ｐゴシック"/>
        <family val="3"/>
        <charset val="128"/>
      </rPr>
      <t>(</t>
    </r>
    <r>
      <rPr>
        <sz val="11"/>
        <rFont val="DejaVu Sans"/>
        <family val="2"/>
      </rPr>
      <t>別紙</t>
    </r>
    <r>
      <rPr>
        <sz val="11"/>
        <rFont val="ＭＳ Ｐゴシック"/>
        <family val="3"/>
        <charset val="128"/>
      </rPr>
      <t>1</t>
    </r>
    <r>
      <rPr>
        <sz val="11"/>
        <rFont val="DejaVu Sans"/>
        <family val="2"/>
      </rPr>
      <t>，</t>
    </r>
    <r>
      <rPr>
        <sz val="11"/>
        <rFont val="ＭＳ Ｐゴシック"/>
        <family val="3"/>
        <charset val="128"/>
      </rPr>
      <t>1</t>
    </r>
    <r>
      <rPr>
        <sz val="11"/>
        <rFont val="DejaVu Sans"/>
        <family val="2"/>
      </rPr>
      <t>－</t>
    </r>
    <r>
      <rPr>
        <sz val="11"/>
        <rFont val="ＭＳ Ｐゴシック"/>
        <family val="3"/>
        <charset val="128"/>
      </rPr>
      <t>2)</t>
    </r>
    <r>
      <rPr>
        <sz val="11"/>
        <rFont val="DejaVu Sans"/>
        <family val="2"/>
      </rPr>
      <t>「介護給付費算定に係る体制等状況一覧表」に掲げる項目（施設等の区分、</t>
    </r>
  </si>
  <si>
    <t>人員配置区分、その他該当する体制等、割引）を記載してください。</t>
  </si>
  <si>
    <r>
      <rPr>
        <sz val="11"/>
        <rFont val="DejaVu Sans"/>
        <family val="2"/>
      </rPr>
      <t>　　</t>
    </r>
    <r>
      <rPr>
        <sz val="11"/>
        <rFont val="ＭＳ Ｐゴシック"/>
        <family val="3"/>
        <charset val="128"/>
      </rPr>
      <t>7</t>
    </r>
    <r>
      <rPr>
        <sz val="11"/>
        <rFont val="DejaVu Sans"/>
        <family val="2"/>
      </rPr>
      <t>　「特記事項」欄には、異動の状況について具体的に記載してください。</t>
    </r>
  </si>
  <si>
    <r>
      <rPr>
        <sz val="11"/>
        <rFont val="DejaVu Sans"/>
        <family val="2"/>
      </rPr>
      <t>　　</t>
    </r>
    <r>
      <rPr>
        <sz val="11"/>
        <rFont val="ＭＳ Ｐゴシック"/>
        <family val="3"/>
        <charset val="128"/>
      </rPr>
      <t>8</t>
    </r>
    <r>
      <rPr>
        <sz val="11"/>
        <rFont val="DejaVu Sans"/>
        <family val="2"/>
      </rPr>
      <t>　「主たる事業所の所在地以外の場所で一部実施する場合の出張所等の所在地」について、複数の出張所等を有する場合は、</t>
    </r>
  </si>
  <si>
    <r>
      <rPr>
        <sz val="11"/>
        <rFont val="ＭＳ Ｐゴシック"/>
        <family val="3"/>
        <charset val="128"/>
      </rPr>
      <t>（加算様式Ⅰ</t>
    </r>
    <r>
      <rPr>
        <sz val="11"/>
        <rFont val="DejaVu Sans"/>
        <family val="2"/>
      </rPr>
      <t>-</t>
    </r>
    <r>
      <rPr>
        <sz val="11"/>
        <rFont val="ＭＳ Ｐゴシック"/>
        <family val="3"/>
        <charset val="128"/>
      </rPr>
      <t>１）</t>
    </r>
    <phoneticPr fontId="19"/>
  </si>
  <si>
    <t>サービス種類</t>
  </si>
  <si>
    <t>１．割合を計算する職員</t>
  </si>
  <si>
    <t>介護福祉士</t>
  </si>
  <si>
    <t>介護職員</t>
  </si>
  <si>
    <t>２．有資格者等の割合の算定期間</t>
  </si>
  <si>
    <t>届出日の属する月の前３月</t>
  </si>
  <si>
    <t>実績月数　</t>
  </si>
  <si>
    <t>３．常勤換算方法による計算</t>
  </si>
  <si>
    <t>前年度（３月を除く）</t>
  </si>
  <si>
    <t>常勤換算人数</t>
  </si>
  <si>
    <t>①常勤職員の
一月あたりの
勤務時間</t>
  </si>
  <si>
    <r>
      <rPr>
        <sz val="11"/>
        <rFont val="DejaVu Sans"/>
        <family val="2"/>
      </rPr>
      <t xml:space="preserve">②常勤換算方法の
</t>
    </r>
    <r>
      <rPr>
        <u/>
        <sz val="11"/>
        <rFont val="DejaVu Sans"/>
        <family val="2"/>
      </rPr>
      <t>対象外</t>
    </r>
    <r>
      <rPr>
        <sz val="11"/>
        <rFont val="DejaVu Sans"/>
        <family val="2"/>
      </rPr>
      <t>である
常勤の職員数
（常勤・専従等）</t>
    </r>
  </si>
  <si>
    <t>③常勤換算方法の対象
である常勤の職員の
勤務延時間数
（常勤・兼務等）</t>
  </si>
  <si>
    <t>④非常勤の職員の
勤務延時間数</t>
  </si>
  <si>
    <t>令和　　年</t>
  </si>
  <si>
    <t>時間</t>
  </si>
  <si>
    <t>分子</t>
  </si>
  <si>
    <t>分母</t>
  </si>
  <si>
    <r>
      <rPr>
        <sz val="11"/>
        <color indexed="8"/>
        <rFont val="ＭＳ Ｐゴシック"/>
        <family val="3"/>
        <charset val="128"/>
      </rPr>
      <t>4</t>
    </r>
    <r>
      <rPr>
        <sz val="11"/>
        <color indexed="8"/>
        <rFont val="DejaVu Sans"/>
        <family val="2"/>
      </rPr>
      <t>月</t>
    </r>
  </si>
  <si>
    <t>割合を計算する職員</t>
  </si>
  <si>
    <r>
      <rPr>
        <sz val="11"/>
        <color indexed="8"/>
        <rFont val="DejaVu Sans"/>
        <family val="2"/>
      </rPr>
      <t>勤続年数</t>
    </r>
    <r>
      <rPr>
        <sz val="11"/>
        <color indexed="8"/>
        <rFont val="ＭＳ Ｐゴシック"/>
        <family val="3"/>
        <charset val="128"/>
      </rPr>
      <t>10</t>
    </r>
    <r>
      <rPr>
        <sz val="11"/>
        <color indexed="8"/>
        <rFont val="DejaVu Sans"/>
        <family val="2"/>
      </rPr>
      <t>年以上の介護福祉士</t>
    </r>
  </si>
  <si>
    <t>介護サービスを直接提供する職員</t>
  </si>
  <si>
    <r>
      <rPr>
        <sz val="11"/>
        <color indexed="8"/>
        <rFont val="ＭＳ Ｐゴシック"/>
        <family val="3"/>
        <charset val="128"/>
      </rPr>
      <t>5</t>
    </r>
    <r>
      <rPr>
        <sz val="11"/>
        <color indexed="8"/>
        <rFont val="DejaVu Sans"/>
        <family val="2"/>
      </rPr>
      <t>月</t>
    </r>
  </si>
  <si>
    <t>勤続年数７年以上の職員</t>
  </si>
  <si>
    <t>-</t>
  </si>
  <si>
    <r>
      <rPr>
        <sz val="11"/>
        <color indexed="8"/>
        <rFont val="ＭＳ Ｐゴシック"/>
        <family val="3"/>
        <charset val="128"/>
      </rPr>
      <t>6</t>
    </r>
    <r>
      <rPr>
        <sz val="11"/>
        <color indexed="8"/>
        <rFont val="DejaVu Sans"/>
        <family val="2"/>
      </rPr>
      <t>月</t>
    </r>
  </si>
  <si>
    <r>
      <rPr>
        <sz val="11"/>
        <color indexed="8"/>
        <rFont val="ＭＳ Ｐゴシック"/>
        <family val="3"/>
        <charset val="128"/>
      </rPr>
      <t>7</t>
    </r>
    <r>
      <rPr>
        <sz val="11"/>
        <color indexed="8"/>
        <rFont val="DejaVu Sans"/>
        <family val="2"/>
      </rPr>
      <t>月</t>
    </r>
  </si>
  <si>
    <r>
      <rPr>
        <sz val="11"/>
        <color indexed="8"/>
        <rFont val="ＭＳ Ｐゴシック"/>
        <family val="3"/>
        <charset val="128"/>
      </rPr>
      <t>8</t>
    </r>
    <r>
      <rPr>
        <sz val="11"/>
        <color indexed="8"/>
        <rFont val="DejaVu Sans"/>
        <family val="2"/>
      </rPr>
      <t>月</t>
    </r>
  </si>
  <si>
    <r>
      <rPr>
        <sz val="11"/>
        <color indexed="8"/>
        <rFont val="ＭＳ Ｐゴシック"/>
        <family val="3"/>
        <charset val="128"/>
      </rPr>
      <t>9</t>
    </r>
    <r>
      <rPr>
        <sz val="11"/>
        <color indexed="8"/>
        <rFont val="DejaVu Sans"/>
        <family val="2"/>
      </rPr>
      <t>月</t>
    </r>
  </si>
  <si>
    <r>
      <rPr>
        <sz val="11"/>
        <color indexed="8"/>
        <rFont val="ＭＳ Ｐゴシック"/>
        <family val="3"/>
        <charset val="128"/>
      </rPr>
      <t>10</t>
    </r>
    <r>
      <rPr>
        <sz val="11"/>
        <color indexed="8"/>
        <rFont val="DejaVu Sans"/>
        <family val="2"/>
      </rPr>
      <t>月</t>
    </r>
  </si>
  <si>
    <r>
      <rPr>
        <sz val="11"/>
        <color indexed="8"/>
        <rFont val="ＭＳ Ｐゴシック"/>
        <family val="3"/>
        <charset val="128"/>
      </rPr>
      <t>11</t>
    </r>
    <r>
      <rPr>
        <sz val="11"/>
        <color indexed="8"/>
        <rFont val="DejaVu Sans"/>
        <family val="2"/>
      </rPr>
      <t>月</t>
    </r>
  </si>
  <si>
    <r>
      <rPr>
        <sz val="11"/>
        <color indexed="8"/>
        <rFont val="ＭＳ Ｐゴシック"/>
        <family val="3"/>
        <charset val="128"/>
      </rPr>
      <t>12</t>
    </r>
    <r>
      <rPr>
        <sz val="11"/>
        <color indexed="8"/>
        <rFont val="DejaVu Sans"/>
        <family val="2"/>
      </rPr>
      <t>月</t>
    </r>
  </si>
  <si>
    <r>
      <rPr>
        <sz val="11"/>
        <color indexed="8"/>
        <rFont val="ＭＳ Ｐゴシック"/>
        <family val="3"/>
        <charset val="128"/>
      </rPr>
      <t>1</t>
    </r>
    <r>
      <rPr>
        <sz val="11"/>
        <color indexed="8"/>
        <rFont val="DejaVu Sans"/>
        <family val="2"/>
      </rPr>
      <t>月</t>
    </r>
  </si>
  <si>
    <r>
      <rPr>
        <sz val="11"/>
        <color indexed="8"/>
        <rFont val="ＭＳ Ｐゴシック"/>
        <family val="3"/>
        <charset val="128"/>
      </rPr>
      <t>2</t>
    </r>
    <r>
      <rPr>
        <sz val="11"/>
        <color indexed="8"/>
        <rFont val="DejaVu Sans"/>
        <family val="2"/>
      </rPr>
      <t>月</t>
    </r>
  </si>
  <si>
    <t>合計</t>
  </si>
  <si>
    <t>一月あたりの平均値</t>
  </si>
  <si>
    <t>の割合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</si>
  <si>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</si>
  <si>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</si>
  <si>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</si>
  <si>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</si>
  <si>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</si>
  <si>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</si>
  <si>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</si>
  <si>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</si>
  <si>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</si>
  <si>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</si>
  <si>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</si>
  <si>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</si>
  <si>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</si>
  <si>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</si>
  <si>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</si>
  <si>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</si>
  <si>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r>
      <rPr>
        <sz val="11"/>
        <color indexed="8"/>
        <rFont val="DejaVu Sans"/>
        <family val="2"/>
      </rPr>
      <t>　③常勤の職員のうち、併設事業所等の他の職種を兼務しており、</t>
    </r>
    <r>
      <rPr>
        <sz val="11"/>
        <color indexed="8"/>
        <rFont val="ＭＳ Ｐゴシック"/>
        <family val="3"/>
        <charset val="128"/>
      </rPr>
      <t>1</t>
    </r>
    <r>
      <rPr>
        <sz val="11"/>
        <color indexed="8"/>
        <rFont val="DejaVu Sans"/>
        <family val="2"/>
      </rPr>
      <t>人と計算するのが適当ではない職員の勤務延時間数を記入してください。</t>
    </r>
  </si>
  <si>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</si>
  <si>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</si>
  <si>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</si>
  <si>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r>
      <rPr>
        <sz val="11"/>
        <color indexed="8"/>
        <rFont val="DejaVu Sans"/>
        <family val="2"/>
      </rPr>
      <t>　　達していることをいいます。雇用の形態は考慮しません。例えば、常勤者は週に</t>
    </r>
    <r>
      <rPr>
        <sz val="11"/>
        <color indexed="8"/>
        <rFont val="ＭＳ Ｐゴシック"/>
        <family val="3"/>
        <charset val="128"/>
      </rPr>
      <t>40</t>
    </r>
    <r>
      <rPr>
        <sz val="11"/>
        <color indexed="8"/>
        <rFont val="DejaVu Sans"/>
        <family val="2"/>
      </rPr>
      <t>時間勤務することとされた事業所であれば、</t>
    </r>
  </si>
  <si>
    <r>
      <rPr>
        <sz val="11"/>
        <color indexed="8"/>
        <rFont val="DejaVu Sans"/>
        <family val="2"/>
      </rPr>
      <t>　　非正規雇用であっても、週</t>
    </r>
    <r>
      <rPr>
        <sz val="11"/>
        <color indexed="8"/>
        <rFont val="ＭＳ Ｐゴシック"/>
        <family val="3"/>
        <charset val="128"/>
      </rPr>
      <t>40</t>
    </r>
    <r>
      <rPr>
        <sz val="11"/>
        <color indexed="8"/>
        <rFont val="DejaVu Sans"/>
        <family val="2"/>
      </rPr>
      <t>時間勤務する従業者は常勤扱いとなります。</t>
    </r>
  </si>
  <si>
    <r>
      <rPr>
        <sz val="11"/>
        <color indexed="8"/>
        <rFont val="DejaVu Sans"/>
        <family val="2"/>
      </rPr>
      <t>　※従業者が育児・介護休業法による短時間勤務制度等を利用する場合、週</t>
    </r>
    <r>
      <rPr>
        <sz val="11"/>
        <color indexed="8"/>
        <rFont val="ＭＳ Ｐゴシック"/>
        <family val="3"/>
        <charset val="128"/>
      </rPr>
      <t>30</t>
    </r>
    <r>
      <rPr>
        <sz val="11"/>
        <color indexed="8"/>
        <rFont val="DejaVu Sans"/>
        <family val="2"/>
      </rPr>
      <t>時間以上の勤務で、常勤換算方法での計算にあたり、</t>
    </r>
  </si>
  <si>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</si>
  <si>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</si>
  <si>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</si>
  <si>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</si>
  <si>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【施設保管】参考計算書B</t>
    <rPh sb="1" eb="3">
      <t>シセツ</t>
    </rPh>
    <rPh sb="3" eb="5">
      <t>ホカン</t>
    </rPh>
    <rPh sb="8" eb="11">
      <t>ケイサンショ</t>
    </rPh>
    <phoneticPr fontId="19"/>
  </si>
  <si>
    <t>【施設保管】有資格者等の割合の参考計算書A</t>
    <phoneticPr fontId="19"/>
  </si>
  <si>
    <t>異動等区分</t>
  </si>
  <si>
    <r>
      <rPr>
        <sz val="11"/>
        <rFont val="HGSｺﾞｼｯｸM"/>
        <family val="3"/>
        <charset val="128"/>
      </rPr>
      <t>1</t>
    </r>
    <r>
      <rPr>
        <sz val="11"/>
        <rFont val="DejaVu Sans"/>
        <family val="2"/>
      </rPr>
      <t>　新規</t>
    </r>
  </si>
  <si>
    <r>
      <rPr>
        <sz val="11"/>
        <rFont val="HGSｺﾞｼｯｸM"/>
        <family val="3"/>
        <charset val="128"/>
      </rPr>
      <t>2</t>
    </r>
    <r>
      <rPr>
        <sz val="11"/>
        <rFont val="DejaVu Sans"/>
        <family val="2"/>
      </rPr>
      <t>　変更</t>
    </r>
  </si>
  <si>
    <r>
      <rPr>
        <sz val="11"/>
        <rFont val="HGSｺﾞｼｯｸM"/>
        <family val="3"/>
        <charset val="128"/>
      </rPr>
      <t>3</t>
    </r>
    <r>
      <rPr>
        <sz val="11"/>
        <rFont val="DejaVu Sans"/>
        <family val="2"/>
      </rPr>
      <t>　終了</t>
    </r>
  </si>
  <si>
    <r>
      <rPr>
        <sz val="11"/>
        <rFont val="HGSｺﾞｼｯｸM"/>
        <family val="3"/>
        <charset val="128"/>
      </rPr>
      <t>1</t>
    </r>
    <r>
      <rPr>
        <sz val="11"/>
        <rFont val="DejaVu Sans"/>
        <family val="2"/>
      </rPr>
      <t>　介護老人福祉施設</t>
    </r>
  </si>
  <si>
    <r>
      <rPr>
        <sz val="11"/>
        <rFont val="HGSｺﾞｼｯｸM"/>
        <family val="3"/>
        <charset val="128"/>
      </rPr>
      <t>2</t>
    </r>
    <r>
      <rPr>
        <sz val="11"/>
        <rFont val="DejaVu Sans"/>
        <family val="2"/>
      </rPr>
      <t>　地域密着型介護老人福祉施設</t>
    </r>
  </si>
  <si>
    <r>
      <rPr>
        <sz val="11"/>
        <rFont val="HGSｺﾞｼｯｸM"/>
        <family val="3"/>
        <charset val="128"/>
      </rPr>
      <t>1</t>
    </r>
    <r>
      <rPr>
        <sz val="11"/>
        <rFont val="DejaVu Sans"/>
        <family val="2"/>
      </rPr>
      <t>　看護体制加算（Ⅰ）イ</t>
    </r>
  </si>
  <si>
    <r>
      <rPr>
        <sz val="11"/>
        <rFont val="HGSｺﾞｼｯｸM"/>
        <family val="3"/>
        <charset val="128"/>
      </rPr>
      <t>2</t>
    </r>
    <r>
      <rPr>
        <sz val="11"/>
        <rFont val="DejaVu Sans"/>
        <family val="2"/>
      </rPr>
      <t>　看護体制加算（Ⅰ）ロ</t>
    </r>
  </si>
  <si>
    <r>
      <rPr>
        <sz val="11"/>
        <rFont val="HGSｺﾞｼｯｸM"/>
        <family val="3"/>
        <charset val="128"/>
      </rPr>
      <t>3</t>
    </r>
    <r>
      <rPr>
        <sz val="11"/>
        <rFont val="DejaVu Sans"/>
        <family val="2"/>
      </rPr>
      <t>　看護体制加算（Ⅱ）イ</t>
    </r>
  </si>
  <si>
    <r>
      <rPr>
        <sz val="11"/>
        <rFont val="HGSｺﾞｼｯｸM"/>
        <family val="3"/>
        <charset val="128"/>
      </rPr>
      <t>4</t>
    </r>
    <r>
      <rPr>
        <sz val="11"/>
        <rFont val="DejaVu Sans"/>
        <family val="2"/>
      </rPr>
      <t>　看護体制加算（Ⅱ）ロ</t>
    </r>
  </si>
  <si>
    <t>　保 健 師</t>
  </si>
  <si>
    <t>有</t>
  </si>
  <si>
    <t>・</t>
  </si>
  <si>
    <t>無</t>
  </si>
  <si>
    <t>　⑦　「人生の最終段階における医療・ケアの決定プロセスに関
　　するガイドライン」等の内容に沿った取組を行っている。</t>
  </si>
  <si>
    <t>異動区分</t>
  </si>
  <si>
    <r>
      <rPr>
        <sz val="11"/>
        <rFont val="HGSｺﾞｼｯｸM"/>
        <family val="3"/>
        <charset val="128"/>
      </rPr>
      <t>2</t>
    </r>
    <r>
      <rPr>
        <sz val="11"/>
        <rFont val="DejaVu Sans"/>
        <family val="2"/>
      </rPr>
      <t>　介護老人保健施設</t>
    </r>
  </si>
  <si>
    <t>3　地域密着型介護老人福祉施設</t>
  </si>
  <si>
    <r>
      <t>4</t>
    </r>
    <r>
      <rPr>
        <sz val="11"/>
        <rFont val="DejaVu Sans"/>
        <family val="2"/>
      </rPr>
      <t>　介護医療院</t>
    </r>
  </si>
  <si>
    <t>日常生活継続支援加算に関する届出書
（介護老人福祉施設・地域密着型介護老人福祉施設）　</t>
  </si>
  <si>
    <r>
      <rPr>
        <sz val="11"/>
        <color indexed="8"/>
        <rFont val="HGSｺﾞｼｯｸM"/>
        <family val="3"/>
        <charset val="128"/>
      </rPr>
      <t>2</t>
    </r>
    <r>
      <rPr>
        <sz val="11"/>
        <color indexed="8"/>
        <rFont val="DejaVu Sans"/>
        <family val="2"/>
      </rPr>
      <t>　異 動 区 分</t>
    </r>
  </si>
  <si>
    <r>
      <rPr>
        <sz val="11"/>
        <color indexed="8"/>
        <rFont val="HGSｺﾞｼｯｸM"/>
        <family val="3"/>
        <charset val="128"/>
      </rPr>
      <t>3</t>
    </r>
    <r>
      <rPr>
        <sz val="11"/>
        <color indexed="8"/>
        <rFont val="DejaVu Sans"/>
        <family val="2"/>
      </rPr>
      <t>　施 設 種 別</t>
    </r>
  </si>
  <si>
    <r>
      <rPr>
        <sz val="11"/>
        <color indexed="8"/>
        <rFont val="HGSｺﾞｼｯｸM"/>
        <family val="3"/>
        <charset val="128"/>
      </rPr>
      <t>4</t>
    </r>
    <r>
      <rPr>
        <sz val="11"/>
        <color indexed="8"/>
        <rFont val="DejaVu Sans"/>
        <family val="2"/>
      </rPr>
      <t>　届 出 項 目</t>
    </r>
  </si>
  <si>
    <r>
      <rPr>
        <sz val="11"/>
        <rFont val="HGSｺﾞｼｯｸM"/>
        <family val="3"/>
        <charset val="128"/>
      </rPr>
      <t>1</t>
    </r>
    <r>
      <rPr>
        <sz val="11"/>
        <rFont val="DejaVu Sans"/>
        <family val="2"/>
      </rPr>
      <t>　日常生活継続支援加算（Ⅰ）</t>
    </r>
  </si>
  <si>
    <r>
      <rPr>
        <sz val="11"/>
        <rFont val="HGSｺﾞｼｯｸM"/>
        <family val="3"/>
        <charset val="128"/>
      </rPr>
      <t>2</t>
    </r>
    <r>
      <rPr>
        <sz val="11"/>
        <rFont val="DejaVu Sans"/>
        <family val="2"/>
      </rPr>
      <t>　日常生活継続支援加算（Ⅱ）</t>
    </r>
  </si>
  <si>
    <r>
      <rPr>
        <sz val="11"/>
        <color indexed="8"/>
        <rFont val="DejaVu Sans"/>
        <family val="2"/>
      </rPr>
      <t>　</t>
    </r>
    <r>
      <rPr>
        <sz val="11"/>
        <color indexed="8"/>
        <rFont val="HGSｺﾞｼｯｸM"/>
        <family val="3"/>
        <charset val="128"/>
      </rPr>
      <t>5</t>
    </r>
    <r>
      <rPr>
        <sz val="11"/>
        <color indexed="8"/>
        <rFont val="DejaVu Sans"/>
        <family val="2"/>
      </rPr>
      <t>　入所者の
      状況及び介護
      福祉士の状況</t>
    </r>
  </si>
  <si>
    <r>
      <rPr>
        <sz val="10"/>
        <color indexed="8"/>
        <rFont val="DejaVu Sans"/>
        <family val="2"/>
      </rPr>
      <t>前６月又は前</t>
    </r>
    <r>
      <rPr>
        <sz val="10"/>
        <color indexed="8"/>
        <rFont val="HGSｺﾞｼｯｸM"/>
        <family val="3"/>
        <charset val="128"/>
      </rPr>
      <t>12</t>
    </r>
    <r>
      <rPr>
        <sz val="10"/>
        <color indexed="8"/>
        <rFont val="DejaVu Sans"/>
        <family val="2"/>
      </rPr>
      <t>月の新規新規入所者の総数</t>
    </r>
  </si>
  <si>
    <t>①に占める②の割合が
７０％以上</t>
  </si>
  <si>
    <t>①に占める③の割合が
６５％以上</t>
  </si>
  <si>
    <t>④に占める⑤の割合が
１５％以上</t>
  </si>
  <si>
    <t>介護福祉士数：入所者数が１：６以上</t>
  </si>
  <si>
    <t>備考１　要件を満たすことが分かる根拠書類を準備し、指定権者からの求めがあった場合には、
　　　速やかに提出してください。</t>
  </si>
  <si>
    <t>テクノロジーの導入による夜勤職員配置加算に係る届出書</t>
  </si>
  <si>
    <r>
      <rPr>
        <sz val="11"/>
        <rFont val="HGSｺﾞｼｯｸM"/>
        <family val="3"/>
        <charset val="128"/>
      </rPr>
      <t>3</t>
    </r>
    <r>
      <rPr>
        <sz val="11"/>
        <rFont val="DejaVu Sans"/>
        <family val="2"/>
      </rPr>
      <t>　短期入所生活介護</t>
    </r>
  </si>
  <si>
    <t>④ 利用者の安全やケアの質の確保、職員の負担の軽減を図るため、以下のすべての
　項目について、テクノロジー導入後、少なくとも３か月以上実施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</si>
  <si>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</si>
  <si>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</si>
  <si>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</si>
  <si>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</si>
  <si>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</si>
  <si>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テクノロジーの導入による日常生活継続支援加算に関する届出書</t>
  </si>
  <si>
    <r>
      <rPr>
        <sz val="11"/>
        <rFont val="HGSｺﾞｼｯｸM"/>
        <family val="3"/>
        <charset val="128"/>
      </rPr>
      <t>2</t>
    </r>
    <r>
      <rPr>
        <sz val="11"/>
        <rFont val="DejaVu Sans"/>
        <family val="2"/>
      </rPr>
      <t>　異 動 区 分</t>
    </r>
  </si>
  <si>
    <r>
      <rPr>
        <sz val="11"/>
        <rFont val="HGSｺﾞｼｯｸM"/>
        <family val="3"/>
        <charset val="128"/>
      </rPr>
      <t>3</t>
    </r>
    <r>
      <rPr>
        <sz val="11"/>
        <rFont val="DejaVu Sans"/>
        <family val="2"/>
      </rPr>
      <t>　施 設 種 別</t>
    </r>
  </si>
  <si>
    <r>
      <rPr>
        <sz val="11"/>
        <rFont val="HGSｺﾞｼｯｸM"/>
        <family val="3"/>
        <charset val="128"/>
      </rPr>
      <t>4</t>
    </r>
    <r>
      <rPr>
        <sz val="11"/>
        <rFont val="DejaVu Sans"/>
        <family val="2"/>
      </rPr>
      <t>　届 出 項 目</t>
    </r>
  </si>
  <si>
    <r>
      <rPr>
        <sz val="11"/>
        <rFont val="DejaVu Sans"/>
        <family val="2"/>
      </rPr>
      <t>　</t>
    </r>
    <r>
      <rPr>
        <sz val="11"/>
        <rFont val="HGSｺﾞｼｯｸM"/>
        <family val="3"/>
        <charset val="128"/>
      </rPr>
      <t>5</t>
    </r>
    <r>
      <rPr>
        <sz val="11"/>
        <rFont val="DejaVu Sans"/>
        <family val="2"/>
      </rPr>
      <t>　入所者の
      状況及び介護
      福祉士の状況</t>
    </r>
  </si>
  <si>
    <t>介護福祉士数：入所者数が１：７以上</t>
  </si>
  <si>
    <r>
      <rPr>
        <sz val="11"/>
        <rFont val="DejaVu Sans"/>
        <family val="2"/>
      </rPr>
      <t>　</t>
    </r>
    <r>
      <rPr>
        <sz val="11"/>
        <rFont val="HGSｺﾞｼｯｸM"/>
        <family val="3"/>
        <charset val="128"/>
      </rPr>
      <t>6</t>
    </r>
    <r>
      <rPr>
        <sz val="11"/>
        <rFont val="DejaVu Sans"/>
        <family val="2"/>
      </rPr>
      <t>　テクノロ
　　ジーの使用
　　状況</t>
    </r>
  </si>
  <si>
    <t>② 利用者の安全やケアの質の確保、職員の負担の軽減を図るため、以下のすべての項目に
　ついて、テクノロジー導入後、少なくとも３か月以上実施</t>
  </si>
  <si>
    <r>
      <rPr>
        <sz val="10"/>
        <rFont val="DejaVu Sans"/>
        <family val="2"/>
      </rPr>
      <t>　</t>
    </r>
    <r>
      <rPr>
        <sz val="10"/>
        <color indexed="10"/>
        <rFont val="DejaVu Sans"/>
        <family val="2"/>
      </rPr>
      <t>ⅰ 利用者の安全並びに介護サービスの質の確保及び職員の負担軽減に資する方策を検討するための
       委員会を設置</t>
    </r>
  </si>
  <si>
    <t>（別紙７ー３）</t>
  </si>
  <si>
    <t>テクノロジーを導入する場合の夜間の人員配置基準（従来型）に係る届出書</t>
  </si>
  <si>
    <t>ⅰ 利用者の安全並びに介護サービスの質の確保及び職員の負担軽減に資する</t>
  </si>
  <si>
    <t>　 方策を検討するための委員会の設置</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</si>
  <si>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</si>
  <si>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</si>
  <si>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</si>
  <si>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サービス提供体制強化加算に関する届出書</t>
  </si>
  <si>
    <r>
      <rPr>
        <sz val="11"/>
        <rFont val="ＭＳ Ｐゴシック"/>
        <family val="3"/>
        <charset val="128"/>
      </rPr>
      <t>（介護予防）短期入所生活介護、（介護予防）短期入所療養介護、介護老人福祉施設、
地域密着型介護老人福祉施設、介護老人保健施設、</t>
    </r>
    <r>
      <rPr>
        <sz val="11"/>
        <rFont val="ＭＳ Ｐゴシック"/>
        <family val="3"/>
        <charset val="128"/>
      </rPr>
      <t>介護医療院</t>
    </r>
    <phoneticPr fontId="19"/>
  </si>
  <si>
    <r>
      <rPr>
        <sz val="11"/>
        <rFont val="HGSｺﾞｼｯｸM"/>
        <family val="3"/>
        <charset val="128"/>
      </rPr>
      <t>1</t>
    </r>
    <r>
      <rPr>
        <sz val="11"/>
        <rFont val="DejaVu Sans"/>
        <family val="2"/>
      </rPr>
      <t>（介護予防）短期入所生活介護（</t>
    </r>
  </si>
  <si>
    <t>ア 単独型</t>
  </si>
  <si>
    <t>イ 併設型</t>
  </si>
  <si>
    <t>ウ 空床利用型）</t>
  </si>
  <si>
    <r>
      <rPr>
        <sz val="11"/>
        <rFont val="HGSｺﾞｼｯｸM"/>
        <family val="3"/>
        <charset val="128"/>
      </rPr>
      <t>2</t>
    </r>
    <r>
      <rPr>
        <sz val="11"/>
        <rFont val="DejaVu Sans"/>
        <family val="2"/>
      </rPr>
      <t>（介護予防）短期入所療養介護</t>
    </r>
  </si>
  <si>
    <r>
      <rPr>
        <sz val="11"/>
        <rFont val="HGSｺﾞｼｯｸM"/>
        <family val="3"/>
        <charset val="128"/>
      </rPr>
      <t>3</t>
    </r>
    <r>
      <rPr>
        <sz val="11"/>
        <rFont val="DejaVu Sans"/>
        <family val="2"/>
      </rPr>
      <t>　介護老人福祉施設</t>
    </r>
  </si>
  <si>
    <r>
      <rPr>
        <sz val="11"/>
        <rFont val="HGSｺﾞｼｯｸM"/>
        <family val="3"/>
        <charset val="128"/>
      </rPr>
      <t>4</t>
    </r>
    <r>
      <rPr>
        <sz val="11"/>
        <rFont val="DejaVu Sans"/>
        <family val="2"/>
      </rPr>
      <t>　地域密着型介護老人福祉施設</t>
    </r>
  </si>
  <si>
    <r>
      <rPr>
        <sz val="11"/>
        <rFont val="HGSｺﾞｼｯｸM"/>
        <family val="3"/>
        <charset val="128"/>
      </rPr>
      <t>5</t>
    </r>
    <r>
      <rPr>
        <sz val="11"/>
        <rFont val="DejaVu Sans"/>
        <family val="2"/>
      </rPr>
      <t>　介護老人保健施設</t>
    </r>
  </si>
  <si>
    <t>6　介護医療院</t>
    <phoneticPr fontId="19"/>
  </si>
  <si>
    <r>
      <rPr>
        <sz val="11"/>
        <rFont val="HGSｺﾞｼｯｸM"/>
        <family val="3"/>
        <charset val="128"/>
      </rPr>
      <t xml:space="preserve">1 </t>
    </r>
    <r>
      <rPr>
        <sz val="11"/>
        <rFont val="DejaVu Sans"/>
        <family val="2"/>
      </rPr>
      <t>サービス提供体制強化加算（Ⅰ）</t>
    </r>
  </si>
  <si>
    <r>
      <rPr>
        <sz val="11"/>
        <rFont val="HGSｺﾞｼｯｸM"/>
        <family val="3"/>
        <charset val="128"/>
      </rPr>
      <t xml:space="preserve">2 </t>
    </r>
    <r>
      <rPr>
        <sz val="11"/>
        <rFont val="DejaVu Sans"/>
        <family val="2"/>
      </rPr>
      <t>サービス提供体制強化加算（Ⅱ）</t>
    </r>
  </si>
  <si>
    <r>
      <rPr>
        <sz val="11"/>
        <rFont val="HGSｺﾞｼｯｸM"/>
        <family val="3"/>
        <charset val="128"/>
      </rPr>
      <t xml:space="preserve">3 </t>
    </r>
    <r>
      <rPr>
        <sz val="11"/>
        <rFont val="DejaVu Sans"/>
        <family val="2"/>
      </rPr>
      <t>サービス提供体制強化加算（Ⅲ）</t>
    </r>
  </si>
  <si>
    <r>
      <rPr>
        <sz val="11"/>
        <rFont val="HGSｺﾞｼｯｸM"/>
        <family val="3"/>
        <charset val="128"/>
      </rPr>
      <t>5</t>
    </r>
    <r>
      <rPr>
        <sz val="11"/>
        <rFont val="DejaVu Sans"/>
        <family val="2"/>
      </rPr>
      <t>　介護職員等の状況</t>
    </r>
  </si>
  <si>
    <r>
      <rPr>
        <sz val="8"/>
        <rFont val="ＭＳ Ｐゴシック"/>
        <family val="3"/>
        <charset val="128"/>
      </rPr>
      <t>　※（地域密着型）介護老人福祉施設、介護老人保健施設、</t>
    </r>
    <r>
      <rPr>
        <sz val="8"/>
        <rFont val="ＭＳ Ｐゴシック"/>
        <family val="3"/>
        <charset val="128"/>
      </rPr>
      <t>介護医療院は記載</t>
    </r>
    <phoneticPr fontId="19"/>
  </si>
  <si>
    <t>備考１</t>
  </si>
  <si>
    <t>要件を満たすことが分かる根拠書類を準備し、指定権者からの求めがあった場合には、速やかに提出すること。</t>
  </si>
  <si>
    <t>備考２</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</si>
  <si>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</si>
  <si>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褥瘡マネジメント加算に関する届出書</t>
  </si>
  <si>
    <t>１　介護老人福祉施設</t>
  </si>
  <si>
    <t>２　地域密着型介護老人福祉施設入所者生活介護</t>
  </si>
  <si>
    <t>３　介護老人保健施設</t>
  </si>
  <si>
    <t>４　看護小規模多機能型居宅介護</t>
  </si>
  <si>
    <t>　「褥瘡マネジメントに関わる者」には、共同で褥瘡ケア計画を作成している者の職種及び氏名を記入してください。</t>
  </si>
  <si>
    <r>
      <t>（別紙</t>
    </r>
    <r>
      <rPr>
        <sz val="11"/>
        <rFont val="HGSｺﾞｼｯｸM"/>
        <family val="3"/>
        <charset val="128"/>
      </rPr>
      <t>39</t>
    </r>
    <r>
      <rPr>
        <sz val="11"/>
        <rFont val="DejaVu Sans"/>
        <family val="2"/>
      </rPr>
      <t>）</t>
    </r>
  </si>
  <si>
    <t>配置医師緊急時対応加算に係る届出書</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</si>
  <si>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</si>
  <si>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r>
      <rPr>
        <sz val="11"/>
        <rFont val="DejaVu Sans"/>
        <family val="2"/>
      </rPr>
      <t>　③　複数名の配置医師を置いている、若しくは配置医と協力
　　医療機関の医師が連携し、施設の求めに応じて</t>
    </r>
    <r>
      <rPr>
        <sz val="11"/>
        <rFont val="HGSｺﾞｼｯｸM"/>
        <family val="3"/>
        <charset val="128"/>
      </rPr>
      <t>24</t>
    </r>
    <r>
      <rPr>
        <sz val="11"/>
        <rFont val="DejaVu Sans"/>
        <family val="2"/>
      </rPr>
      <t>時間対応
　　できる体制を確保している。</t>
    </r>
  </si>
  <si>
    <t>　④　②及び③の内容について届出を行っている。</t>
  </si>
  <si>
    <r>
      <rPr>
        <sz val="11"/>
        <rFont val="DejaVu Sans"/>
        <family val="2"/>
      </rPr>
      <t>備考１　配置医師については、「特別養護老人ホーム等における療養の給付の取扱いについ
　　　て」（平成</t>
    </r>
    <r>
      <rPr>
        <sz val="11"/>
        <rFont val="HGSｺﾞｼｯｸM"/>
        <family val="3"/>
        <charset val="128"/>
      </rPr>
      <t>18</t>
    </r>
    <r>
      <rPr>
        <sz val="11"/>
        <rFont val="DejaVu Sans"/>
        <family val="2"/>
      </rPr>
      <t>年３月</t>
    </r>
    <r>
      <rPr>
        <sz val="11"/>
        <rFont val="HGSｺﾞｼｯｸM"/>
        <family val="3"/>
        <charset val="128"/>
      </rPr>
      <t>31</t>
    </r>
    <r>
      <rPr>
        <sz val="11"/>
        <rFont val="DejaVu Sans"/>
        <family val="2"/>
      </rPr>
      <t>日保医発</t>
    </r>
    <r>
      <rPr>
        <sz val="11"/>
        <rFont val="HGSｺﾞｼｯｸM"/>
        <family val="3"/>
        <charset val="128"/>
      </rPr>
      <t>0331002</t>
    </r>
    <r>
      <rPr>
        <sz val="11"/>
        <rFont val="DejaVu Sans"/>
        <family val="2"/>
      </rPr>
      <t>）別紙様式「特別養護老人ホーム等の施設の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</si>
  <si>
    <t>認知症専門ケア加算に係る届出書</t>
  </si>
  <si>
    <t>１　新規</t>
  </si>
  <si>
    <t>２　変更</t>
  </si>
  <si>
    <t>３　終了</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</si>
  <si>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</si>
  <si>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</si>
  <si>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</si>
  <si>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</si>
  <si>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</si>
  <si>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</si>
  <si>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</si>
  <si>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</si>
  <si>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</si>
  <si>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１　認知症専門ケア加算（Ⅰ）　　　</t>
  </si>
  <si>
    <t>１．認知症専門ケア加算（Ⅰ）に係る届出内容</t>
  </si>
  <si>
    <t>(1)</t>
  </si>
  <si>
    <t>利用者又は入所者の総数のうち、日常生活自立度のランクⅢ、Ⅳ又はＭに該当する者</t>
  </si>
  <si>
    <r>
      <rPr>
        <sz val="11"/>
        <rFont val="DejaVu Sans"/>
        <family val="2"/>
      </rPr>
      <t>の割合が</t>
    </r>
    <r>
      <rPr>
        <sz val="11"/>
        <rFont val="HGSｺﾞｼｯｸM"/>
        <family val="3"/>
        <charset val="128"/>
      </rPr>
      <t>50</t>
    </r>
    <r>
      <rPr>
        <sz val="11"/>
        <rFont val="DejaVu Sans"/>
        <family val="2"/>
      </rPr>
      <t>％以上である</t>
    </r>
  </si>
  <si>
    <t>①　利用者又は入所者の総数　注</t>
  </si>
  <si>
    <t>②　日常生活自立度のランクⅢ、Ⅳ又はＭに該当する者の数　注</t>
  </si>
  <si>
    <r>
      <rPr>
        <sz val="11"/>
        <rFont val="DejaVu Sans"/>
        <family val="2"/>
      </rPr>
      <t>③　②</t>
    </r>
    <r>
      <rPr>
        <sz val="11"/>
        <rFont val="HGSｺﾞｼｯｸM"/>
        <family val="3"/>
        <charset val="128"/>
      </rPr>
      <t>÷①×100</t>
    </r>
  </si>
  <si>
    <t>注　届出日の属する月の前３月の各月末時点の利用者又は入所者の数（訪問サービスでは</t>
  </si>
  <si>
    <t>前３月間の利用実人員数又は利用延べ人数）の平均で算定。</t>
  </si>
  <si>
    <t>(2)</t>
  </si>
  <si>
    <t>認知症介護に係る専門的な研修を修了している者を、日常生活自立度のランクⅢ、</t>
  </si>
  <si>
    <r>
      <rPr>
        <sz val="11"/>
        <rFont val="DejaVu Sans"/>
        <family val="2"/>
      </rPr>
      <t>Ⅳ又は</t>
    </r>
    <r>
      <rPr>
        <sz val="11"/>
        <rFont val="HGSｺﾞｼｯｸM"/>
        <family val="3"/>
        <charset val="128"/>
      </rPr>
      <t>M</t>
    </r>
    <r>
      <rPr>
        <sz val="11"/>
        <rFont val="DejaVu Sans"/>
        <family val="2"/>
      </rPr>
      <t>に該当する者の数に応じて必要数以上配置し、チームとして専門的な</t>
    </r>
  </si>
  <si>
    <t>認知症ケアを実施している</t>
  </si>
  <si>
    <t>認知症介護に係る専門的な研修を修了している者の数</t>
  </si>
  <si>
    <t>【参考】</t>
  </si>
  <si>
    <t>日常生活自立度のランクⅢ、Ⅳ又はＭに該当する者の数</t>
  </si>
  <si>
    <t>研修修了者の必要数</t>
  </si>
  <si>
    <r>
      <rPr>
        <sz val="8"/>
        <rFont val="HGSｺﾞｼｯｸM"/>
        <family val="3"/>
        <charset val="128"/>
      </rPr>
      <t>20</t>
    </r>
    <r>
      <rPr>
        <sz val="8"/>
        <rFont val="DejaVu Sans"/>
        <family val="2"/>
      </rPr>
      <t>人未満</t>
    </r>
  </si>
  <si>
    <t>１以上</t>
  </si>
  <si>
    <r>
      <rPr>
        <sz val="8"/>
        <rFont val="HGSｺﾞｼｯｸM"/>
        <family val="3"/>
        <charset val="128"/>
      </rPr>
      <t>20</t>
    </r>
    <r>
      <rPr>
        <sz val="8"/>
        <rFont val="DejaVu Sans"/>
        <family val="2"/>
      </rPr>
      <t>以上</t>
    </r>
    <r>
      <rPr>
        <sz val="8"/>
        <rFont val="HGSｺﾞｼｯｸM"/>
        <family val="3"/>
        <charset val="128"/>
      </rPr>
      <t>30</t>
    </r>
    <r>
      <rPr>
        <sz val="8"/>
        <rFont val="DejaVu Sans"/>
        <family val="2"/>
      </rPr>
      <t>未満</t>
    </r>
  </si>
  <si>
    <t>２以上</t>
  </si>
  <si>
    <r>
      <rPr>
        <sz val="8"/>
        <rFont val="HGSｺﾞｼｯｸM"/>
        <family val="3"/>
        <charset val="128"/>
      </rPr>
      <t>30</t>
    </r>
    <r>
      <rPr>
        <sz val="8"/>
        <rFont val="DejaVu Sans"/>
        <family val="2"/>
      </rPr>
      <t>以上</t>
    </r>
    <r>
      <rPr>
        <sz val="8"/>
        <rFont val="HGSｺﾞｼｯｸM"/>
        <family val="3"/>
        <charset val="128"/>
      </rPr>
      <t>40</t>
    </r>
    <r>
      <rPr>
        <sz val="8"/>
        <rFont val="DejaVu Sans"/>
        <family val="2"/>
      </rPr>
      <t>未満</t>
    </r>
  </si>
  <si>
    <t>３以上</t>
  </si>
  <si>
    <r>
      <rPr>
        <sz val="8"/>
        <rFont val="HGSｺﾞｼｯｸM"/>
        <family val="3"/>
        <charset val="128"/>
      </rPr>
      <t>40</t>
    </r>
    <r>
      <rPr>
        <sz val="8"/>
        <rFont val="DejaVu Sans"/>
        <family val="2"/>
      </rPr>
      <t>以上</t>
    </r>
    <r>
      <rPr>
        <sz val="8"/>
        <rFont val="HGSｺﾞｼｯｸM"/>
        <family val="3"/>
        <charset val="128"/>
      </rPr>
      <t>50</t>
    </r>
    <r>
      <rPr>
        <sz val="8"/>
        <rFont val="DejaVu Sans"/>
        <family val="2"/>
      </rPr>
      <t>未満</t>
    </r>
  </si>
  <si>
    <t>４以上</t>
  </si>
  <si>
    <r>
      <rPr>
        <sz val="8"/>
        <rFont val="HGSｺﾞｼｯｸM"/>
        <family val="3"/>
        <charset val="128"/>
      </rPr>
      <t>50</t>
    </r>
    <r>
      <rPr>
        <sz val="8"/>
        <rFont val="DejaVu Sans"/>
        <family val="2"/>
      </rPr>
      <t>以上</t>
    </r>
    <r>
      <rPr>
        <sz val="8"/>
        <rFont val="HGSｺﾞｼｯｸM"/>
        <family val="3"/>
        <charset val="128"/>
      </rPr>
      <t>60</t>
    </r>
    <r>
      <rPr>
        <sz val="8"/>
        <rFont val="DejaVu Sans"/>
        <family val="2"/>
      </rPr>
      <t>未満</t>
    </r>
  </si>
  <si>
    <t>５以上</t>
  </si>
  <si>
    <r>
      <rPr>
        <sz val="8"/>
        <rFont val="HGSｺﾞｼｯｸM"/>
        <family val="3"/>
        <charset val="128"/>
      </rPr>
      <t>60</t>
    </r>
    <r>
      <rPr>
        <sz val="8"/>
        <rFont val="DejaVu Sans"/>
        <family val="2"/>
      </rPr>
      <t>以上</t>
    </r>
    <r>
      <rPr>
        <sz val="8"/>
        <rFont val="HGSｺﾞｼｯｸM"/>
        <family val="3"/>
        <charset val="128"/>
      </rPr>
      <t>70</t>
    </r>
    <r>
      <rPr>
        <sz val="8"/>
        <rFont val="DejaVu Sans"/>
        <family val="2"/>
      </rPr>
      <t>未満</t>
    </r>
  </si>
  <si>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</si>
  <si>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</si>
  <si>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</si>
  <si>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</si>
  <si>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</si>
  <si>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</si>
  <si>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認知症専門ケア加算（Ⅰ）の基準のいずれにも該当している</t>
  </si>
  <si>
    <r>
      <rPr>
        <sz val="11"/>
        <rFont val="DejaVu Sans"/>
        <family val="2"/>
      </rPr>
      <t>※認知症専門ケア加算（Ⅰ）に係る届出内容</t>
    </r>
    <r>
      <rPr>
        <sz val="11"/>
        <rFont val="HGSｺﾞｼｯｸM"/>
        <family val="3"/>
        <charset val="128"/>
      </rPr>
      <t>(1)</t>
    </r>
    <r>
      <rPr>
        <sz val="11"/>
        <rFont val="DejaVu Sans"/>
        <family val="2"/>
      </rPr>
      <t>～</t>
    </r>
    <r>
      <rPr>
        <sz val="11"/>
        <rFont val="HGSｺﾞｼｯｸM"/>
        <family val="3"/>
        <charset val="128"/>
      </rPr>
      <t>(3)</t>
    </r>
    <r>
      <rPr>
        <sz val="11"/>
        <rFont val="DejaVu Sans"/>
        <family val="2"/>
      </rPr>
      <t>も記入すること。</t>
    </r>
  </si>
  <si>
    <t>認知症介護の指導に係る専門的な研修を修了している者を１名以上配置し、</t>
  </si>
  <si>
    <t>事業所又は施設全体の認知症ケアの指導等を実施している</t>
  </si>
  <si>
    <t>事業所又は施設において介護職員、看護職員ごとの認知症ケアに関する研修計画を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</si>
  <si>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</si>
  <si>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</si>
  <si>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</si>
  <si>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</si>
  <si>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</si>
  <si>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</si>
  <si>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</si>
  <si>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</si>
  <si>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</si>
  <si>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</si>
  <si>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</si>
  <si>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</si>
  <si>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</si>
  <si>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</si>
  <si>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介護老人福祉施設、介護老人保健施設、介護医療院</t>
    <phoneticPr fontId="19"/>
  </si>
  <si>
    <r>
      <t>　</t>
    </r>
    <r>
      <rPr>
        <sz val="11"/>
        <rFont val="HGSｺﾞｼｯｸM"/>
        <family val="3"/>
        <charset val="128"/>
      </rPr>
      <t>1</t>
    </r>
    <r>
      <rPr>
        <sz val="11"/>
        <rFont val="DejaVu Sans"/>
        <family val="2"/>
      </rPr>
      <t>　新規　</t>
    </r>
    <r>
      <rPr>
        <sz val="11"/>
        <rFont val="HGSｺﾞｼｯｸM"/>
        <family val="3"/>
        <charset val="128"/>
      </rPr>
      <t>2</t>
    </r>
    <r>
      <rPr>
        <sz val="11"/>
        <rFont val="DejaVu Sans"/>
        <family val="2"/>
      </rPr>
      <t>　変更　</t>
    </r>
    <r>
      <rPr>
        <sz val="11"/>
        <rFont val="HGSｺﾞｼｯｸM"/>
        <family val="3"/>
        <charset val="128"/>
      </rPr>
      <t>3</t>
    </r>
    <r>
      <rPr>
        <sz val="11"/>
        <rFont val="DejaVu Sans"/>
        <family val="2"/>
      </rPr>
      <t>　終了</t>
    </r>
  </si>
  <si>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</si>
  <si>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</si>
  <si>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</si>
  <si>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</si>
  <si>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</si>
  <si>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</si>
  <si>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</si>
  <si>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</si>
  <si>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</si>
  <si>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r>
      <t>10</t>
    </r>
    <r>
      <rPr>
        <sz val="10"/>
        <rFont val="DejaVu Sans"/>
        <family val="2"/>
      </rPr>
      <t>　介護老人保健施設</t>
    </r>
  </si>
  <si>
    <r>
      <t>11</t>
    </r>
    <r>
      <rPr>
        <sz val="10"/>
        <rFont val="DejaVu Sans"/>
        <family val="2"/>
      </rPr>
      <t>　介護医療院</t>
    </r>
  </si>
  <si>
    <r>
      <t>12</t>
    </r>
    <r>
      <rPr>
        <sz val="9"/>
        <rFont val="DejaVu Sans"/>
        <family val="2"/>
      </rPr>
      <t>　介護予防短期入所生活介護</t>
    </r>
  </si>
  <si>
    <r>
      <t>13</t>
    </r>
    <r>
      <rPr>
        <sz val="10"/>
        <rFont val="DejaVu Sans"/>
        <family val="2"/>
      </rPr>
      <t>　介護予防短期入所療養介護</t>
    </r>
  </si>
  <si>
    <r>
      <t>14</t>
    </r>
    <r>
      <rPr>
        <sz val="10"/>
        <rFont val="DejaVu Sans"/>
        <family val="2"/>
      </rPr>
      <t>　介護予防特定施設入居者生活介護</t>
    </r>
  </si>
  <si>
    <r>
      <t>15</t>
    </r>
    <r>
      <rPr>
        <sz val="9"/>
        <rFont val="DejaVu Sans"/>
        <family val="2"/>
      </rPr>
      <t>　介護予防小規模多機能型居宅介護</t>
    </r>
  </si>
  <si>
    <r>
      <t>16</t>
    </r>
    <r>
      <rPr>
        <sz val="10"/>
        <rFont val="DejaVu Sans"/>
        <family val="2"/>
      </rPr>
      <t>　介護予防認知症対応型共同生活介護</t>
    </r>
  </si>
  <si>
    <t>届出区分</t>
  </si>
  <si>
    <t>１　生産性向上推進体制加算（Ⅰ）　２　生産性向上推進体制加算（Ⅱ）</t>
  </si>
  <si>
    <t>生産性向上推進体制加算（Ⅰ）に係る届出</t>
  </si>
  <si>
    <t>① 加算（Ⅱ）のデータ等により業務改善の取組による成果を確認</t>
  </si>
  <si>
    <t>② 以下のⅰ～ⅲの項目の機器をすべて使用</t>
  </si>
  <si>
    <t>　ⅰ入所（利用）者全員に見守り機器を使用</t>
  </si>
  <si>
    <r>
      <t>　ⅱ 職員全員がインカム等の</t>
    </r>
    <r>
      <rPr>
        <sz val="11"/>
        <rFont val="HGSｺﾞｼｯｸM"/>
        <family val="3"/>
        <charset val="128"/>
      </rPr>
      <t>ICT</t>
    </r>
    <r>
      <rPr>
        <sz val="11"/>
        <rFont val="DejaVu Sans"/>
        <family val="2"/>
      </rPr>
      <t xml:space="preserve">を使用 </t>
    </r>
  </si>
  <si>
    <t>　ⅲ 介護記録ソフト、スマートフォン等の介護記録の作成の効率化に</t>
  </si>
  <si>
    <r>
      <t xml:space="preserve">  資する</t>
    </r>
    <r>
      <rPr>
        <sz val="11"/>
        <rFont val="HGSｺﾞｼｯｸM"/>
        <family val="3"/>
        <charset val="128"/>
      </rPr>
      <t>ICT</t>
    </r>
    <r>
      <rPr>
        <sz val="11"/>
        <rFont val="DejaVu Sans"/>
        <family val="2"/>
      </rPr>
      <t xml:space="preserve">を使用 </t>
    </r>
  </si>
  <si>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</si>
  <si>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</si>
  <si>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</si>
  <si>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</si>
  <si>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</si>
  <si>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</si>
  <si>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</si>
  <si>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</si>
  <si>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</si>
  <si>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</si>
  <si>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</si>
  <si>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</si>
  <si>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</si>
  <si>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r>
      <rPr>
        <sz val="11"/>
        <rFont val="DejaVu Sans"/>
        <family val="2"/>
      </rPr>
      <t>　ⅱ 職員全員がインカム等の</t>
    </r>
    <r>
      <rPr>
        <sz val="11"/>
        <rFont val="HGSｺﾞｼｯｸM"/>
        <family val="3"/>
        <charset val="128"/>
      </rPr>
      <t>ICT</t>
    </r>
    <r>
      <rPr>
        <sz val="11"/>
        <rFont val="DejaVu Sans"/>
        <family val="2"/>
      </rPr>
      <t xml:space="preserve">を使用 </t>
    </r>
  </si>
  <si>
    <r>
      <rPr>
        <sz val="11"/>
        <rFont val="DejaVu Sans"/>
        <family val="2"/>
      </rPr>
      <t xml:space="preserve">  </t>
    </r>
    <r>
      <rPr>
        <sz val="11"/>
        <color indexed="10"/>
        <rFont val="DejaVu Sans"/>
        <family val="2"/>
      </rPr>
      <t>資する</t>
    </r>
    <r>
      <rPr>
        <sz val="11"/>
        <color indexed="10"/>
        <rFont val="HGSｺﾞｼｯｸM"/>
        <family val="3"/>
        <charset val="128"/>
      </rPr>
      <t>ICT</t>
    </r>
    <r>
      <rPr>
        <sz val="11"/>
        <color indexed="10"/>
        <rFont val="DejaVu Sans"/>
        <family val="2"/>
      </rPr>
      <t xml:space="preserve">を使用 </t>
    </r>
  </si>
  <si>
    <t>② 委員会において、以下のすべての項目について必要な検討を行い、当該項目の実施を確認</t>
  </si>
  <si>
    <t>ⅰ ①の機器を利用する場合における利用者の安全やケアの質の確保</t>
  </si>
  <si>
    <r>
      <rPr>
        <sz val="11"/>
        <rFont val="DejaVu Sans"/>
        <family val="2"/>
      </rPr>
      <t>ⅳ 業務の効率化、ケアの</t>
    </r>
    <r>
      <rPr>
        <sz val="11"/>
        <color indexed="10"/>
        <rFont val="DejaVu Sans"/>
        <family val="2"/>
      </rPr>
      <t>質</t>
    </r>
    <r>
      <rPr>
        <sz val="11"/>
        <rFont val="DejaVu Sans"/>
        <family val="2"/>
      </rPr>
      <t>の確保、職員の負担軽減を図るための職</t>
    </r>
  </si>
  <si>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</si>
  <si>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</si>
  <si>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</si>
  <si>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</si>
  <si>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</si>
  <si>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r>
      <rPr>
        <sz val="11"/>
        <rFont val="HGSｺﾞｼｯｸM"/>
        <family val="3"/>
        <charset val="128"/>
      </rPr>
      <t xml:space="preserve">1 </t>
    </r>
    <r>
      <rPr>
        <sz val="11"/>
        <rFont val="DejaVu Sans"/>
        <family val="2"/>
      </rPr>
      <t>（介護予防）特定施設入居者生活介護</t>
    </r>
  </si>
  <si>
    <r>
      <rPr>
        <sz val="11"/>
        <rFont val="HGSｺﾞｼｯｸM"/>
        <family val="3"/>
        <charset val="128"/>
      </rPr>
      <t>2</t>
    </r>
    <r>
      <rPr>
        <sz val="11"/>
        <rFont val="DejaVu Sans"/>
        <family val="2"/>
      </rPr>
      <t>　地域密着型特定施設入居者生活介護</t>
    </r>
  </si>
  <si>
    <r>
      <rPr>
        <sz val="11"/>
        <rFont val="HGSｺﾞｼｯｸM"/>
        <family val="3"/>
        <charset val="128"/>
      </rPr>
      <t xml:space="preserve">3 </t>
    </r>
    <r>
      <rPr>
        <sz val="11"/>
        <rFont val="DejaVu Sans"/>
        <family val="2"/>
      </rPr>
      <t>（介護予防）認知症対応型共同生活介護</t>
    </r>
  </si>
  <si>
    <r>
      <rPr>
        <sz val="11"/>
        <rFont val="HGSｺﾞｼｯｸM"/>
        <family val="3"/>
        <charset val="128"/>
      </rPr>
      <t>4</t>
    </r>
    <r>
      <rPr>
        <sz val="11"/>
        <rFont val="DejaVu Sans"/>
        <family val="2"/>
      </rPr>
      <t>　介護老人福祉施設</t>
    </r>
  </si>
  <si>
    <r>
      <rPr>
        <sz val="11"/>
        <rFont val="HGSｺﾞｼｯｸM"/>
        <family val="3"/>
        <charset val="128"/>
      </rPr>
      <t>5</t>
    </r>
    <r>
      <rPr>
        <sz val="11"/>
        <rFont val="DejaVu Sans"/>
        <family val="2"/>
      </rPr>
      <t>　</t>
    </r>
    <r>
      <rPr>
        <sz val="10"/>
        <rFont val="DejaVu Sans"/>
        <family val="2"/>
      </rPr>
      <t>地域密着型介護老人福祉施設入所者生活介護</t>
    </r>
  </si>
  <si>
    <r>
      <rPr>
        <sz val="11"/>
        <rFont val="HGSｺﾞｼｯｸM"/>
        <family val="3"/>
        <charset val="128"/>
      </rPr>
      <t>6</t>
    </r>
    <r>
      <rPr>
        <sz val="11"/>
        <rFont val="DejaVu Sans"/>
        <family val="2"/>
      </rPr>
      <t>　介護老人保健施設</t>
    </r>
  </si>
  <si>
    <r>
      <rPr>
        <sz val="11"/>
        <rFont val="HGSｺﾞｼｯｸM"/>
        <family val="3"/>
        <charset val="128"/>
      </rPr>
      <t>7</t>
    </r>
    <r>
      <rPr>
        <sz val="11"/>
        <rFont val="DejaVu Sans"/>
        <family val="2"/>
      </rPr>
      <t>　介護医療院</t>
    </r>
  </si>
  <si>
    <r>
      <rPr>
        <sz val="11"/>
        <rFont val="HGSｺﾞｼｯｸM"/>
        <family val="3"/>
        <charset val="128"/>
      </rPr>
      <t>1</t>
    </r>
    <r>
      <rPr>
        <sz val="11"/>
        <rFont val="DejaVu Sans"/>
        <family val="2"/>
      </rPr>
      <t>　高齢者施設等感染対策向上加算（Ⅰ）</t>
    </r>
  </si>
  <si>
    <r>
      <rPr>
        <sz val="11"/>
        <rFont val="HGSｺﾞｼｯｸM"/>
        <family val="3"/>
        <charset val="128"/>
      </rPr>
      <t>2</t>
    </r>
    <r>
      <rPr>
        <sz val="11"/>
        <rFont val="DejaVu Sans"/>
        <family val="2"/>
      </rPr>
      <t>　高齢者施設等感染対策向上加算（Ⅱ）</t>
    </r>
  </si>
  <si>
    <r>
      <rPr>
        <sz val="11"/>
        <rFont val="HGSｺﾞｼｯｸM"/>
        <family val="3"/>
        <charset val="128"/>
      </rPr>
      <t>5</t>
    </r>
    <r>
      <rPr>
        <sz val="11"/>
        <rFont val="DejaVu Sans"/>
        <family val="2"/>
      </rPr>
      <t>　高齢者施設等感染対策向上加算（Ⅰ）に係る届出</t>
    </r>
  </si>
  <si>
    <t>連携している第二種協定指定医療機関</t>
  </si>
  <si>
    <t>医療機関名</t>
  </si>
  <si>
    <t>院内感染対策の研修または訓練を行った医療機関または地域の医師会</t>
  </si>
  <si>
    <t>　　　　医療機関名（※１）</t>
  </si>
  <si>
    <t>医療機関が届け出ている診療報酬</t>
  </si>
  <si>
    <r>
      <rPr>
        <sz val="11"/>
        <rFont val="HGSｺﾞｼｯｸM"/>
        <family val="3"/>
        <charset val="128"/>
      </rPr>
      <t xml:space="preserve">1 </t>
    </r>
    <r>
      <rPr>
        <sz val="11"/>
        <rFont val="DejaVu Sans"/>
        <family val="2"/>
      </rPr>
      <t>感染対策向上加算１</t>
    </r>
  </si>
  <si>
    <r>
      <rPr>
        <sz val="11"/>
        <rFont val="HGSｺﾞｼｯｸM"/>
        <family val="3"/>
        <charset val="128"/>
      </rPr>
      <t xml:space="preserve">2 </t>
    </r>
    <r>
      <rPr>
        <sz val="11"/>
        <rFont val="DejaVu Sans"/>
        <family val="2"/>
      </rPr>
      <t>感染対策向上加算２</t>
    </r>
  </si>
  <si>
    <r>
      <rPr>
        <sz val="11"/>
        <rFont val="HGSｺﾞｼｯｸM"/>
        <family val="3"/>
        <charset val="128"/>
      </rPr>
      <t xml:space="preserve">3 </t>
    </r>
    <r>
      <rPr>
        <sz val="11"/>
        <rFont val="DejaVu Sans"/>
        <family val="2"/>
      </rPr>
      <t>感染対策向上加算３</t>
    </r>
  </si>
  <si>
    <r>
      <rPr>
        <sz val="11"/>
        <rFont val="HGSｺﾞｼｯｸM"/>
        <family val="3"/>
        <charset val="128"/>
      </rPr>
      <t xml:space="preserve">4 </t>
    </r>
    <r>
      <rPr>
        <sz val="11"/>
        <rFont val="DejaVu Sans"/>
        <family val="2"/>
      </rPr>
      <t>外来感染対策向上加算</t>
    </r>
  </si>
  <si>
    <t>地域の医師会の名称（※１）</t>
  </si>
  <si>
    <t>院内感染対策に関する研修又は訓練に参加した日時</t>
  </si>
  <si>
    <r>
      <rPr>
        <sz val="11"/>
        <rFont val="HGSｺﾞｼｯｸM"/>
        <family val="3"/>
        <charset val="128"/>
      </rPr>
      <t>6</t>
    </r>
    <r>
      <rPr>
        <sz val="11"/>
        <rFont val="DejaVu Sans"/>
        <family val="2"/>
      </rPr>
      <t>　高齢者施設等感染対策向上加算（Ⅱ）に係る届出</t>
    </r>
  </si>
  <si>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</si>
  <si>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</si>
  <si>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</si>
  <si>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備考３</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</si>
  <si>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</si>
  <si>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</si>
  <si>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</si>
  <si>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</si>
  <si>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</si>
  <si>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（加算様式Ⅰー13）</t>
    <rPh sb="1" eb="3">
      <t>カサン</t>
    </rPh>
    <rPh sb="3" eb="5">
      <t>ヨウシキ</t>
    </rPh>
    <phoneticPr fontId="19"/>
  </si>
  <si>
    <t>（加算様式Ⅰー14）</t>
    <rPh sb="1" eb="3">
      <t>カサン</t>
    </rPh>
    <rPh sb="3" eb="5">
      <t>ヨウシキ</t>
    </rPh>
    <phoneticPr fontId="19"/>
  </si>
  <si>
    <t>１（介護予防）認知症対応型共同生活介護</t>
  </si>
  <si>
    <t>２　介護老人福祉施設</t>
  </si>
  <si>
    <r>
      <rPr>
        <sz val="11"/>
        <rFont val="DejaVu Sans"/>
        <family val="2"/>
      </rPr>
      <t>３</t>
    </r>
    <r>
      <rPr>
        <sz val="10"/>
        <rFont val="DejaVu Sans"/>
        <family val="2"/>
      </rPr>
      <t>　</t>
    </r>
    <r>
      <rPr>
        <sz val="9"/>
        <rFont val="DejaVu Sans"/>
        <family val="2"/>
      </rPr>
      <t>地域密着型介護老人福祉施設入所者生活介護</t>
    </r>
    <r>
      <rPr>
        <sz val="10"/>
        <rFont val="DejaVu Sans"/>
        <family val="2"/>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</si>
  <si>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</si>
  <si>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</si>
  <si>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</si>
  <si>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</si>
  <si>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</si>
  <si>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</si>
  <si>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②　日常生活自立度のランクⅡ、Ⅲ、Ⅳ又はＭに該当する者の数　注</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</si>
  <si>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</si>
  <si>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</si>
  <si>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</si>
  <si>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</si>
  <si>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</si>
  <si>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</si>
  <si>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</si>
  <si>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</si>
  <si>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</si>
  <si>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</si>
  <si>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</si>
  <si>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</si>
  <si>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r>
      <rPr>
        <sz val="11"/>
        <rFont val="HGSｺﾞｼｯｸM"/>
        <family val="3"/>
        <charset val="128"/>
      </rPr>
      <t>(4</t>
    </r>
    <r>
      <rPr>
        <sz val="11"/>
        <rFont val="DejaVu Sans"/>
        <family val="2"/>
      </rPr>
      <t>）</t>
    </r>
  </si>
  <si>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</si>
  <si>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</si>
  <si>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</si>
  <si>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</si>
  <si>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r>
      <rPr>
        <sz val="11"/>
        <rFont val="DejaVu Sans"/>
        <family val="2"/>
      </rPr>
      <t>認知症チームケア推進加算（Ⅰ）の（</t>
    </r>
    <r>
      <rPr>
        <sz val="11"/>
        <rFont val="HGSｺﾞｼｯｸM"/>
        <family val="3"/>
        <charset val="128"/>
      </rPr>
      <t>1</t>
    </r>
    <r>
      <rPr>
        <sz val="11"/>
        <rFont val="DejaVu Sans"/>
        <family val="2"/>
      </rPr>
      <t>）、（</t>
    </r>
    <r>
      <rPr>
        <sz val="11"/>
        <rFont val="HGSｺﾞｼｯｸM"/>
        <family val="3"/>
        <charset val="128"/>
      </rPr>
      <t>3</t>
    </r>
    <r>
      <rPr>
        <sz val="11"/>
        <rFont val="DejaVu Sans"/>
        <family val="2"/>
      </rPr>
      <t>）、（</t>
    </r>
    <r>
      <rPr>
        <sz val="11"/>
        <rFont val="HGSｺﾞｼｯｸM"/>
        <family val="3"/>
        <charset val="128"/>
      </rPr>
      <t>4</t>
    </r>
    <r>
      <rPr>
        <sz val="11"/>
        <rFont val="DejaVu Sans"/>
        <family val="2"/>
      </rPr>
      <t>）に該当している</t>
    </r>
  </si>
  <si>
    <r>
      <rPr>
        <sz val="11"/>
        <rFont val="DejaVu Sans"/>
        <family val="2"/>
      </rPr>
      <t>※認知症チームケア推進加算（Ⅰ）に係る届出内容（</t>
    </r>
    <r>
      <rPr>
        <sz val="11"/>
        <rFont val="HGSｺﾞｼｯｸM"/>
        <family val="3"/>
        <charset val="128"/>
      </rPr>
      <t>1</t>
    </r>
    <r>
      <rPr>
        <sz val="11"/>
        <rFont val="DejaVu Sans"/>
        <family val="2"/>
      </rPr>
      <t>）、（</t>
    </r>
    <r>
      <rPr>
        <sz val="11"/>
        <rFont val="HGSｺﾞｼｯｸM"/>
        <family val="3"/>
        <charset val="128"/>
      </rPr>
      <t>3</t>
    </r>
    <r>
      <rPr>
        <sz val="11"/>
        <rFont val="DejaVu Sans"/>
        <family val="2"/>
      </rPr>
      <t>）、（</t>
    </r>
    <r>
      <rPr>
        <sz val="11"/>
        <rFont val="HGSｺﾞｼｯｸM"/>
        <family val="3"/>
        <charset val="128"/>
      </rPr>
      <t>4</t>
    </r>
    <r>
      <rPr>
        <sz val="11"/>
        <rFont val="DejaVu Sans"/>
        <family val="2"/>
      </rPr>
      <t>）も記入すること。</t>
    </r>
  </si>
  <si>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</si>
  <si>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</si>
  <si>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</si>
  <si>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</si>
  <si>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</si>
  <si>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</si>
  <si>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（加算様式Ⅰー15）</t>
    <rPh sb="1" eb="3">
      <t>カサン</t>
    </rPh>
    <rPh sb="3" eb="5">
      <t>ヨウシキ</t>
    </rPh>
    <phoneticPr fontId="19"/>
  </si>
  <si>
    <t>ー</t>
    <phoneticPr fontId="19"/>
  </si>
  <si>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</si>
  <si>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</si>
  <si>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</si>
  <si>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</si>
  <si>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</si>
  <si>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</si>
  <si>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r>
      <rPr>
        <sz val="11"/>
        <rFont val="HGSｺﾞｼｯｸM"/>
        <family val="3"/>
        <charset val="128"/>
      </rPr>
      <t>LIFE</t>
    </r>
    <r>
      <rPr>
        <sz val="11"/>
        <rFont val="DejaVu Sans"/>
        <family val="2"/>
      </rPr>
      <t>への登録</t>
    </r>
  </si>
  <si>
    <t>割 引</t>
  </si>
  <si>
    <t>各サービス共通</t>
  </si>
  <si>
    <t>地域区分</t>
  </si>
  <si>
    <t>１　１級地</t>
  </si>
  <si>
    <t>６　２級地</t>
  </si>
  <si>
    <t>７　３級地</t>
  </si>
  <si>
    <t>２　４級地</t>
  </si>
  <si>
    <t>３　５級地</t>
  </si>
  <si>
    <t>４　６級地</t>
  </si>
  <si>
    <t>９　７級地</t>
  </si>
  <si>
    <t>５　その他</t>
  </si>
  <si>
    <t>夜間勤務条件基準</t>
  </si>
  <si>
    <t>１ 基準型</t>
  </si>
  <si>
    <t>６ 減算型</t>
  </si>
  <si>
    <t>１　なし</t>
  </si>
  <si>
    <t>職員の欠員による減算の状況</t>
  </si>
  <si>
    <t>１ なし</t>
  </si>
  <si>
    <t>２ 看護職員</t>
  </si>
  <si>
    <t>３ 介護職員</t>
  </si>
  <si>
    <t>４ 介護支援専門員</t>
  </si>
  <si>
    <t>２　あり</t>
  </si>
  <si>
    <t>ユニットケア体制</t>
  </si>
  <si>
    <t>１ 対応不可</t>
  </si>
  <si>
    <t>２ 対応可</t>
  </si>
  <si>
    <t>身体拘束廃止取組の有無</t>
  </si>
  <si>
    <t>１ 減算型</t>
  </si>
  <si>
    <t>２ 基準型</t>
  </si>
  <si>
    <t>安全管理体制</t>
  </si>
  <si>
    <t>高齢者虐待防止措置実施の有無</t>
  </si>
  <si>
    <t>業務継続計画策定の有無</t>
  </si>
  <si>
    <t>栄養ケア・マネジメントの
実施の有無</t>
  </si>
  <si>
    <t>２ あり</t>
  </si>
  <si>
    <t>日常生活継続支援加算</t>
  </si>
  <si>
    <t>テクノロジーの導入
（日常生活継続支援加算関係）</t>
  </si>
  <si>
    <t>看護体制加算Ⅰ</t>
  </si>
  <si>
    <t>看護体制加算Ⅱ</t>
  </si>
  <si>
    <t>夜勤職員配置加算</t>
  </si>
  <si>
    <t>２ 加算Ⅰ・加算Ⅱ</t>
  </si>
  <si>
    <t>３ 加算Ⅲ・加算Ⅳ</t>
  </si>
  <si>
    <t>テクノロジーの導入
（夜勤職員配置加算関係）</t>
  </si>
  <si>
    <t>準ユニットケア体制</t>
  </si>
  <si>
    <t>生活機能向上連携加算</t>
  </si>
  <si>
    <t>３ 加算Ⅰ</t>
  </si>
  <si>
    <t>２ 加算Ⅱ</t>
  </si>
  <si>
    <t>１　介護福祉施設</t>
  </si>
  <si>
    <t>個別機能訓練加算</t>
  </si>
  <si>
    <t>４ 加算Ⅱ</t>
  </si>
  <si>
    <t>５ 加算Ⅲ</t>
  </si>
  <si>
    <t>介護福祉施設サービス</t>
  </si>
  <si>
    <t>２　経過的小規模介護福祉施設</t>
  </si>
  <si>
    <t>３　ユニット型介護福祉施設</t>
  </si>
  <si>
    <t>若年性認知症入所者受入加算</t>
  </si>
  <si>
    <t>４　経過的ユニット型小規模介護福祉施設</t>
  </si>
  <si>
    <t>常勤専従医師配置</t>
  </si>
  <si>
    <t>精神科医師定期的療養指導</t>
  </si>
  <si>
    <t>障害者生活支援体制</t>
  </si>
  <si>
    <t>２ 加算Ⅰ</t>
  </si>
  <si>
    <t>３ 加算Ⅱ</t>
  </si>
  <si>
    <t>栄養マネジメント強化体制</t>
  </si>
  <si>
    <t>療養食加算</t>
  </si>
  <si>
    <t>配置医師緊急時対応加算</t>
  </si>
  <si>
    <t>看取り介護体制</t>
  </si>
  <si>
    <t>在宅・入所相互利用体制</t>
  </si>
  <si>
    <t>認知症専門ケア加算</t>
  </si>
  <si>
    <t>認知症チームケア推進加算</t>
  </si>
  <si>
    <t>褥瘡マネジメント加算</t>
  </si>
  <si>
    <t>排せつ支援加算</t>
  </si>
  <si>
    <t>自立支援促進加算</t>
  </si>
  <si>
    <t>科学的介護推進体制加算</t>
  </si>
  <si>
    <t>安全対策体制</t>
  </si>
  <si>
    <t>高齢者施設等感染対策向上加算Ⅰ</t>
  </si>
  <si>
    <t>高齢者施設等感染対策向上加算Ⅱ</t>
  </si>
  <si>
    <t>生産性向上推進体制加算</t>
  </si>
  <si>
    <t>サービス提供体制強化加算</t>
  </si>
  <si>
    <t>６ 加算Ⅰ</t>
  </si>
  <si>
    <t>５ 加算Ⅱ</t>
  </si>
  <si>
    <t>７ 加算Ⅲ</t>
  </si>
  <si>
    <t>備考　１　この表は、事業所所在地以外の場所で一部事業を実施する出張所等がある場合について記載することとし、複数出張所等を有する場合は出張所ごとに提出してください。</t>
  </si>
  <si>
    <t>（別紙１）</t>
    <rPh sb="1" eb="3">
      <t>ベッシ</t>
    </rPh>
    <phoneticPr fontId="19"/>
  </si>
  <si>
    <t>協力医療機関に関する届出書</t>
    <rPh sb="0" eb="2">
      <t>キョウリョク</t>
    </rPh>
    <rPh sb="2" eb="4">
      <t>イリョウ</t>
    </rPh>
    <rPh sb="4" eb="6">
      <t>キカン</t>
    </rPh>
    <phoneticPr fontId="19"/>
  </si>
  <si>
    <t>令和</t>
    <rPh sb="0" eb="2">
      <t>レイワ</t>
    </rPh>
    <phoneticPr fontId="19"/>
  </si>
  <si>
    <t>年</t>
    <rPh sb="0" eb="1">
      <t>ネン</t>
    </rPh>
    <phoneticPr fontId="19"/>
  </si>
  <si>
    <t>月</t>
    <rPh sb="0" eb="1">
      <t>ゲツ</t>
    </rPh>
    <phoneticPr fontId="19"/>
  </si>
  <si>
    <t>日</t>
    <rPh sb="0" eb="1">
      <t>ヒ</t>
    </rPh>
    <phoneticPr fontId="19"/>
  </si>
  <si>
    <t>各指定権者
各許可権者</t>
    <rPh sb="0" eb="1">
      <t>カク</t>
    </rPh>
    <rPh sb="1" eb="3">
      <t>シテイ</t>
    </rPh>
    <rPh sb="3" eb="4">
      <t>ケン</t>
    </rPh>
    <rPh sb="4" eb="5">
      <t>シャ</t>
    </rPh>
    <rPh sb="6" eb="7">
      <t>カク</t>
    </rPh>
    <rPh sb="7" eb="9">
      <t>キョカ</t>
    </rPh>
    <rPh sb="9" eb="10">
      <t>ケン</t>
    </rPh>
    <rPh sb="10" eb="11">
      <t>ジャ</t>
    </rPh>
    <phoneticPr fontId="19"/>
  </si>
  <si>
    <t>各許可権者</t>
    <rPh sb="0" eb="1">
      <t>カク</t>
    </rPh>
    <rPh sb="1" eb="3">
      <t>キョカ</t>
    </rPh>
    <rPh sb="3" eb="4">
      <t>ケン</t>
    </rPh>
    <rPh sb="4" eb="5">
      <t>ジャ</t>
    </rPh>
    <phoneticPr fontId="19"/>
  </si>
  <si>
    <t>殿</t>
    <rPh sb="0" eb="1">
      <t>ドノ</t>
    </rPh>
    <phoneticPr fontId="19"/>
  </si>
  <si>
    <t>届　出　者</t>
    <phoneticPr fontId="19"/>
  </si>
  <si>
    <t>名　　称</t>
    <phoneticPr fontId="19"/>
  </si>
  <si>
    <t>事務所・施設の所在地</t>
    <rPh sb="4" eb="6">
      <t>シセツ</t>
    </rPh>
    <phoneticPr fontId="19"/>
  </si>
  <si>
    <t>(郵便番号</t>
    <phoneticPr fontId="19"/>
  </si>
  <si>
    <t>）</t>
    <phoneticPr fontId="19"/>
  </si>
  <si>
    <t>　　　　　</t>
    <phoneticPr fontId="19"/>
  </si>
  <si>
    <t>　(ビルの名称等)</t>
    <phoneticPr fontId="19"/>
  </si>
  <si>
    <t>連 絡 先</t>
    <phoneticPr fontId="19"/>
  </si>
  <si>
    <t>FAX番号</t>
  </si>
  <si>
    <t>事業所番号</t>
    <rPh sb="0" eb="3">
      <t>ジギョウショ</t>
    </rPh>
    <rPh sb="3" eb="5">
      <t>バンゴウ</t>
    </rPh>
    <phoneticPr fontId="19"/>
  </si>
  <si>
    <t>事業所・施設種別</t>
    <rPh sb="0" eb="3">
      <t>ジギョウショ</t>
    </rPh>
    <rPh sb="4" eb="6">
      <t>シセツ</t>
    </rPh>
    <rPh sb="6" eb="8">
      <t>シュベツ</t>
    </rPh>
    <phoneticPr fontId="19"/>
  </si>
  <si>
    <t>1  (介護予防)特定施設入居者生活介護</t>
    <rPh sb="4" eb="6">
      <t>カイゴ</t>
    </rPh>
    <rPh sb="6" eb="8">
      <t>ヨボウ</t>
    </rPh>
    <phoneticPr fontId="19"/>
  </si>
  <si>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19"/>
  </si>
  <si>
    <t>3  (介護予防)認知症対応型共同生活介護</t>
    <rPh sb="4" eb="6">
      <t>カイゴ</t>
    </rPh>
    <rPh sb="6" eb="8">
      <t>ヨボウ</t>
    </rPh>
    <phoneticPr fontId="19"/>
  </si>
  <si>
    <t>4  介護老人福祉施設</t>
    <rPh sb="3" eb="5">
      <t>カイゴ</t>
    </rPh>
    <rPh sb="5" eb="7">
      <t>ロウジン</t>
    </rPh>
    <rPh sb="7" eb="9">
      <t>フクシ</t>
    </rPh>
    <rPh sb="9" eb="11">
      <t>シセツ</t>
    </rPh>
    <phoneticPr fontId="19"/>
  </si>
  <si>
    <t>地域密着型介護老人福祉施設入所者生活介護</t>
    <phoneticPr fontId="19"/>
  </si>
  <si>
    <t>6  介護老人保健施設</t>
    <rPh sb="3" eb="5">
      <t>カイゴ</t>
    </rPh>
    <rPh sb="5" eb="7">
      <t>ロウジン</t>
    </rPh>
    <rPh sb="7" eb="9">
      <t>ホケン</t>
    </rPh>
    <rPh sb="9" eb="11">
      <t>シセツ</t>
    </rPh>
    <phoneticPr fontId="19"/>
  </si>
  <si>
    <t>7  介護医療院</t>
    <phoneticPr fontId="19"/>
  </si>
  <si>
    <t>8  養護老人ホーム</t>
    <rPh sb="3" eb="5">
      <t>ヨウゴ</t>
    </rPh>
    <rPh sb="5" eb="7">
      <t>ロウジン</t>
    </rPh>
    <phoneticPr fontId="19"/>
  </si>
  <si>
    <t>9  軽費老人ホーム</t>
    <rPh sb="3" eb="5">
      <t>ケイヒ</t>
    </rPh>
    <phoneticPr fontId="19"/>
  </si>
  <si>
    <t>代表者の職・氏名</t>
    <phoneticPr fontId="19"/>
  </si>
  <si>
    <t>協力医療機関</t>
    <phoneticPr fontId="19"/>
  </si>
  <si>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19"/>
  </si>
  <si>
    <t>医療機関名</t>
    <rPh sb="0" eb="2">
      <t>イリョウキカンメイ</t>
    </rPh>
    <phoneticPr fontId="19"/>
  </si>
  <si>
    <t>医療機関コード</t>
    <rPh sb="0" eb="2">
      <t>イリョウ</t>
    </rPh>
    <rPh sb="2" eb="4">
      <t>キカン</t>
    </rPh>
    <phoneticPr fontId="19"/>
  </si>
  <si>
    <t>入所者等が急変した場合等の対応の確認を行った日</t>
    <rPh sb="0" eb="3">
      <t>ニュウショシャ</t>
    </rPh>
    <rPh sb="3" eb="4">
      <t>トウ</t>
    </rPh>
    <rPh sb="9" eb="11">
      <t>バアイ</t>
    </rPh>
    <rPh sb="16" eb="18">
      <t>カクニン</t>
    </rPh>
    <rPh sb="19" eb="20">
      <t>オコナ</t>
    </rPh>
    <rPh sb="22" eb="23">
      <t>ヒ</t>
    </rPh>
    <phoneticPr fontId="19"/>
  </si>
  <si>
    <t>令和　年　月　日</t>
    <rPh sb="0" eb="2">
      <t>レイワ</t>
    </rPh>
    <rPh sb="3" eb="4">
      <t>ネン</t>
    </rPh>
    <rPh sb="5" eb="6">
      <t>ガツ</t>
    </rPh>
    <rPh sb="7" eb="8">
      <t>ニチ</t>
    </rPh>
    <phoneticPr fontId="19"/>
  </si>
  <si>
    <t>協力医療機関の
担当者名</t>
    <phoneticPr fontId="19"/>
  </si>
  <si>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19"/>
  </si>
  <si>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19"/>
  </si>
  <si>
    <t>上記以外の協力医療機関</t>
    <rPh sb="0" eb="2">
      <t>ジョウキ</t>
    </rPh>
    <rPh sb="2" eb="4">
      <t>イガイ</t>
    </rPh>
    <rPh sb="5" eb="7">
      <t>キョウリョク</t>
    </rPh>
    <rPh sb="7" eb="9">
      <t>イリョウ</t>
    </rPh>
    <rPh sb="9" eb="11">
      <t>キカン</t>
    </rPh>
    <phoneticPr fontId="19"/>
  </si>
  <si>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19"/>
  </si>
  <si>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19"/>
  </si>
  <si>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19"/>
  </si>
  <si>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19"/>
  </si>
  <si>
    <t>届出後1年以内に協議を行う
予定の医療機関</t>
    <rPh sb="0" eb="2">
      <t>トドケデ</t>
    </rPh>
    <rPh sb="2" eb="3">
      <t>ゴ</t>
    </rPh>
    <rPh sb="4" eb="5">
      <t>ネン</t>
    </rPh>
    <rPh sb="5" eb="7">
      <t>イナイ</t>
    </rPh>
    <phoneticPr fontId="19"/>
  </si>
  <si>
    <t>医療機関名（複数可）</t>
    <rPh sb="0" eb="2">
      <t>イリョウキカンメイ</t>
    </rPh>
    <rPh sb="6" eb="8">
      <t>フクスウ</t>
    </rPh>
    <rPh sb="8" eb="9">
      <t>カ</t>
    </rPh>
    <phoneticPr fontId="19"/>
  </si>
  <si>
    <t>※在宅療養支援病院、在宅療養支援診療所、地域包括ケア病棟を持つ医療機関(200床未満)、在宅療養後方支援病院等を想定</t>
    <rPh sb="39" eb="40">
      <t>ショウ</t>
    </rPh>
    <rPh sb="40" eb="42">
      <t>ミマン</t>
    </rPh>
    <phoneticPr fontId="19"/>
  </si>
  <si>
    <t>協議を行う予定時期</t>
    <rPh sb="0" eb="2">
      <t>キョウギ</t>
    </rPh>
    <rPh sb="3" eb="4">
      <t>オコナ</t>
    </rPh>
    <rPh sb="5" eb="7">
      <t>ヨテイ</t>
    </rPh>
    <rPh sb="7" eb="9">
      <t>ジキ</t>
    </rPh>
    <phoneticPr fontId="19"/>
  </si>
  <si>
    <t>令和　　　年　　　　月</t>
    <phoneticPr fontId="19"/>
  </si>
  <si>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19"/>
  </si>
  <si>
    <t>備考</t>
    <phoneticPr fontId="19"/>
  </si>
  <si>
    <t>各協力医療機関との協力内容が分かる書類（協定書等）を添付してください。</t>
    <phoneticPr fontId="19"/>
  </si>
  <si>
    <t xml:space="preserve">2
</t>
    <phoneticPr fontId="19"/>
  </si>
  <si>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19"/>
  </si>
  <si>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19"/>
  </si>
  <si>
    <t>（※1）</t>
    <phoneticPr fontId="19"/>
  </si>
  <si>
    <t>各サービス種別における協力医療機関に係る施設基準は裏面を参照。</t>
    <rPh sb="28" eb="30">
      <t>サンショウ</t>
    </rPh>
    <phoneticPr fontId="19"/>
  </si>
  <si>
    <t>（※2）</t>
    <phoneticPr fontId="19"/>
  </si>
  <si>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19"/>
  </si>
  <si>
    <t>（※3）</t>
    <phoneticPr fontId="19"/>
  </si>
  <si>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19"/>
  </si>
  <si>
    <t>（※4）</t>
    <phoneticPr fontId="19"/>
  </si>
  <si>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19"/>
  </si>
  <si>
    <t>（※5）</t>
    <phoneticPr fontId="19"/>
  </si>
  <si>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19"/>
  </si>
  <si>
    <t>（※6）</t>
    <phoneticPr fontId="19"/>
  </si>
  <si>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19"/>
  </si>
  <si>
    <t>（各サービス種別における協力医療機関に係る施設基準）</t>
    <phoneticPr fontId="19"/>
  </si>
  <si>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19"/>
  </si>
  <si>
    <r>
      <rPr>
        <sz val="11"/>
        <rFont val="HGSｺﾞｼｯｸM"/>
        <family val="3"/>
        <charset val="128"/>
      </rPr>
      <t>ADL</t>
    </r>
    <r>
      <rPr>
        <sz val="11"/>
        <rFont val="DejaVu Sans"/>
        <family val="2"/>
      </rPr>
      <t>維持等加算〔申出〕の有無</t>
    </r>
  </si>
  <si>
    <t>介護職員等処遇改善加算</t>
  </si>
  <si>
    <t>７ 加算Ⅰ</t>
  </si>
  <si>
    <t>８ 加算Ⅱ</t>
  </si>
  <si>
    <t>９ 加算Ⅲ</t>
  </si>
  <si>
    <t>Ａ 加算Ⅳ</t>
  </si>
  <si>
    <t>認知症チームケア推進加算に係る届出書</t>
    <phoneticPr fontId="19"/>
  </si>
  <si>
    <t>高齢者施設等感染対策向上加算に係る届出書</t>
    <phoneticPr fontId="19"/>
  </si>
  <si>
    <t>生産性向上推進体制加算に係る届出書</t>
    <phoneticPr fontId="19"/>
  </si>
  <si>
    <t>（別紙Ⅰ－１－２）</t>
    <phoneticPr fontId="19"/>
  </si>
  <si>
    <t>※前回申請時から追加・変更のある部分のところのみチェックを入力するようお願いいたします。</t>
    <rPh sb="1" eb="3">
      <t>ゼンカイ</t>
    </rPh>
    <rPh sb="3" eb="6">
      <t>シンセイジ</t>
    </rPh>
    <rPh sb="8" eb="10">
      <t>ツイカ</t>
    </rPh>
    <rPh sb="11" eb="13">
      <t>ヘンコウ</t>
    </rPh>
    <rPh sb="16" eb="18">
      <t>ブブン</t>
    </rPh>
    <rPh sb="29" eb="31">
      <t>ニュウリョク</t>
    </rPh>
    <rPh sb="36" eb="37">
      <t>ネガ</t>
    </rPh>
    <phoneticPr fontId="19"/>
  </si>
  <si>
    <t>（標準様式1）</t>
    <rPh sb="1" eb="3">
      <t>ヒョウジュン</t>
    </rPh>
    <rPh sb="3" eb="5">
      <t>ヨウシキ</t>
    </rPh>
    <phoneticPr fontId="19"/>
  </si>
  <si>
    <t>従業者の勤務の体制及び勤務形態一覧表　</t>
  </si>
  <si>
    <t>サービス種別（</t>
    <rPh sb="4" eb="6">
      <t>シュベツ</t>
    </rPh>
    <phoneticPr fontId="63"/>
  </si>
  <si>
    <t>指定介護老人福祉施設（ユニット型）</t>
    <rPh sb="0" eb="2">
      <t>シテイ</t>
    </rPh>
    <rPh sb="2" eb="4">
      <t>カイゴ</t>
    </rPh>
    <rPh sb="4" eb="6">
      <t>ロウジン</t>
    </rPh>
    <rPh sb="6" eb="8">
      <t>フクシ</t>
    </rPh>
    <rPh sb="8" eb="10">
      <t>シセツ</t>
    </rPh>
    <rPh sb="15" eb="16">
      <t>ガタ</t>
    </rPh>
    <phoneticPr fontId="63"/>
  </si>
  <si>
    <t>）</t>
    <phoneticPr fontId="63"/>
  </si>
  <si>
    <t>令和</t>
    <rPh sb="0" eb="2">
      <t>レイワ</t>
    </rPh>
    <phoneticPr fontId="63"/>
  </si>
  <si>
    <t>(</t>
    <phoneticPr fontId="63"/>
  </si>
  <si>
    <t>)</t>
    <phoneticPr fontId="63"/>
  </si>
  <si>
    <t>年</t>
    <rPh sb="0" eb="1">
      <t>ネン</t>
    </rPh>
    <phoneticPr fontId="63"/>
  </si>
  <si>
    <t>月</t>
    <rPh sb="0" eb="1">
      <t>ゲツ</t>
    </rPh>
    <phoneticPr fontId="63"/>
  </si>
  <si>
    <t>事業所名（</t>
    <rPh sb="0" eb="3">
      <t>ジギョウショ</t>
    </rPh>
    <rPh sb="3" eb="4">
      <t>メイ</t>
    </rPh>
    <phoneticPr fontId="63"/>
  </si>
  <si>
    <t>○○○○</t>
    <phoneticPr fontId="63"/>
  </si>
  <si>
    <t>(1)</t>
    <phoneticPr fontId="63"/>
  </si>
  <si>
    <t>４週</t>
  </si>
  <si>
    <t>(2)</t>
    <phoneticPr fontId="63"/>
  </si>
  <si>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</si>
  <si>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63"/>
  </si>
  <si>
    <t>時間/週</t>
    <rPh sb="0" eb="2">
      <t>ジカン</t>
    </rPh>
    <rPh sb="3" eb="4">
      <t>シュウ</t>
    </rPh>
    <phoneticPr fontId="63"/>
  </si>
  <si>
    <t>時間/月</t>
    <rPh sb="0" eb="2">
      <t>ジカン</t>
    </rPh>
    <rPh sb="3" eb="4">
      <t>ツキ</t>
    </rPh>
    <phoneticPr fontId="63"/>
  </si>
  <si>
    <t>当月の日数</t>
    <rPh sb="0" eb="2">
      <t>トウゲツ</t>
    </rPh>
    <rPh sb="3" eb="5">
      <t>ニッスウ</t>
    </rPh>
    <phoneticPr fontId="63"/>
  </si>
  <si>
    <t>日</t>
    <rPh sb="0" eb="1">
      <t>ニチ</t>
    </rPh>
    <phoneticPr fontId="63"/>
  </si>
  <si>
    <t>(4) 入所者数（利用者数）</t>
    <rPh sb="4" eb="7">
      <t>ニュウショシャ</t>
    </rPh>
    <rPh sb="7" eb="8">
      <t>スウ</t>
    </rPh>
    <rPh sb="9" eb="12">
      <t>リヨウシャ</t>
    </rPh>
    <rPh sb="12" eb="13">
      <t>スウ</t>
    </rPh>
    <phoneticPr fontId="63"/>
  </si>
  <si>
    <t>（前年度の平均値または推定数）</t>
    <rPh sb="1" eb="4">
      <t>ゼンネンド</t>
    </rPh>
    <rPh sb="5" eb="8">
      <t>ヘイキンチ</t>
    </rPh>
    <rPh sb="11" eb="14">
      <t>スイテイスウ</t>
    </rPh>
    <phoneticPr fontId="63"/>
  </si>
  <si>
    <t>人</t>
    <rPh sb="0" eb="1">
      <t>ニン</t>
    </rPh>
    <phoneticPr fontId="63"/>
  </si>
  <si>
    <t>No</t>
    <phoneticPr fontId="63"/>
  </si>
  <si>
    <t>(5)
ユニットリーダー</t>
    <phoneticPr fontId="63"/>
  </si>
  <si>
    <t>(6)
ユニット名</t>
    <rPh sb="8" eb="9">
      <t>メイ</t>
    </rPh>
    <phoneticPr fontId="63"/>
  </si>
  <si>
    <t>(7) 
職種</t>
    <phoneticPr fontId="19"/>
  </si>
  <si>
    <t>(8)
勤務
形態</t>
    <phoneticPr fontId="19"/>
  </si>
  <si>
    <t>(9) 資格</t>
    <rPh sb="4" eb="6">
      <t>シカク</t>
    </rPh>
    <phoneticPr fontId="63"/>
  </si>
  <si>
    <t>(10) 氏　名</t>
    <phoneticPr fontId="19"/>
  </si>
  <si>
    <t>(11)</t>
    <phoneticPr fontId="63"/>
  </si>
  <si>
    <r>
      <t xml:space="preserve">(13)
</t>
    </r>
    <r>
      <rPr>
        <sz val="11"/>
        <rFont val="HGSｺﾞｼｯｸM"/>
        <family val="3"/>
        <charset val="128"/>
      </rPr>
      <t>週平均
勤務時間数</t>
    </r>
    <rPh sb="6" eb="8">
      <t>ヘイキン</t>
    </rPh>
    <rPh sb="9" eb="11">
      <t>キンム</t>
    </rPh>
    <rPh sb="11" eb="13">
      <t>ジカン</t>
    </rPh>
    <rPh sb="13" eb="14">
      <t>スウ</t>
    </rPh>
    <phoneticPr fontId="19"/>
  </si>
  <si>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9"/>
  </si>
  <si>
    <t>1週目</t>
    <rPh sb="1" eb="2">
      <t>シュウ</t>
    </rPh>
    <rPh sb="2" eb="3">
      <t>メ</t>
    </rPh>
    <phoneticPr fontId="63"/>
  </si>
  <si>
    <t>2週目</t>
    <rPh sb="1" eb="2">
      <t>シュウ</t>
    </rPh>
    <rPh sb="2" eb="3">
      <t>メ</t>
    </rPh>
    <phoneticPr fontId="63"/>
  </si>
  <si>
    <t>3週目</t>
    <rPh sb="1" eb="2">
      <t>シュウ</t>
    </rPh>
    <rPh sb="2" eb="3">
      <t>メ</t>
    </rPh>
    <phoneticPr fontId="63"/>
  </si>
  <si>
    <t>4週目</t>
    <rPh sb="1" eb="2">
      <t>シュウ</t>
    </rPh>
    <rPh sb="2" eb="3">
      <t>メ</t>
    </rPh>
    <phoneticPr fontId="63"/>
  </si>
  <si>
    <t>5週目</t>
    <rPh sb="1" eb="2">
      <t>シュウ</t>
    </rPh>
    <rPh sb="2" eb="3">
      <t>メ</t>
    </rPh>
    <phoneticPr fontId="63"/>
  </si>
  <si>
    <t>管理者</t>
    <rPh sb="0" eb="3">
      <t>カンリシャ</t>
    </rPh>
    <phoneticPr fontId="63"/>
  </si>
  <si>
    <t>A</t>
  </si>
  <si>
    <t>社会福祉主事任用資格</t>
    <rPh sb="0" eb="2">
      <t>シャカイ</t>
    </rPh>
    <rPh sb="2" eb="4">
      <t>フクシ</t>
    </rPh>
    <rPh sb="4" eb="6">
      <t>シュジ</t>
    </rPh>
    <rPh sb="6" eb="8">
      <t>ニンヨウ</t>
    </rPh>
    <rPh sb="8" eb="10">
      <t>シカク</t>
    </rPh>
    <phoneticPr fontId="63"/>
  </si>
  <si>
    <t>厚労　太郎</t>
    <rPh sb="0" eb="2">
      <t>コウロウ</t>
    </rPh>
    <rPh sb="3" eb="5">
      <t>タロウ</t>
    </rPh>
    <phoneticPr fontId="63"/>
  </si>
  <si>
    <t>シフト記号</t>
    <rPh sb="3" eb="5">
      <t>キゴウ</t>
    </rPh>
    <phoneticPr fontId="38"/>
  </si>
  <si>
    <t>b</t>
    <phoneticPr fontId="63"/>
  </si>
  <si>
    <t>b</t>
  </si>
  <si>
    <t>勤務時間数</t>
    <rPh sb="0" eb="2">
      <t>キンム</t>
    </rPh>
    <rPh sb="2" eb="5">
      <t>ジカンスウ</t>
    </rPh>
    <phoneticPr fontId="63"/>
  </si>
  <si>
    <t>医師</t>
    <rPh sb="0" eb="2">
      <t>イシ</t>
    </rPh>
    <phoneticPr fontId="63"/>
  </si>
  <si>
    <t>C</t>
  </si>
  <si>
    <t>○○　A男</t>
    <rPh sb="4" eb="5">
      <t>オトコ</t>
    </rPh>
    <phoneticPr fontId="63"/>
  </si>
  <si>
    <t>e</t>
    <phoneticPr fontId="63"/>
  </si>
  <si>
    <t>生活相談員</t>
    <rPh sb="0" eb="2">
      <t>セイカツ</t>
    </rPh>
    <rPh sb="2" eb="5">
      <t>ソウダンイン</t>
    </rPh>
    <phoneticPr fontId="63"/>
  </si>
  <si>
    <t>○○　B子</t>
    <rPh sb="4" eb="5">
      <t>コ</t>
    </rPh>
    <phoneticPr fontId="63"/>
  </si>
  <si>
    <t>機能訓練指導員</t>
    <rPh sb="0" eb="2">
      <t>キノウ</t>
    </rPh>
    <rPh sb="2" eb="4">
      <t>クンレン</t>
    </rPh>
    <rPh sb="4" eb="7">
      <t>シドウイン</t>
    </rPh>
    <phoneticPr fontId="63"/>
  </si>
  <si>
    <t>B</t>
  </si>
  <si>
    <t>看護師</t>
    <rPh sb="0" eb="3">
      <t>カンゴシ</t>
    </rPh>
    <phoneticPr fontId="63"/>
  </si>
  <si>
    <t>○○　C太</t>
    <rPh sb="4" eb="5">
      <t>タ</t>
    </rPh>
    <phoneticPr fontId="63"/>
  </si>
  <si>
    <t>f</t>
    <phoneticPr fontId="63"/>
  </si>
  <si>
    <t>f</t>
  </si>
  <si>
    <t>看護職員を兼務</t>
    <phoneticPr fontId="63"/>
  </si>
  <si>
    <t>栄養士</t>
    <rPh sb="0" eb="3">
      <t>エイヨウシ</t>
    </rPh>
    <phoneticPr fontId="63"/>
  </si>
  <si>
    <t>管理栄養士</t>
    <rPh sb="0" eb="2">
      <t>カンリ</t>
    </rPh>
    <rPh sb="2" eb="5">
      <t>エイヨウシ</t>
    </rPh>
    <phoneticPr fontId="63"/>
  </si>
  <si>
    <t>○○　D美</t>
    <rPh sb="4" eb="5">
      <t>ウツク</t>
    </rPh>
    <phoneticPr fontId="63"/>
  </si>
  <si>
    <t>介護支援専門員</t>
    <rPh sb="0" eb="2">
      <t>カイゴ</t>
    </rPh>
    <rPh sb="2" eb="4">
      <t>シエン</t>
    </rPh>
    <rPh sb="4" eb="7">
      <t>センモンイン</t>
    </rPh>
    <phoneticPr fontId="63"/>
  </si>
  <si>
    <t>○○　D太</t>
    <phoneticPr fontId="63"/>
  </si>
  <si>
    <t>a</t>
    <phoneticPr fontId="63"/>
  </si>
  <si>
    <t>d</t>
    <phoneticPr fontId="63"/>
  </si>
  <si>
    <t>看護職員</t>
    <rPh sb="0" eb="2">
      <t>カンゴ</t>
    </rPh>
    <rPh sb="2" eb="4">
      <t>ショクイン</t>
    </rPh>
    <phoneticPr fontId="63"/>
  </si>
  <si>
    <t>看護師</t>
    <rPh sb="0" eb="3">
      <t>カンゴシ</t>
    </rPh>
    <phoneticPr fontId="64"/>
  </si>
  <si>
    <t>機能訓練指導員を兼務</t>
    <phoneticPr fontId="63"/>
  </si>
  <si>
    <t>○○　E夫</t>
    <rPh sb="4" eb="5">
      <t>オット</t>
    </rPh>
    <phoneticPr fontId="63"/>
  </si>
  <si>
    <t>○○　F子</t>
    <rPh sb="4" eb="5">
      <t>コ</t>
    </rPh>
    <phoneticPr fontId="63"/>
  </si>
  <si>
    <t>◎</t>
  </si>
  <si>
    <t>ユニット１</t>
    <phoneticPr fontId="63"/>
  </si>
  <si>
    <t>介護職員</t>
    <rPh sb="0" eb="2">
      <t>カイゴ</t>
    </rPh>
    <rPh sb="2" eb="4">
      <t>ショクイン</t>
    </rPh>
    <phoneticPr fontId="63"/>
  </si>
  <si>
    <t>介護福祉士</t>
    <rPh sb="0" eb="2">
      <t>カイゴ</t>
    </rPh>
    <rPh sb="2" eb="5">
      <t>フクシシ</t>
    </rPh>
    <phoneticPr fontId="63"/>
  </si>
  <si>
    <t>○○　G太</t>
    <rPh sb="4" eb="5">
      <t>タ</t>
    </rPh>
    <phoneticPr fontId="63"/>
  </si>
  <si>
    <t>h</t>
    <phoneticPr fontId="63"/>
  </si>
  <si>
    <t>i</t>
    <phoneticPr fontId="63"/>
  </si>
  <si>
    <t>○○　H美</t>
    <rPh sb="4" eb="5">
      <t>ミ</t>
    </rPh>
    <phoneticPr fontId="63"/>
  </si>
  <si>
    <t>○○　J太郎</t>
    <rPh sb="4" eb="6">
      <t>タロウ</t>
    </rPh>
    <phoneticPr fontId="63"/>
  </si>
  <si>
    <t>○○　K子</t>
    <rPh sb="4" eb="5">
      <t>コ</t>
    </rPh>
    <phoneticPr fontId="63"/>
  </si>
  <si>
    <t>d</t>
  </si>
  <si>
    <t>○○　L太</t>
    <rPh sb="4" eb="5">
      <t>タ</t>
    </rPh>
    <phoneticPr fontId="63"/>
  </si>
  <si>
    <t>○</t>
  </si>
  <si>
    <t>ユニット２</t>
    <phoneticPr fontId="63"/>
  </si>
  <si>
    <t>○○　M子</t>
    <rPh sb="4" eb="5">
      <t>コ</t>
    </rPh>
    <phoneticPr fontId="63"/>
  </si>
  <si>
    <t>○○　N男</t>
    <rPh sb="4" eb="5">
      <t>オトコ</t>
    </rPh>
    <phoneticPr fontId="63"/>
  </si>
  <si>
    <t>○○　P子</t>
    <rPh sb="4" eb="5">
      <t>コ</t>
    </rPh>
    <phoneticPr fontId="63"/>
  </si>
  <si>
    <t>○○　R次郎</t>
    <rPh sb="4" eb="6">
      <t>ジロウ</t>
    </rPh>
    <phoneticPr fontId="63"/>
  </si>
  <si>
    <t>i</t>
  </si>
  <si>
    <t>○○　S子</t>
    <rPh sb="4" eb="5">
      <t>コ</t>
    </rPh>
    <phoneticPr fontId="63"/>
  </si>
  <si>
    <t>ユニット３</t>
    <phoneticPr fontId="63"/>
  </si>
  <si>
    <t>○○　T太</t>
    <rPh sb="4" eb="5">
      <t>タ</t>
    </rPh>
    <phoneticPr fontId="63"/>
  </si>
  <si>
    <t>○○　U子</t>
    <rPh sb="4" eb="5">
      <t>コ</t>
    </rPh>
    <phoneticPr fontId="63"/>
  </si>
  <si>
    <t>○○　V男</t>
    <rPh sb="4" eb="5">
      <t>オトコ</t>
    </rPh>
    <phoneticPr fontId="63"/>
  </si>
  <si>
    <t>○○　W子</t>
    <rPh sb="4" eb="5">
      <t>コ</t>
    </rPh>
    <phoneticPr fontId="63"/>
  </si>
  <si>
    <t>○○　X太郎</t>
    <rPh sb="4" eb="6">
      <t>タロウ</t>
    </rPh>
    <phoneticPr fontId="63"/>
  </si>
  <si>
    <t>ユニット４</t>
    <phoneticPr fontId="63"/>
  </si>
  <si>
    <t>○○　Y子</t>
    <rPh sb="4" eb="5">
      <t>コ</t>
    </rPh>
    <phoneticPr fontId="63"/>
  </si>
  <si>
    <t>○○　Z男</t>
    <rPh sb="4" eb="5">
      <t>オトコ</t>
    </rPh>
    <phoneticPr fontId="63"/>
  </si>
  <si>
    <t>○○　AA三郎</t>
    <rPh sb="5" eb="7">
      <t>サブロウ</t>
    </rPh>
    <phoneticPr fontId="63"/>
  </si>
  <si>
    <t>○○　BB子</t>
    <rPh sb="5" eb="6">
      <t>コ</t>
    </rPh>
    <phoneticPr fontId="63"/>
  </si>
  <si>
    <t>○○　CC次郎</t>
    <rPh sb="5" eb="7">
      <t>ジロウ</t>
    </rPh>
    <phoneticPr fontId="6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</si>
  <si>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63"/>
  </si>
  <si>
    <t>①看護職員</t>
    <rPh sb="1" eb="3">
      <t>カンゴ</t>
    </rPh>
    <rPh sb="3" eb="5">
      <t>ショクイン</t>
    </rPh>
    <phoneticPr fontId="63"/>
  </si>
  <si>
    <t>②介護職員</t>
    <rPh sb="1" eb="3">
      <t>カイゴ</t>
    </rPh>
    <rPh sb="3" eb="5">
      <t>ショクイン</t>
    </rPh>
    <phoneticPr fontId="63"/>
  </si>
  <si>
    <t>③看護職員と介護職員の合計</t>
    <rPh sb="1" eb="3">
      <t>カンゴ</t>
    </rPh>
    <rPh sb="3" eb="5">
      <t>ショクイン</t>
    </rPh>
    <rPh sb="6" eb="8">
      <t>カイゴ</t>
    </rPh>
    <rPh sb="8" eb="10">
      <t>ショクイン</t>
    </rPh>
    <rPh sb="11" eb="13">
      <t>ゴウケイ</t>
    </rPh>
    <phoneticPr fontId="63"/>
  </si>
  <si>
    <t>勤務形態</t>
    <rPh sb="0" eb="2">
      <t>キンム</t>
    </rPh>
    <rPh sb="2" eb="4">
      <t>ケイタイ</t>
    </rPh>
    <phoneticPr fontId="63"/>
  </si>
  <si>
    <t>勤務時間数合計</t>
    <rPh sb="0" eb="2">
      <t>キンム</t>
    </rPh>
    <rPh sb="2" eb="5">
      <t>ジカンスウ</t>
    </rPh>
    <rPh sb="5" eb="7">
      <t>ゴウケイ</t>
    </rPh>
    <phoneticPr fontId="63"/>
  </si>
  <si>
    <t>常勤換算の対象時間数</t>
    <rPh sb="0" eb="2">
      <t>ジョウキン</t>
    </rPh>
    <rPh sb="2" eb="4">
      <t>カンサン</t>
    </rPh>
    <rPh sb="5" eb="7">
      <t>タイショウ</t>
    </rPh>
    <rPh sb="7" eb="9">
      <t>ジカン</t>
    </rPh>
    <rPh sb="9" eb="10">
      <t>スウ</t>
    </rPh>
    <phoneticPr fontId="63"/>
  </si>
  <si>
    <t>常勤換算方法対象外の</t>
    <rPh sb="0" eb="2">
      <t>ジョウキン</t>
    </rPh>
    <rPh sb="2" eb="4">
      <t>カンサン</t>
    </rPh>
    <rPh sb="4" eb="6">
      <t>ホウホウ</t>
    </rPh>
    <rPh sb="6" eb="9">
      <t>タイショウガイ</t>
    </rPh>
    <phoneticPr fontId="63"/>
  </si>
  <si>
    <t>当月合計</t>
    <rPh sb="0" eb="2">
      <t>トウゲツ</t>
    </rPh>
    <rPh sb="2" eb="4">
      <t>ゴウケイ</t>
    </rPh>
    <phoneticPr fontId="63"/>
  </si>
  <si>
    <t>週平均</t>
    <rPh sb="0" eb="3">
      <t>シュウヘイキン</t>
    </rPh>
    <phoneticPr fontId="63"/>
  </si>
  <si>
    <t>常勤の従業者の人数</t>
    <rPh sb="0" eb="2">
      <t>ジョウキン</t>
    </rPh>
    <rPh sb="3" eb="6">
      <t>ジュウギョウシャ</t>
    </rPh>
    <rPh sb="7" eb="9">
      <t>ニンズウ</t>
    </rPh>
    <phoneticPr fontId="63"/>
  </si>
  <si>
    <t>合計</t>
    <rPh sb="0" eb="2">
      <t>ゴウケイ</t>
    </rPh>
    <phoneticPr fontId="63"/>
  </si>
  <si>
    <t>A</t>
    <phoneticPr fontId="63"/>
  </si>
  <si>
    <t>＋</t>
    <phoneticPr fontId="63"/>
  </si>
  <si>
    <t>＝</t>
    <phoneticPr fontId="63"/>
  </si>
  <si>
    <t>B</t>
    <phoneticPr fontId="63"/>
  </si>
  <si>
    <t>C</t>
    <phoneticPr fontId="63"/>
  </si>
  <si>
    <t>-</t>
    <phoneticPr fontId="63"/>
  </si>
  <si>
    <t>D</t>
    <phoneticPr fontId="63"/>
  </si>
  <si>
    <t>（勤務形態の記号）</t>
    <rPh sb="1" eb="3">
      <t>キンム</t>
    </rPh>
    <rPh sb="3" eb="5">
      <t>ケイタイ</t>
    </rPh>
    <rPh sb="6" eb="8">
      <t>キゴウ</t>
    </rPh>
    <phoneticPr fontId="63"/>
  </si>
  <si>
    <t>記号</t>
    <rPh sb="0" eb="2">
      <t>キゴウ</t>
    </rPh>
    <phoneticPr fontId="63"/>
  </si>
  <si>
    <t>区分</t>
    <rPh sb="0" eb="2">
      <t>クブン</t>
    </rPh>
    <phoneticPr fontId="63"/>
  </si>
  <si>
    <t>常勤で専従</t>
    <rPh sb="0" eb="2">
      <t>ジョウキン</t>
    </rPh>
    <rPh sb="3" eb="5">
      <t>センジュウ</t>
    </rPh>
    <phoneticPr fontId="63"/>
  </si>
  <si>
    <t>■ 常勤換算方法による人数</t>
    <rPh sb="2" eb="4">
      <t>ジョウキン</t>
    </rPh>
    <rPh sb="4" eb="6">
      <t>カンサン</t>
    </rPh>
    <rPh sb="6" eb="8">
      <t>ホウホウ</t>
    </rPh>
    <rPh sb="11" eb="13">
      <t>ニンズウ</t>
    </rPh>
    <phoneticPr fontId="63"/>
  </si>
  <si>
    <t>基準：</t>
    <rPh sb="0" eb="2">
      <t>キジュン</t>
    </rPh>
    <phoneticPr fontId="63"/>
  </si>
  <si>
    <t>週</t>
  </si>
  <si>
    <t>常勤で兼務</t>
    <rPh sb="0" eb="2">
      <t>ジョウキン</t>
    </rPh>
    <rPh sb="3" eb="5">
      <t>ケンム</t>
    </rPh>
    <phoneticPr fontId="63"/>
  </si>
  <si>
    <t>常勤換算の</t>
    <rPh sb="0" eb="2">
      <t>ジョウキン</t>
    </rPh>
    <rPh sb="2" eb="4">
      <t>カンサン</t>
    </rPh>
    <phoneticPr fontId="63"/>
  </si>
  <si>
    <t>常勤の従業者が</t>
    <rPh sb="0" eb="2">
      <t>ジョウキン</t>
    </rPh>
    <rPh sb="3" eb="6">
      <t>ジュウギョウシャ</t>
    </rPh>
    <phoneticPr fontId="63"/>
  </si>
  <si>
    <t>非常勤で専従</t>
    <rPh sb="0" eb="3">
      <t>ヒジョウキン</t>
    </rPh>
    <rPh sb="4" eb="6">
      <t>センジュウ</t>
    </rPh>
    <phoneticPr fontId="63"/>
  </si>
  <si>
    <t>常勤換算後の人数</t>
    <rPh sb="0" eb="2">
      <t>ジョウキン</t>
    </rPh>
    <rPh sb="2" eb="4">
      <t>カンサン</t>
    </rPh>
    <rPh sb="4" eb="5">
      <t>ゴ</t>
    </rPh>
    <rPh sb="6" eb="8">
      <t>ニンズウ</t>
    </rPh>
    <phoneticPr fontId="63"/>
  </si>
  <si>
    <t>非常勤で兼務</t>
    <rPh sb="0" eb="3">
      <t>ヒジョウキン</t>
    </rPh>
    <rPh sb="4" eb="6">
      <t>ケンム</t>
    </rPh>
    <phoneticPr fontId="63"/>
  </si>
  <si>
    <t>÷</t>
    <phoneticPr fontId="63"/>
  </si>
  <si>
    <t>（小数点第2位以下切り捨て）</t>
    <rPh sb="1" eb="4">
      <t>ショウスウテン</t>
    </rPh>
    <rPh sb="4" eb="5">
      <t>ダイ</t>
    </rPh>
    <rPh sb="6" eb="7">
      <t>イ</t>
    </rPh>
    <rPh sb="7" eb="9">
      <t>イカ</t>
    </rPh>
    <rPh sb="9" eb="10">
      <t>キ</t>
    </rPh>
    <rPh sb="11" eb="12">
      <t>ス</t>
    </rPh>
    <phoneticPr fontId="63"/>
  </si>
  <si>
    <t>■ 看護職員の常勤換算方法による人数</t>
    <rPh sb="2" eb="4">
      <t>カンゴ</t>
    </rPh>
    <rPh sb="4" eb="6">
      <t>ショクイン</t>
    </rPh>
    <rPh sb="7" eb="9">
      <t>ジョウキン</t>
    </rPh>
    <rPh sb="9" eb="11">
      <t>カンサン</t>
    </rPh>
    <rPh sb="11" eb="13">
      <t>ホウホウ</t>
    </rPh>
    <rPh sb="16" eb="18">
      <t>ニンズウ</t>
    </rPh>
    <phoneticPr fontId="63"/>
  </si>
  <si>
    <t>■ 介護職員の常勤換算方法による人数</t>
    <rPh sb="2" eb="4">
      <t>カイゴ</t>
    </rPh>
    <rPh sb="4" eb="6">
      <t>ショクイン</t>
    </rPh>
    <rPh sb="7" eb="9">
      <t>ジョウキン</t>
    </rPh>
    <rPh sb="9" eb="11">
      <t>カンサン</t>
    </rPh>
    <rPh sb="11" eb="13">
      <t>ホウホウ</t>
    </rPh>
    <rPh sb="16" eb="18">
      <t>ニンズウ</t>
    </rPh>
    <phoneticPr fontId="63"/>
  </si>
  <si>
    <t>常勤の従業者の人数</t>
  </si>
  <si>
    <t>常勤換算方法による人数</t>
    <rPh sb="0" eb="2">
      <t>ジョウキン</t>
    </rPh>
    <rPh sb="2" eb="4">
      <t>カンサン</t>
    </rPh>
    <rPh sb="4" eb="6">
      <t>ホウホウ</t>
    </rPh>
    <rPh sb="9" eb="11">
      <t>ニンズウ</t>
    </rPh>
    <phoneticPr fontId="63"/>
  </si>
  <si>
    <t>≪要 提出≫</t>
    <rPh sb="1" eb="2">
      <t>ヨウ</t>
    </rPh>
    <rPh sb="3" eb="5">
      <t>テイシュツ</t>
    </rPh>
    <phoneticPr fontId="63"/>
  </si>
  <si>
    <t>■シフト記号表（勤務時間帯）</t>
    <rPh sb="4" eb="6">
      <t>キゴウ</t>
    </rPh>
    <rPh sb="6" eb="7">
      <t>ヒョウ</t>
    </rPh>
    <rPh sb="8" eb="10">
      <t>キンム</t>
    </rPh>
    <rPh sb="10" eb="13">
      <t>ジカンタイ</t>
    </rPh>
    <phoneticPr fontId="63"/>
  </si>
  <si>
    <t>※24時間表記</t>
    <rPh sb="3" eb="5">
      <t>ジカン</t>
    </rPh>
    <rPh sb="5" eb="7">
      <t>ヒョウキ</t>
    </rPh>
    <phoneticPr fontId="63"/>
  </si>
  <si>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63"/>
  </si>
  <si>
    <t>勤務時間</t>
    <rPh sb="0" eb="2">
      <t>キンム</t>
    </rPh>
    <rPh sb="2" eb="4">
      <t>ジカン</t>
    </rPh>
    <phoneticPr fontId="63"/>
  </si>
  <si>
    <t>自由記載欄</t>
    <rPh sb="0" eb="2">
      <t>ジユウ</t>
    </rPh>
    <rPh sb="2" eb="4">
      <t>キサイ</t>
    </rPh>
    <rPh sb="4" eb="5">
      <t>ラン</t>
    </rPh>
    <phoneticPr fontId="63"/>
  </si>
  <si>
    <t>始業時刻</t>
    <rPh sb="0" eb="2">
      <t>シギョウ</t>
    </rPh>
    <rPh sb="2" eb="4">
      <t>ジコク</t>
    </rPh>
    <phoneticPr fontId="63"/>
  </si>
  <si>
    <t>終業時刻</t>
    <rPh sb="0" eb="2">
      <t>シュウギョウ</t>
    </rPh>
    <rPh sb="2" eb="4">
      <t>ジコク</t>
    </rPh>
    <phoneticPr fontId="63"/>
  </si>
  <si>
    <t>うち、休憩時間</t>
    <rPh sb="3" eb="5">
      <t>キュウケイ</t>
    </rPh>
    <rPh sb="5" eb="7">
      <t>ジカン</t>
    </rPh>
    <phoneticPr fontId="63"/>
  </si>
  <si>
    <t>：</t>
    <phoneticPr fontId="63"/>
  </si>
  <si>
    <t>～</t>
    <phoneticPr fontId="63"/>
  </si>
  <si>
    <t>（</t>
    <phoneticPr fontId="63"/>
  </si>
  <si>
    <t>c</t>
    <phoneticPr fontId="63"/>
  </si>
  <si>
    <t>g</t>
    <phoneticPr fontId="63"/>
  </si>
  <si>
    <t>（夜勤）16:00～翌9:00勤務</t>
    <rPh sb="1" eb="3">
      <t>ヤキン</t>
    </rPh>
    <rPh sb="10" eb="11">
      <t>ヨク</t>
    </rPh>
    <rPh sb="15" eb="17">
      <t>キンム</t>
    </rPh>
    <phoneticPr fontId="63"/>
  </si>
  <si>
    <t>（夜勤）16:00～翌9:00勤務</t>
    <phoneticPr fontId="63"/>
  </si>
  <si>
    <t>j</t>
    <phoneticPr fontId="63"/>
  </si>
  <si>
    <t>k</t>
    <phoneticPr fontId="63"/>
  </si>
  <si>
    <t>l</t>
    <phoneticPr fontId="63"/>
  </si>
  <si>
    <t>m</t>
    <phoneticPr fontId="63"/>
  </si>
  <si>
    <t>n</t>
    <phoneticPr fontId="63"/>
  </si>
  <si>
    <t>o</t>
    <phoneticPr fontId="63"/>
  </si>
  <si>
    <t>p</t>
    <phoneticPr fontId="63"/>
  </si>
  <si>
    <t>q</t>
    <phoneticPr fontId="63"/>
  </si>
  <si>
    <t>r</t>
    <phoneticPr fontId="63"/>
  </si>
  <si>
    <t>s</t>
    <phoneticPr fontId="63"/>
  </si>
  <si>
    <t>t</t>
    <phoneticPr fontId="63"/>
  </si>
  <si>
    <t>u</t>
    <phoneticPr fontId="63"/>
  </si>
  <si>
    <t>v</t>
    <phoneticPr fontId="63"/>
  </si>
  <si>
    <t>w</t>
    <phoneticPr fontId="63"/>
  </si>
  <si>
    <t>x</t>
    <phoneticPr fontId="63"/>
  </si>
  <si>
    <t>y</t>
    <phoneticPr fontId="63"/>
  </si>
  <si>
    <t>z</t>
    <phoneticPr fontId="63"/>
  </si>
  <si>
    <t>aa</t>
    <phoneticPr fontId="63"/>
  </si>
  <si>
    <t>ab</t>
    <phoneticPr fontId="63"/>
  </si>
  <si>
    <t>ac</t>
    <phoneticPr fontId="63"/>
  </si>
  <si>
    <t>ad</t>
    <phoneticPr fontId="63"/>
  </si>
  <si>
    <t>ae</t>
    <phoneticPr fontId="63"/>
  </si>
  <si>
    <t>af</t>
    <phoneticPr fontId="63"/>
  </si>
  <si>
    <t>ag</t>
    <phoneticPr fontId="63"/>
  </si>
  <si>
    <t>1日に2回勤務する場合</t>
    <rPh sb="1" eb="2">
      <t>ニチ</t>
    </rPh>
    <rPh sb="4" eb="5">
      <t>カイ</t>
    </rPh>
    <rPh sb="5" eb="7">
      <t>キンム</t>
    </rPh>
    <rPh sb="9" eb="11">
      <t>バアイ</t>
    </rPh>
    <phoneticPr fontId="63"/>
  </si>
  <si>
    <t>ah</t>
    <phoneticPr fontId="63"/>
  </si>
  <si>
    <t>1日に2回勤務する場合</t>
    <phoneticPr fontId="63"/>
  </si>
  <si>
    <t>ai</t>
    <phoneticPr fontId="63"/>
  </si>
  <si>
    <t>・職種ごとの勤務時間を「○：○○～○：○○」と表記することが困難な場合は、No18～33を活用し、勤務時間数のみを入力してください。</t>
    <rPh sb="45" eb="47">
      <t>カツヨウ</t>
    </rPh>
    <phoneticPr fontId="63"/>
  </si>
  <si>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63"/>
  </si>
  <si>
    <t>・シフト記号が足りない場合は、適宜、行を追加してください。</t>
    <rPh sb="4" eb="6">
      <t>キゴウ</t>
    </rPh>
    <rPh sb="7" eb="8">
      <t>タ</t>
    </rPh>
    <rPh sb="11" eb="13">
      <t>バアイ</t>
    </rPh>
    <rPh sb="15" eb="17">
      <t>テキギ</t>
    </rPh>
    <rPh sb="18" eb="19">
      <t>ギョウ</t>
    </rPh>
    <rPh sb="20" eb="22">
      <t>ツイカ</t>
    </rPh>
    <phoneticPr fontId="6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</si>
  <si>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63"/>
  </si>
  <si>
    <t>指定介護老人福祉施設（従来型）</t>
    <rPh sb="0" eb="2">
      <t>シテイ</t>
    </rPh>
    <rPh sb="2" eb="4">
      <t>カイゴ</t>
    </rPh>
    <rPh sb="4" eb="6">
      <t>ロウジン</t>
    </rPh>
    <rPh sb="6" eb="8">
      <t>フクシ</t>
    </rPh>
    <rPh sb="8" eb="10">
      <t>シセツ</t>
    </rPh>
    <rPh sb="11" eb="13">
      <t>ジュウライ</t>
    </rPh>
    <rPh sb="13" eb="14">
      <t>ガタ</t>
    </rPh>
    <phoneticPr fontId="63"/>
  </si>
  <si>
    <t>(5) 
職種</t>
    <phoneticPr fontId="19"/>
  </si>
  <si>
    <t>(6)
勤務
形態</t>
    <phoneticPr fontId="19"/>
  </si>
  <si>
    <t>(7) 資格</t>
    <rPh sb="4" eb="6">
      <t>シカク</t>
    </rPh>
    <phoneticPr fontId="63"/>
  </si>
  <si>
    <t>(8) 氏　名</t>
    <phoneticPr fontId="19"/>
  </si>
  <si>
    <t>(9)</t>
    <phoneticPr fontId="63"/>
  </si>
  <si>
    <r>
      <t xml:space="preserve">(11)
</t>
    </r>
    <r>
      <rPr>
        <sz val="11"/>
        <rFont val="HGSｺﾞｼｯｸM"/>
        <family val="3"/>
        <charset val="128"/>
      </rPr>
      <t>週平均
勤務時間数</t>
    </r>
    <rPh sb="6" eb="8">
      <t>ヘイキン</t>
    </rPh>
    <rPh sb="9" eb="11">
      <t>キンム</t>
    </rPh>
    <rPh sb="11" eb="13">
      <t>ジカン</t>
    </rPh>
    <rPh sb="13" eb="14">
      <t>スウ</t>
    </rPh>
    <phoneticPr fontId="19"/>
  </si>
  <si>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9"/>
  </si>
  <si>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63"/>
  </si>
  <si>
    <t>≪提出不要≫</t>
    <rPh sb="1" eb="3">
      <t>テイシュツ</t>
    </rPh>
    <rPh sb="3" eb="5">
      <t>フヨウ</t>
    </rPh>
    <phoneticPr fontId="63"/>
  </si>
  <si>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19"/>
  </si>
  <si>
    <t>・・・直接入力する必要がある箇所です。</t>
    <rPh sb="3" eb="5">
      <t>チョクセツ</t>
    </rPh>
    <rPh sb="5" eb="7">
      <t>ニュウリョク</t>
    </rPh>
    <rPh sb="9" eb="11">
      <t>ヒツヨウ</t>
    </rPh>
    <rPh sb="14" eb="16">
      <t>カショ</t>
    </rPh>
    <phoneticPr fontId="63"/>
  </si>
  <si>
    <t>下記の記入方法に従って、入力してください。</t>
    <phoneticPr fontId="63"/>
  </si>
  <si>
    <t>・・・プルダウンから選択して入力する必要がある箇所です。</t>
    <rPh sb="10" eb="12">
      <t>センタク</t>
    </rPh>
    <rPh sb="14" eb="16">
      <t>ニュウリョク</t>
    </rPh>
    <rPh sb="18" eb="20">
      <t>ヒツヨウ</t>
    </rPh>
    <rPh sb="23" eb="25">
      <t>カショ</t>
    </rPh>
    <phoneticPr fontId="6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</si>
  <si>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6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</si>
  <si>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3"/>
  </si>
  <si>
    <t>　(1) 「４週」・「暦月」のいずれかを選択してください。</t>
    <rPh sb="7" eb="8">
      <t>シュウ</t>
    </rPh>
    <rPh sb="11" eb="12">
      <t>レキ</t>
    </rPh>
    <rPh sb="12" eb="13">
      <t>ツキ</t>
    </rPh>
    <rPh sb="20" eb="22">
      <t>センタク</t>
    </rPh>
    <phoneticPr fontId="6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</si>
  <si>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6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</si>
  <si>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3"/>
  </si>
  <si>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63"/>
  </si>
  <si>
    <t>　　  小数点第2位以下を切り上げ）とします。新規又は再開の場合は、推定数を入力してください。</t>
    <phoneticPr fontId="63"/>
  </si>
  <si>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63"/>
  </si>
  <si>
    <t xml:space="preserve"> 　　 記入の順序は、職種ごとにまとめてください。</t>
    <rPh sb="4" eb="6">
      <t>キニュウ</t>
    </rPh>
    <rPh sb="7" eb="9">
      <t>ジュンジョ</t>
    </rPh>
    <rPh sb="11" eb="13">
      <t>ショクシュ</t>
    </rPh>
    <phoneticPr fontId="63"/>
  </si>
  <si>
    <t>職種名</t>
    <rPh sb="0" eb="2">
      <t>ショクシュ</t>
    </rPh>
    <rPh sb="2" eb="3">
      <t>メイ</t>
    </rPh>
    <phoneticPr fontId="63"/>
  </si>
  <si>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9"/>
  </si>
  <si>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63"/>
  </si>
  <si>
    <t>非常勤で兼務</t>
    <rPh sb="0" eb="1">
      <t>ヒ</t>
    </rPh>
    <rPh sb="1" eb="3">
      <t>ジョウキン</t>
    </rPh>
    <rPh sb="4" eb="6">
      <t>ケンム</t>
    </rPh>
    <phoneticPr fontId="63"/>
  </si>
  <si>
    <t>（注）常勤・非常勤の区分について</t>
    <rPh sb="1" eb="2">
      <t>チュウ</t>
    </rPh>
    <rPh sb="3" eb="5">
      <t>ジョウキン</t>
    </rPh>
    <rPh sb="6" eb="9">
      <t>ヒジョウキン</t>
    </rPh>
    <rPh sb="10" eb="12">
      <t>クブン</t>
    </rPh>
    <phoneticPr fontId="6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</si>
  <si>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</si>
  <si>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</si>
  <si>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6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</si>
  <si>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6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</si>
  <si>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63"/>
  </si>
  <si>
    <t>　(8) 従業者の氏名を記入してください。</t>
    <rPh sb="5" eb="8">
      <t>ジュウギョウシャ</t>
    </rPh>
    <rPh sb="9" eb="11">
      <t>シメイ</t>
    </rPh>
    <rPh sb="12" eb="14">
      <t>キニュウ</t>
    </rPh>
    <phoneticPr fontId="63"/>
  </si>
  <si>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63"/>
  </si>
  <si>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</si>
  <si>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</si>
  <si>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63"/>
  </si>
  <si>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3"/>
  </si>
  <si>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6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</si>
  <si>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3"/>
  </si>
  <si>
    <t>　　　 その他、特記事項欄としてもご活用ください。</t>
    <rPh sb="6" eb="7">
      <t>タ</t>
    </rPh>
    <rPh sb="8" eb="10">
      <t>トッキ</t>
    </rPh>
    <rPh sb="10" eb="12">
      <t>ジコウ</t>
    </rPh>
    <rPh sb="12" eb="13">
      <t>ラン</t>
    </rPh>
    <rPh sb="18" eb="20">
      <t>カツヨウ</t>
    </rPh>
    <phoneticPr fontId="63"/>
  </si>
  <si>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63"/>
  </si>
  <si>
    <t>　　　　○ 常勤換算方法とは、非常勤の従業者について「事業所の従業者の勤務延時間数を当該事業所において常勤の従業者が勤務すべき時間数で除することにより、</t>
    <phoneticPr fontId="63"/>
  </si>
  <si>
    <t>　　　　　常勤の従業者の員数に換算する方法」であるため、常勤の従業者については常勤換算方法によらず、実人数で計算する。</t>
    <phoneticPr fontId="63"/>
  </si>
  <si>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63"/>
  </si>
  <si>
    <t>　　　　　手入力すること。</t>
    <phoneticPr fontId="63"/>
  </si>
  <si>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63"/>
  </si>
  <si>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63"/>
  </si>
  <si>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63"/>
  </si>
  <si>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19"/>
  </si>
  <si>
    <t>　(5) ユニットリーダーに以下の印をつけてください。</t>
    <rPh sb="14" eb="16">
      <t>イカ</t>
    </rPh>
    <rPh sb="17" eb="18">
      <t>シルシ</t>
    </rPh>
    <phoneticPr fontId="63"/>
  </si>
  <si>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63"/>
  </si>
  <si>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63"/>
  </si>
  <si>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63"/>
  </si>
  <si>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63"/>
  </si>
  <si>
    <t>　　  原則、そのユニットを並べて記載してください。</t>
    <rPh sb="4" eb="6">
      <t>ゲンソク</t>
    </rPh>
    <rPh sb="14" eb="15">
      <t>ナラ</t>
    </rPh>
    <rPh sb="17" eb="19">
      <t>キサイ</t>
    </rPh>
    <phoneticPr fontId="63"/>
  </si>
  <si>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63"/>
  </si>
  <si>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6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</si>
  <si>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63"/>
  </si>
  <si>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9"/>
  </si>
  <si>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63"/>
  </si>
  <si>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63"/>
  </si>
  <si>
    <t>　(10) 従業者の氏名を記入してください。</t>
    <rPh sb="6" eb="9">
      <t>ジュウギョウシャ</t>
    </rPh>
    <rPh sb="10" eb="12">
      <t>シメイ</t>
    </rPh>
    <rPh sb="13" eb="15">
      <t>キニュウ</t>
    </rPh>
    <phoneticPr fontId="63"/>
  </si>
  <si>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63"/>
  </si>
  <si>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3"/>
  </si>
  <si>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3"/>
  </si>
  <si>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63"/>
  </si>
  <si>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63"/>
  </si>
  <si>
    <t>１．サービス種別</t>
    <rPh sb="6" eb="8">
      <t>シュベツ</t>
    </rPh>
    <phoneticPr fontId="63"/>
  </si>
  <si>
    <t>サービス種別</t>
    <rPh sb="4" eb="6">
      <t>シュベツ</t>
    </rPh>
    <phoneticPr fontId="6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</si>
  <si>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63"/>
  </si>
  <si>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63"/>
  </si>
  <si>
    <t>短期入所生活介護（従来型）</t>
    <rPh sb="0" eb="2">
      <t>タンキ</t>
    </rPh>
    <rPh sb="2" eb="4">
      <t>ニュウショ</t>
    </rPh>
    <rPh sb="4" eb="6">
      <t>セイカツ</t>
    </rPh>
    <rPh sb="6" eb="8">
      <t>カイゴ</t>
    </rPh>
    <rPh sb="9" eb="11">
      <t>ジュウライ</t>
    </rPh>
    <rPh sb="11" eb="12">
      <t>ガタ</t>
    </rPh>
    <phoneticPr fontId="63"/>
  </si>
  <si>
    <t>短期入所生活介護（ユニット型）</t>
    <rPh sb="0" eb="2">
      <t>タンキ</t>
    </rPh>
    <rPh sb="2" eb="4">
      <t>ニュウショ</t>
    </rPh>
    <rPh sb="4" eb="6">
      <t>セイカツ</t>
    </rPh>
    <rPh sb="6" eb="8">
      <t>カイゴ</t>
    </rPh>
    <rPh sb="13" eb="14">
      <t>ガタ</t>
    </rPh>
    <phoneticPr fontId="63"/>
  </si>
  <si>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63"/>
  </si>
  <si>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63"/>
  </si>
  <si>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63"/>
  </si>
  <si>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63"/>
  </si>
  <si>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63"/>
  </si>
  <si>
    <t>ー</t>
    <phoneticPr fontId="63"/>
  </si>
  <si>
    <t>２．職種名・資格名称</t>
    <rPh sb="2" eb="4">
      <t>ショクシュ</t>
    </rPh>
    <rPh sb="4" eb="5">
      <t>メイ</t>
    </rPh>
    <rPh sb="6" eb="8">
      <t>シカク</t>
    </rPh>
    <rPh sb="8" eb="10">
      <t>メイショウ</t>
    </rPh>
    <phoneticPr fontId="63"/>
  </si>
  <si>
    <t>資格</t>
    <rPh sb="0" eb="2">
      <t>シカク</t>
    </rPh>
    <phoneticPr fontId="63"/>
  </si>
  <si>
    <t>理学療法士</t>
    <rPh sb="0" eb="2">
      <t>リガク</t>
    </rPh>
    <rPh sb="2" eb="5">
      <t>リョウホウシ</t>
    </rPh>
    <phoneticPr fontId="63"/>
  </si>
  <si>
    <t>社会福祉事業に2年以上従事</t>
    <rPh sb="0" eb="2">
      <t>シャカイ</t>
    </rPh>
    <rPh sb="2" eb="4">
      <t>フクシ</t>
    </rPh>
    <rPh sb="4" eb="6">
      <t>ジギョウ</t>
    </rPh>
    <rPh sb="8" eb="9">
      <t>ネン</t>
    </rPh>
    <rPh sb="9" eb="11">
      <t>イジョウ</t>
    </rPh>
    <rPh sb="11" eb="13">
      <t>ジュウジ</t>
    </rPh>
    <phoneticPr fontId="63"/>
  </si>
  <si>
    <t>社会福祉士</t>
    <rPh sb="0" eb="2">
      <t>シャカイ</t>
    </rPh>
    <rPh sb="2" eb="5">
      <t>フクシシ</t>
    </rPh>
    <phoneticPr fontId="63"/>
  </si>
  <si>
    <t>准看護師</t>
    <rPh sb="0" eb="4">
      <t>ジュンカンゴシ</t>
    </rPh>
    <phoneticPr fontId="63"/>
  </si>
  <si>
    <t>作業療法士</t>
    <rPh sb="0" eb="2">
      <t>サギョウ</t>
    </rPh>
    <rPh sb="2" eb="5">
      <t>リョウホウシ</t>
    </rPh>
    <phoneticPr fontId="63"/>
  </si>
  <si>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63"/>
  </si>
  <si>
    <t>精神保健福祉士</t>
    <rPh sb="0" eb="2">
      <t>セイシン</t>
    </rPh>
    <rPh sb="2" eb="4">
      <t>ホケン</t>
    </rPh>
    <rPh sb="4" eb="7">
      <t>フクシシ</t>
    </rPh>
    <phoneticPr fontId="63"/>
  </si>
  <si>
    <t>言語聴覚士</t>
    <rPh sb="0" eb="2">
      <t>ゲンゴ</t>
    </rPh>
    <rPh sb="2" eb="5">
      <t>チョウカクシ</t>
    </rPh>
    <phoneticPr fontId="63"/>
  </si>
  <si>
    <t>柔道整復師</t>
    <rPh sb="0" eb="2">
      <t>ジュウドウ</t>
    </rPh>
    <rPh sb="2" eb="5">
      <t>セイフクシ</t>
    </rPh>
    <phoneticPr fontId="63"/>
  </si>
  <si>
    <t>あん摩マッサージ指圧師</t>
    <rPh sb="2" eb="3">
      <t>マ</t>
    </rPh>
    <rPh sb="8" eb="11">
      <t>シアツシ</t>
    </rPh>
    <phoneticPr fontId="63"/>
  </si>
  <si>
    <t>はり師</t>
    <rPh sb="2" eb="3">
      <t>シ</t>
    </rPh>
    <phoneticPr fontId="63"/>
  </si>
  <si>
    <t>きゅう師</t>
    <rPh sb="3" eb="4">
      <t>シ</t>
    </rPh>
    <phoneticPr fontId="63"/>
  </si>
  <si>
    <t>【自治体の皆様へ】</t>
    <rPh sb="1" eb="4">
      <t>ジチタイ</t>
    </rPh>
    <rPh sb="5" eb="7">
      <t>ミナサマ</t>
    </rPh>
    <phoneticPr fontId="63"/>
  </si>
  <si>
    <t>※ INDIRECT関数使用のため、以下のとおりセルに「名前の定義」をしています。</t>
    <rPh sb="10" eb="12">
      <t>カンスウ</t>
    </rPh>
    <rPh sb="12" eb="14">
      <t>シヨウ</t>
    </rPh>
    <rPh sb="18" eb="20">
      <t>イカ</t>
    </rPh>
    <rPh sb="28" eb="30">
      <t>ナマエ</t>
    </rPh>
    <rPh sb="31" eb="33">
      <t>テイギ</t>
    </rPh>
    <phoneticPr fontId="63"/>
  </si>
  <si>
    <t>　21行目・・・「職種」</t>
    <rPh sb="3" eb="5">
      <t>ギョウメ</t>
    </rPh>
    <rPh sb="9" eb="11">
      <t>ショクシュ</t>
    </rPh>
    <phoneticPr fontId="63"/>
  </si>
  <si>
    <t>　C列・・・「管理者」</t>
    <rPh sb="2" eb="3">
      <t>レツ</t>
    </rPh>
    <rPh sb="7" eb="10">
      <t>カンリシャ</t>
    </rPh>
    <phoneticPr fontId="63"/>
  </si>
  <si>
    <t>　D列・・・「医師」</t>
    <rPh sb="2" eb="3">
      <t>レツ</t>
    </rPh>
    <rPh sb="7" eb="9">
      <t>イシ</t>
    </rPh>
    <phoneticPr fontId="63"/>
  </si>
  <si>
    <t>　E列・・・「生活相談員」</t>
    <rPh sb="2" eb="3">
      <t>レツ</t>
    </rPh>
    <rPh sb="7" eb="9">
      <t>セイカツ</t>
    </rPh>
    <rPh sb="9" eb="12">
      <t>ソウダンイン</t>
    </rPh>
    <phoneticPr fontId="63"/>
  </si>
  <si>
    <t>　F列・・・「看護職員」</t>
    <rPh sb="2" eb="3">
      <t>レツ</t>
    </rPh>
    <rPh sb="7" eb="9">
      <t>カンゴ</t>
    </rPh>
    <rPh sb="9" eb="11">
      <t>ショクイン</t>
    </rPh>
    <phoneticPr fontId="63"/>
  </si>
  <si>
    <t>　G列・・・「介護職員」</t>
    <rPh sb="2" eb="3">
      <t>レツ</t>
    </rPh>
    <rPh sb="7" eb="9">
      <t>カイゴ</t>
    </rPh>
    <rPh sb="9" eb="11">
      <t>ショクイン</t>
    </rPh>
    <phoneticPr fontId="63"/>
  </si>
  <si>
    <t>　H列・・・「栄養士」</t>
    <rPh sb="2" eb="3">
      <t>レツ</t>
    </rPh>
    <rPh sb="7" eb="10">
      <t>エイヨウシ</t>
    </rPh>
    <phoneticPr fontId="63"/>
  </si>
  <si>
    <t>　I列・・・「機能訓練指導員」</t>
    <rPh sb="2" eb="3">
      <t>レツ</t>
    </rPh>
    <rPh sb="7" eb="9">
      <t>キノウ</t>
    </rPh>
    <rPh sb="9" eb="11">
      <t>クンレン</t>
    </rPh>
    <rPh sb="11" eb="14">
      <t>シドウイン</t>
    </rPh>
    <phoneticPr fontId="63"/>
  </si>
  <si>
    <t>　J列・・・「介護支援専門員」</t>
    <rPh sb="2" eb="3">
      <t>レツ</t>
    </rPh>
    <rPh sb="7" eb="9">
      <t>カイゴ</t>
    </rPh>
    <rPh sb="9" eb="11">
      <t>シエン</t>
    </rPh>
    <rPh sb="11" eb="14">
      <t>センモンイン</t>
    </rPh>
    <phoneticPr fontId="6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</si>
  <si>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63"/>
  </si>
  <si>
    <t>　行が足りない場合は、適宜追加してください。</t>
    <rPh sb="1" eb="2">
      <t>ギョウ</t>
    </rPh>
    <rPh sb="3" eb="4">
      <t>タ</t>
    </rPh>
    <rPh sb="7" eb="9">
      <t>バアイ</t>
    </rPh>
    <rPh sb="11" eb="13">
      <t>テキギ</t>
    </rPh>
    <rPh sb="13" eb="15">
      <t>ツイカ</t>
    </rPh>
    <phoneticPr fontId="63"/>
  </si>
  <si>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6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</si>
  <si>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63"/>
  </si>
  <si>
    <t>　・「数式」タブ　⇒　「名前の定義」を選択</t>
    <rPh sb="3" eb="5">
      <t>スウシキ</t>
    </rPh>
    <rPh sb="12" eb="14">
      <t>ナマエ</t>
    </rPh>
    <rPh sb="15" eb="17">
      <t>テイギ</t>
    </rPh>
    <rPh sb="19" eb="21">
      <t>センタク</t>
    </rPh>
    <phoneticPr fontId="63"/>
  </si>
  <si>
    <t>　・「名前」に職種名を入力</t>
    <rPh sb="3" eb="5">
      <t>ナマエ</t>
    </rPh>
    <rPh sb="7" eb="9">
      <t>ショクシュ</t>
    </rPh>
    <rPh sb="9" eb="10">
      <t>メイ</t>
    </rPh>
    <rPh sb="11" eb="13">
      <t>ニュウリョク</t>
    </rPh>
    <phoneticPr fontId="6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</si>
  <si>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6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</si>
  <si>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6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</si>
</sst>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8" formatCode="#,##0.000;[Red]\-#,##0.000"/>
    <numFmt numFmtId="179" formatCode="####&quot;年&quot;"/>
    <numFmt numFmtId="180" formatCode="#,##0.0;[Red]\-#,##0.0"/>
    <numFmt numFmtId="181" formatCode="0.0"/>
    <numFmt numFmtId="182" formatCode="#,##0_);[Red]\(#,##0\)"/>
    <numFmt numFmtId="183" formatCode="[&lt;=999]000;[&lt;=9999]000\-00;000\-0000"/>
    <numFmt numFmtId="184" formatCode="#,##0.0#"/>
    <numFmt numFmtId="185" formatCode="#,##0.##"/>
    <numFmt numFmtId="186" formatCode="#,##0.0&quot;人&quot;"/>
    <numFmt numFmtId="187" formatCode="#,##0&quot;人&quot;"/>
  </numFmts>
  <fonts count="79">
    <font>
      <sz val="11"/>
      <name val="ＭＳ Ｐゴシック"/>
      <family val="3"/>
      <charset val="128"/>
    </font>
    <font>
      <sz val="11"/>
      <color theme="1"/>
      <name val="游ゴシック"/>
      <family val="2"/>
      <charset val="128"/>
      <scheme val="minor"/>
    </font>
    <font>
      <b/>
      <sz val="24"/>
      <color indexed="8"/>
      <name val="ＭＳ Ｐゴシック"/>
      <family val="3"/>
      <charset val="128"/>
    </font>
    <font>
      <sz val="18"/>
      <color indexed="8"/>
      <name val="ＭＳ Ｐゴシック"/>
      <family val="3"/>
      <charset val="128"/>
    </font>
    <font>
      <sz val="12"/>
      <color indexed="8"/>
      <name val="ＭＳ Ｐゴシック"/>
      <family val="3"/>
      <charset val="128"/>
    </font>
    <font>
      <sz val="10"/>
      <color indexed="63"/>
      <name val="ＭＳ Ｐゴシック"/>
      <family val="3"/>
      <charset val="128"/>
    </font>
    <font>
      <i/>
      <sz val="10"/>
      <color indexed="23"/>
      <name val="ＭＳ Ｐゴシック"/>
      <family val="3"/>
      <charset val="128"/>
    </font>
    <font>
      <sz val="10"/>
      <color indexed="17"/>
      <name val="ＭＳ Ｐゴシック"/>
      <family val="3"/>
      <charset val="128"/>
    </font>
    <font>
      <sz val="10"/>
      <color indexed="19"/>
      <name val="ＭＳ Ｐゴシック"/>
      <family val="3"/>
      <charset val="128"/>
    </font>
    <font>
      <sz val="10"/>
      <color indexed="16"/>
      <name val="ＭＳ Ｐゴシック"/>
      <family val="3"/>
      <charset val="128"/>
    </font>
    <font>
      <b/>
      <sz val="10"/>
      <color indexed="9"/>
      <name val="ＭＳ Ｐゴシック"/>
      <family val="3"/>
      <charset val="128"/>
    </font>
    <font>
      <b/>
      <sz val="10"/>
      <color indexed="8"/>
      <name val="ＭＳ Ｐゴシック"/>
      <family val="3"/>
      <charset val="128"/>
    </font>
    <font>
      <sz val="10"/>
      <color indexed="9"/>
      <name val="ＭＳ Ｐゴシック"/>
      <family val="3"/>
      <charset val="128"/>
    </font>
    <font>
      <sz val="11"/>
      <name val="HGSｺﾞｼｯｸM"/>
      <family val="3"/>
      <charset val="128"/>
    </font>
    <font>
      <sz val="11"/>
      <name val="DejaVu Sans"/>
      <family val="2"/>
    </font>
    <font>
      <sz val="10"/>
      <name val="DejaVu Sans"/>
      <family val="2"/>
    </font>
    <font>
      <sz val="10.5"/>
      <name val="ＭＳ 明朝"/>
      <family val="1"/>
      <charset val="128"/>
    </font>
    <font>
      <sz val="10.5"/>
      <name val="DejaVu Sans"/>
      <family val="2"/>
    </font>
    <font>
      <sz val="11"/>
      <name val="ＭＳ Ｐゴシック"/>
      <family val="3"/>
      <charset val="128"/>
    </font>
    <font>
      <sz val="6"/>
      <name val="ＭＳ Ｐゴシック"/>
      <family val="3"/>
      <charset val="128"/>
    </font>
    <font>
      <sz val="8"/>
      <name val="ＭＳ Ｐゴシック"/>
      <family val="3"/>
      <charset val="128"/>
    </font>
    <font>
      <sz val="11"/>
      <color theme="1"/>
      <name val="游ゴシック"/>
      <family val="3"/>
      <charset val="128"/>
      <scheme val="minor"/>
    </font>
    <font>
      <sz val="11"/>
      <color theme="1"/>
      <name val="游ゴシック"/>
      <family val="2"/>
      <scheme val="minor"/>
    </font>
    <font>
      <sz val="11"/>
      <color indexed="8"/>
      <name val="HGSｺﾞｼｯｸM"/>
      <family val="3"/>
      <charset val="128"/>
    </font>
    <font>
      <sz val="11"/>
      <color indexed="8"/>
      <name val="DejaVu Sans"/>
      <family val="2"/>
    </font>
    <font>
      <sz val="10"/>
      <color indexed="8"/>
      <name val="DejaVu Sans"/>
      <family val="2"/>
    </font>
    <font>
      <sz val="10"/>
      <color indexed="8"/>
      <name val="HGSｺﾞｼｯｸM"/>
      <family val="3"/>
      <charset val="128"/>
    </font>
    <font>
      <sz val="11"/>
      <color indexed="8"/>
      <name val="ＭＳ Ｐゴシック"/>
      <family val="3"/>
      <charset val="128"/>
    </font>
    <font>
      <sz val="10"/>
      <name val="HGSｺﾞｼｯｸM"/>
      <family val="3"/>
      <charset val="128"/>
    </font>
    <font>
      <sz val="10"/>
      <name val="ＭＳ Ｐゴシック"/>
      <family val="3"/>
      <charset val="128"/>
    </font>
    <font>
      <sz val="8"/>
      <name val="DejaVu Sans"/>
      <family val="2"/>
    </font>
    <font>
      <sz val="9"/>
      <name val="DejaVu Sans"/>
      <family val="2"/>
    </font>
    <font>
      <sz val="9"/>
      <name val="ＭＳ Ｐゴシック"/>
      <family val="3"/>
      <charset val="128"/>
    </font>
    <font>
      <sz val="8"/>
      <name val="HGSｺﾞｼｯｸM"/>
      <family val="3"/>
      <charset val="128"/>
    </font>
    <font>
      <sz val="10.5"/>
      <name val="HGSｺﾞｼｯｸM"/>
      <family val="3"/>
      <charset val="128"/>
    </font>
    <font>
      <sz val="9"/>
      <name val="HGSｺﾞｼｯｸM"/>
      <family val="3"/>
      <charset val="128"/>
    </font>
    <font>
      <b/>
      <sz val="11"/>
      <name val="ＭＳ Ｐゴシック"/>
      <family val="3"/>
      <charset val="128"/>
    </font>
    <font>
      <b/>
      <i/>
      <u/>
      <sz val="16"/>
      <name val="ＭＳ Ｐゴシック"/>
      <family val="3"/>
      <charset val="128"/>
    </font>
    <font>
      <b/>
      <sz val="16"/>
      <name val="ＭＳ Ｐゴシック"/>
      <family val="3"/>
      <charset val="128"/>
    </font>
    <font>
      <sz val="11"/>
      <color indexed="10"/>
      <name val="ＭＳ Ｐゴシック"/>
      <family val="3"/>
      <charset val="128"/>
    </font>
    <font>
      <b/>
      <u/>
      <sz val="16"/>
      <color indexed="8"/>
      <name val="DejaVu Sans"/>
      <family val="2"/>
    </font>
    <font>
      <b/>
      <u/>
      <sz val="16"/>
      <color indexed="8"/>
      <name val="ＭＳ Ｐゴシック"/>
      <family val="3"/>
      <charset val="128"/>
    </font>
    <font>
      <b/>
      <sz val="11"/>
      <color indexed="8"/>
      <name val="DejaVu Sans"/>
      <family val="2"/>
    </font>
    <font>
      <u/>
      <sz val="11"/>
      <name val="DejaVu Sans"/>
      <family val="2"/>
    </font>
    <font>
      <sz val="8"/>
      <color indexed="8"/>
      <name val="ＭＳ Ｐゴシック"/>
      <family val="3"/>
      <charset val="128"/>
    </font>
    <font>
      <sz val="9"/>
      <color indexed="8"/>
      <name val="ＭＳ Ｐゴシック"/>
      <family val="3"/>
      <charset val="128"/>
    </font>
    <font>
      <b/>
      <sz val="11"/>
      <name val="DejaVu Sans"/>
      <family val="2"/>
    </font>
    <font>
      <sz val="11"/>
      <name val="游ゴシック Light"/>
      <family val="3"/>
      <charset val="128"/>
    </font>
    <font>
      <strike/>
      <sz val="11"/>
      <name val="DejaVu Sans"/>
      <family val="2"/>
    </font>
    <font>
      <sz val="10"/>
      <color indexed="10"/>
      <name val="DejaVu Sans"/>
      <family val="2"/>
    </font>
    <font>
      <strike/>
      <sz val="11"/>
      <color indexed="10"/>
      <name val="DejaVu Sans"/>
      <family val="2"/>
    </font>
    <font>
      <sz val="11"/>
      <color indexed="10"/>
      <name val="HGSｺﾞｼｯｸM"/>
      <family val="3"/>
      <charset val="128"/>
    </font>
    <font>
      <strike/>
      <sz val="10"/>
      <name val="HGSｺﾞｼｯｸM"/>
      <family val="3"/>
      <charset val="128"/>
    </font>
    <font>
      <sz val="11"/>
      <color indexed="10"/>
      <name val="DejaVu Sans"/>
      <family val="2"/>
    </font>
    <font>
      <sz val="16"/>
      <name val="DejaVu Sans"/>
      <family val="2"/>
    </font>
    <font>
      <sz val="16"/>
      <name val="HGSｺﾞｼｯｸM"/>
      <family val="3"/>
      <charset val="128"/>
    </font>
    <font>
      <sz val="7.5"/>
      <name val="HGSｺﾞｼｯｸM"/>
      <family val="3"/>
      <charset val="128"/>
    </font>
    <font>
      <sz val="7"/>
      <name val="HGSｺﾞｼｯｸM"/>
      <family val="3"/>
      <charset val="128"/>
    </font>
    <font>
      <sz val="6"/>
      <name val="HGSｺﾞｼｯｸM"/>
      <family val="3"/>
      <charset val="128"/>
    </font>
    <font>
      <sz val="6.5"/>
      <name val="HGSｺﾞｼｯｸM"/>
      <family val="3"/>
      <charset val="128"/>
    </font>
    <font>
      <sz val="12"/>
      <name val="HGSｺﾞｼｯｸM"/>
      <family val="3"/>
      <charset val="128"/>
    </font>
    <font>
      <sz val="16"/>
      <name val="HGｺﾞｼｯｸM"/>
      <family val="3"/>
      <charset val="128"/>
    </font>
    <font>
      <b/>
      <sz val="16"/>
      <name val="HGSｺﾞｼｯｸM"/>
      <family val="3"/>
      <charset val="128"/>
    </font>
    <font>
      <sz val="6"/>
      <name val="游ゴシック"/>
      <family val="2"/>
      <charset val="128"/>
      <scheme val="minor"/>
    </font>
    <font>
      <sz val="14"/>
      <name val="HGSｺﾞｼｯｸM"/>
      <family val="3"/>
      <charset val="128"/>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游ゴシック"/>
      <family val="3"/>
      <charset val="128"/>
      <scheme val="minor"/>
    </font>
    <font>
      <sz val="11"/>
      <color rgb="FF000000"/>
      <name val="Calibri"/>
      <family val="2"/>
    </font>
    <font>
      <sz val="12"/>
      <name val="游ゴシック"/>
      <family val="3"/>
      <charset val="128"/>
      <scheme val="minor"/>
    </font>
    <font>
      <sz val="12"/>
      <color theme="1"/>
      <name val="游ゴシック"/>
      <family val="2"/>
      <charset val="128"/>
      <scheme val="minor"/>
    </font>
    <font>
      <sz val="12"/>
      <color theme="1"/>
      <name val="游ゴシック"/>
      <family val="3"/>
      <charset val="128"/>
      <scheme val="minor"/>
    </font>
  </fonts>
  <fills count="19">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6"/>
        <bgColor indexed="10"/>
      </patternFill>
    </fill>
    <fill>
      <patternFill patternType="solid">
        <fgColor indexed="42"/>
        <bgColor indexed="27"/>
      </patternFill>
    </fill>
    <fill>
      <patternFill patternType="solid">
        <fgColor indexed="26"/>
        <bgColor indexed="9"/>
      </patternFill>
    </fill>
    <fill>
      <patternFill patternType="solid">
        <fgColor indexed="9"/>
        <bgColor indexed="26"/>
      </patternFill>
    </fill>
    <fill>
      <patternFill patternType="solid">
        <fgColor indexed="41"/>
        <bgColor indexed="64"/>
      </patternFill>
    </fill>
    <fill>
      <patternFill patternType="solid">
        <fgColor indexed="43"/>
        <bgColor indexed="64"/>
      </patternFill>
    </fill>
    <fill>
      <patternFill patternType="solid">
        <fgColor theme="0"/>
        <bgColor indexed="64"/>
      </patternFill>
    </fill>
    <fill>
      <patternFill patternType="solid">
        <fgColor indexed="27"/>
        <bgColor indexed="41"/>
      </patternFill>
    </fill>
    <fill>
      <patternFill patternType="solid">
        <fgColor indexed="13"/>
        <bgColor indexed="3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1"/>
        <bgColor indexed="64"/>
      </patternFill>
    </fill>
  </fills>
  <borders count="208">
    <border>
      <left/>
      <right/>
      <top/>
      <bottom/>
      <diagonal/>
    </border>
    <border>
      <left style="thin">
        <color indexed="23"/>
      </left>
      <right style="thin">
        <color indexed="23"/>
      </right>
      <top style="thin">
        <color indexed="23"/>
      </top>
      <bottom style="thin">
        <color indexed="23"/>
      </bottom>
      <diagonal/>
    </border>
    <border>
      <left style="dashed">
        <color indexed="8"/>
      </left>
      <right style="dashed">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dashed">
        <color indexed="8"/>
      </top>
      <bottom style="thin">
        <color indexed="8"/>
      </bottom>
      <diagonal/>
    </border>
    <border>
      <left/>
      <right/>
      <top style="dashed">
        <color indexed="8"/>
      </top>
      <bottom style="thin">
        <color indexed="8"/>
      </bottom>
      <diagonal/>
    </border>
    <border>
      <left/>
      <right style="thin">
        <color indexed="8"/>
      </right>
      <top style="dashed">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dashed">
        <color indexed="8"/>
      </left>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dashed">
        <color indexed="8"/>
      </right>
      <top style="thin">
        <color indexed="8"/>
      </top>
      <bottom style="thin">
        <color indexed="8"/>
      </bottom>
      <diagonal/>
    </border>
    <border>
      <left style="thin">
        <color indexed="8"/>
      </left>
      <right/>
      <top/>
      <bottom/>
      <diagonal/>
    </border>
    <border>
      <left style="dashed">
        <color indexed="8"/>
      </left>
      <right/>
      <top style="thin">
        <color indexed="8"/>
      </top>
      <bottom/>
      <diagonal/>
    </border>
    <border>
      <left style="thin">
        <color indexed="8"/>
      </left>
      <right/>
      <top style="double">
        <color indexed="8"/>
      </top>
      <bottom style="thin">
        <color indexed="8"/>
      </bottom>
      <diagonal/>
    </border>
    <border>
      <left style="dashed">
        <color indexed="8"/>
      </left>
      <right/>
      <top style="double">
        <color indexed="8"/>
      </top>
      <bottom style="thin">
        <color indexed="8"/>
      </bottom>
      <diagonal/>
    </border>
    <border>
      <left/>
      <right style="thin">
        <color indexed="8"/>
      </right>
      <top style="double">
        <color indexed="8"/>
      </top>
      <bottom style="thin">
        <color indexed="8"/>
      </bottom>
      <diagonal/>
    </border>
    <border>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dashed">
        <color indexed="8"/>
      </right>
      <top style="thin">
        <color indexed="8"/>
      </top>
      <bottom/>
      <diagonal/>
    </border>
    <border>
      <left style="dashed">
        <color indexed="8"/>
      </left>
      <right style="dashed">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8"/>
      </left>
      <right style="thin">
        <color indexed="8"/>
      </right>
      <top/>
      <bottom/>
      <diagonal/>
    </border>
    <border>
      <left style="thin">
        <color indexed="64"/>
      </left>
      <right/>
      <top style="thin">
        <color indexed="64"/>
      </top>
      <bottom/>
      <diagonal/>
    </border>
    <border>
      <left style="thin">
        <color indexed="8"/>
      </left>
      <right style="thin">
        <color indexed="8"/>
      </right>
      <top style="dashed">
        <color indexed="8"/>
      </top>
      <bottom/>
      <diagonal/>
    </border>
    <border>
      <left style="thin">
        <color indexed="8"/>
      </left>
      <right style="thin">
        <color indexed="8"/>
      </right>
      <top style="dashed">
        <color indexed="8"/>
      </top>
      <bottom style="thin">
        <color indexed="8"/>
      </bottom>
      <diagonal/>
    </border>
    <border>
      <left style="dashed">
        <color indexed="8"/>
      </left>
      <right style="thin">
        <color indexed="8"/>
      </right>
      <top style="thin">
        <color indexed="8"/>
      </top>
      <bottom/>
      <diagonal/>
    </border>
    <border>
      <left/>
      <right style="dashed">
        <color indexed="8"/>
      </right>
      <top style="double">
        <color indexed="8"/>
      </top>
      <bottom style="thin">
        <color indexed="8"/>
      </bottom>
      <diagonal/>
    </border>
    <border>
      <left/>
      <right style="dashed">
        <color indexed="8"/>
      </right>
      <top style="thin">
        <color indexed="8"/>
      </top>
      <bottom style="thin">
        <color indexed="8"/>
      </bottom>
      <diagonal/>
    </border>
    <border>
      <left/>
      <right style="dashed">
        <color indexed="8"/>
      </right>
      <top style="thin">
        <color indexed="8"/>
      </top>
      <bottom/>
      <diagonal/>
    </border>
    <border>
      <left/>
      <right style="thin">
        <color indexed="8"/>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8"/>
      </left>
      <right style="thin">
        <color indexed="8"/>
      </right>
      <top style="thin">
        <color indexed="8"/>
      </top>
      <bottom style="dashed">
        <color indexed="8"/>
      </bottom>
      <diagonal/>
    </border>
    <border>
      <left style="thin">
        <color indexed="8"/>
      </left>
      <right/>
      <top/>
      <bottom style="dashed">
        <color indexed="8"/>
      </bottom>
      <diagonal/>
    </border>
    <border>
      <left/>
      <right/>
      <top/>
      <bottom style="dashed">
        <color indexed="8"/>
      </bottom>
      <diagonal/>
    </border>
    <border>
      <left/>
      <right style="thin">
        <color indexed="8"/>
      </right>
      <top/>
      <bottom style="dashed">
        <color indexed="8"/>
      </bottom>
      <diagonal/>
    </border>
    <border>
      <left style="dashed">
        <color indexed="8"/>
      </left>
      <right style="thin">
        <color indexed="8"/>
      </right>
      <top/>
      <bottom style="thin">
        <color indexed="8"/>
      </bottom>
      <diagonal/>
    </border>
    <border>
      <left style="dashed">
        <color indexed="8"/>
      </left>
      <right style="thin">
        <color indexed="8"/>
      </right>
      <top style="thin">
        <color indexed="8"/>
      </top>
      <bottom style="thin">
        <color indexed="8"/>
      </bottom>
      <diagonal/>
    </border>
    <border>
      <left/>
      <right style="dashed">
        <color indexed="8"/>
      </right>
      <top style="thin">
        <color indexed="8"/>
      </top>
      <bottom style="double">
        <color indexed="8"/>
      </bottom>
      <diagonal/>
    </border>
    <border>
      <left style="dashed">
        <color indexed="8"/>
      </left>
      <right style="dashed">
        <color indexed="8"/>
      </right>
      <top style="thin">
        <color indexed="8"/>
      </top>
      <bottom style="double">
        <color indexed="8"/>
      </bottom>
      <diagonal/>
    </border>
    <border>
      <left style="dashed">
        <color indexed="8"/>
      </left>
      <right style="thin">
        <color indexed="8"/>
      </right>
      <top style="thin">
        <color indexed="8"/>
      </top>
      <bottom style="double">
        <color indexed="8"/>
      </bottom>
      <diagonal/>
    </border>
    <border>
      <left/>
      <right/>
      <top style="thin">
        <color indexed="8"/>
      </top>
      <bottom style="double">
        <color indexed="8"/>
      </bottom>
      <diagonal/>
    </border>
    <border>
      <left/>
      <right style="thin">
        <color indexed="8"/>
      </right>
      <top style="thin">
        <color indexed="8"/>
      </top>
      <bottom style="double">
        <color indexed="8"/>
      </bottom>
      <diagonal/>
    </border>
    <border>
      <left style="thin">
        <color indexed="8"/>
      </left>
      <right style="thin">
        <color indexed="8"/>
      </right>
      <top style="thin">
        <color indexed="8"/>
      </top>
      <bottom style="double">
        <color indexed="8"/>
      </bottom>
      <diagonal/>
    </border>
    <border>
      <left/>
      <right style="dashed">
        <color indexed="8"/>
      </right>
      <top/>
      <bottom style="thin">
        <color indexed="8"/>
      </bottom>
      <diagonal/>
    </border>
    <border>
      <left style="dashed">
        <color indexed="8"/>
      </left>
      <right style="dashed">
        <color indexed="8"/>
      </right>
      <top style="double">
        <color indexed="8"/>
      </top>
      <bottom style="thin">
        <color indexed="8"/>
      </bottom>
      <diagonal/>
    </border>
    <border>
      <left style="dashed">
        <color indexed="8"/>
      </left>
      <right style="thin">
        <color indexed="8"/>
      </right>
      <top style="double">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bottom style="hair">
        <color indexed="8"/>
      </bottom>
      <diagonal/>
    </border>
    <border diagonalUp="1">
      <left style="thin">
        <color indexed="8"/>
      </left>
      <right style="thin">
        <color indexed="8"/>
      </right>
      <top style="thin">
        <color indexed="8"/>
      </top>
      <bottom/>
      <diagonal style="thin">
        <color indexed="8"/>
      </diagonal>
    </border>
    <border>
      <left style="thin">
        <color indexed="8"/>
      </left>
      <right/>
      <top style="thin">
        <color indexed="8"/>
      </top>
      <bottom style="dashed">
        <color indexed="8"/>
      </bottom>
      <diagonal/>
    </border>
    <border>
      <left/>
      <right/>
      <top style="thin">
        <color indexed="8"/>
      </top>
      <bottom style="dashed">
        <color indexed="8"/>
      </bottom>
      <diagonal/>
    </border>
    <border>
      <left/>
      <right style="thin">
        <color indexed="8"/>
      </right>
      <top style="thin">
        <color indexed="8"/>
      </top>
      <bottom style="dashed">
        <color indexed="8"/>
      </bottom>
      <diagonal/>
    </border>
    <border>
      <left style="thin">
        <color indexed="8"/>
      </left>
      <right style="thin">
        <color indexed="8"/>
      </right>
      <top style="dashed">
        <color indexed="8"/>
      </top>
      <bottom style="dashed">
        <color indexed="8"/>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style="thin">
        <color indexed="8"/>
      </right>
      <top style="dashed">
        <color indexed="8"/>
      </top>
      <bottom style="dashed">
        <color indexed="8"/>
      </bottom>
      <diagonal/>
    </border>
    <border>
      <left/>
      <right/>
      <top style="dashed">
        <color indexed="8"/>
      </top>
      <bottom/>
      <diagonal/>
    </border>
    <border>
      <left/>
      <right style="thin">
        <color indexed="8"/>
      </right>
      <top style="dashed">
        <color indexed="8"/>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double">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dashed">
        <color indexed="8"/>
      </top>
      <bottom style="thin">
        <color indexed="64"/>
      </bottom>
      <diagonal/>
    </border>
    <border>
      <left style="thin">
        <color indexed="8"/>
      </left>
      <right/>
      <top style="dashed">
        <color indexed="8"/>
      </top>
      <bottom style="thin">
        <color indexed="64"/>
      </bottom>
      <diagonal/>
    </border>
    <border>
      <left/>
      <right/>
      <top style="dashed">
        <color indexed="8"/>
      </top>
      <bottom style="thin">
        <color indexed="64"/>
      </bottom>
      <diagonal/>
    </border>
    <border>
      <left/>
      <right style="thin">
        <color indexed="8"/>
      </right>
      <top style="dashed">
        <color indexed="8"/>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s>
  <cellStyleXfs count="28">
    <xf numFmtId="0" fontId="0" fillId="0" borderId="0"/>
    <xf numFmtId="0" fontId="11" fillId="0" borderId="0" applyNumberFormat="0" applyFill="0" applyBorder="0" applyProtection="0"/>
    <xf numFmtId="0" fontId="12" fillId="2" borderId="0" applyNumberFormat="0" applyBorder="0" applyProtection="0"/>
    <xf numFmtId="0" fontId="12" fillId="3" borderId="0" applyNumberFormat="0" applyBorder="0" applyProtection="0"/>
    <xf numFmtId="0" fontId="11" fillId="4" borderId="0" applyNumberFormat="0" applyBorder="0" applyProtection="0"/>
    <xf numFmtId="0" fontId="9" fillId="5" borderId="0" applyNumberFormat="0" applyBorder="0" applyProtection="0"/>
    <xf numFmtId="0" fontId="10" fillId="6" borderId="0" applyNumberFormat="0" applyBorder="0" applyProtection="0"/>
    <xf numFmtId="0" fontId="6" fillId="0" borderId="0" applyNumberFormat="0" applyFill="0" applyBorder="0" applyProtection="0"/>
    <xf numFmtId="0" fontId="7" fillId="7" borderId="0" applyNumberFormat="0" applyBorder="0" applyProtection="0"/>
    <xf numFmtId="0" fontId="2" fillId="0" borderId="0" applyNumberFormat="0" applyFill="0" applyBorder="0" applyProtection="0"/>
    <xf numFmtId="0" fontId="3" fillId="0" borderId="0" applyNumberFormat="0" applyFill="0" applyBorder="0" applyProtection="0"/>
    <xf numFmtId="0" fontId="4" fillId="0" borderId="0" applyNumberFormat="0" applyFill="0" applyBorder="0" applyProtection="0"/>
    <xf numFmtId="0" fontId="8" fillId="8" borderId="0" applyNumberFormat="0" applyBorder="0" applyProtection="0"/>
    <xf numFmtId="0" fontId="5" fillId="8" borderId="1" applyNumberFormat="0" applyProtection="0"/>
    <xf numFmtId="0" fontId="18" fillId="0" borderId="0" applyNumberFormat="0" applyFill="0" applyBorder="0" applyProtection="0"/>
    <xf numFmtId="0" fontId="18" fillId="0" borderId="0" applyNumberFormat="0" applyFill="0" applyBorder="0" applyProtection="0"/>
    <xf numFmtId="0" fontId="9" fillId="0" borderId="0" applyNumberFormat="0" applyFill="0" applyBorder="0" applyProtection="0"/>
    <xf numFmtId="38" fontId="18" fillId="0" borderId="0" applyFont="0" applyFill="0" applyBorder="0" applyAlignment="0" applyProtection="0"/>
    <xf numFmtId="0" fontId="21" fillId="0" borderId="0">
      <alignment vertical="center"/>
    </xf>
    <xf numFmtId="0" fontId="20" fillId="0" borderId="0"/>
    <xf numFmtId="0" fontId="20" fillId="0" borderId="0"/>
    <xf numFmtId="0" fontId="20" fillId="0" borderId="0"/>
    <xf numFmtId="0" fontId="22" fillId="0" borderId="0"/>
    <xf numFmtId="0" fontId="18" fillId="0" borderId="0">
      <alignment vertical="center"/>
    </xf>
    <xf numFmtId="182" fontId="18" fillId="0" borderId="0" applyBorder="0" applyProtection="0"/>
    <xf numFmtId="0" fontId="18" fillId="0" borderId="0"/>
    <xf numFmtId="0" fontId="1" fillId="0" borderId="0">
      <alignment vertical="center"/>
    </xf>
    <xf numFmtId="38" fontId="1" fillId="0" borderId="0" applyFont="0" applyFill="0" applyBorder="0" applyAlignment="0" applyProtection="0">
      <alignment vertical="center"/>
    </xf>
  </cellStyleXfs>
  <cellXfs count="1210">
    <xf numFmtId="0" fontId="0" fillId="0" borderId="0" xfId="0"/>
    <xf numFmtId="0" fontId="13" fillId="0" borderId="0" xfId="0" applyFont="1" applyAlignment="1">
      <alignment horizontal="center" vertical="center"/>
    </xf>
    <xf numFmtId="0" fontId="13" fillId="0" borderId="0" xfId="0" applyFont="1" applyAlignment="1">
      <alignment horizontal="left" vertical="center"/>
    </xf>
    <xf numFmtId="0" fontId="13" fillId="0" borderId="2" xfId="0" applyFont="1" applyBorder="1" applyAlignment="1">
      <alignment horizontal="lef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4" fillId="0" borderId="0" xfId="0" applyFont="1" applyAlignment="1">
      <alignment vertical="center"/>
    </xf>
    <xf numFmtId="0" fontId="13" fillId="0" borderId="0" xfId="0" applyFont="1" applyAlignment="1">
      <alignment horizontal="left"/>
    </xf>
    <xf numFmtId="0" fontId="14" fillId="0" borderId="0" xfId="0" applyFont="1" applyAlignment="1">
      <alignment horizontal="left" vertical="center"/>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right" vertical="center"/>
    </xf>
    <xf numFmtId="0" fontId="14" fillId="0" borderId="0" xfId="0" applyFont="1" applyAlignment="1">
      <alignment horizontal="right" vertical="center"/>
    </xf>
    <xf numFmtId="0" fontId="13" fillId="0" borderId="5" xfId="0" applyFont="1" applyBorder="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horizontal="justify" vertical="center"/>
    </xf>
    <xf numFmtId="0" fontId="13" fillId="0" borderId="12" xfId="0" applyFont="1" applyBorder="1" applyAlignment="1">
      <alignment horizontal="justify" vertical="center"/>
    </xf>
    <xf numFmtId="0" fontId="13" fillId="0" borderId="3" xfId="0" applyFont="1" applyBorder="1" applyAlignment="1">
      <alignment horizontal="justify" vertical="center"/>
    </xf>
    <xf numFmtId="0" fontId="13" fillId="0" borderId="5" xfId="0" applyFont="1" applyBorder="1" applyAlignment="1">
      <alignment horizontal="justify" vertical="center"/>
    </xf>
    <xf numFmtId="0" fontId="13" fillId="0" borderId="6" xfId="0" applyFont="1" applyBorder="1" applyAlignment="1">
      <alignment horizontal="justify" vertical="center"/>
    </xf>
    <xf numFmtId="0" fontId="13" fillId="0" borderId="0" xfId="0" applyFont="1" applyAlignment="1">
      <alignment horizontal="left" wrapText="1"/>
    </xf>
    <xf numFmtId="0" fontId="13" fillId="0" borderId="11" xfId="0" applyFont="1" applyBorder="1" applyAlignment="1">
      <alignment horizontal="justify" wrapText="1"/>
    </xf>
    <xf numFmtId="0" fontId="13" fillId="0" borderId="12" xfId="0" applyFont="1" applyBorder="1" applyAlignment="1">
      <alignment horizontal="justify" wrapText="1"/>
    </xf>
    <xf numFmtId="0" fontId="13" fillId="0" borderId="3" xfId="0" applyFont="1" applyBorder="1"/>
    <xf numFmtId="0" fontId="13" fillId="0" borderId="11" xfId="0" applyFont="1" applyBorder="1" applyAlignment="1">
      <alignment horizontal="justify"/>
    </xf>
    <xf numFmtId="0" fontId="13" fillId="0" borderId="12" xfId="0" applyFont="1" applyBorder="1" applyAlignment="1">
      <alignment horizontal="justify"/>
    </xf>
    <xf numFmtId="0" fontId="13" fillId="0" borderId="3" xfId="0" applyFont="1" applyBorder="1" applyAlignment="1">
      <alignment horizontal="justify"/>
    </xf>
    <xf numFmtId="0" fontId="13" fillId="0" borderId="11" xfId="0" applyFont="1" applyBorder="1"/>
    <xf numFmtId="0" fontId="13" fillId="0" borderId="12" xfId="0" applyFont="1" applyBorder="1"/>
    <xf numFmtId="0" fontId="13" fillId="0" borderId="7" xfId="0" applyFont="1" applyBorder="1" applyAlignment="1">
      <alignment horizontal="justify" vertical="center"/>
    </xf>
    <xf numFmtId="0" fontId="13" fillId="0" borderId="11" xfId="0" applyFont="1" applyBorder="1" applyAlignment="1">
      <alignment horizontal="center" vertical="center" textRotation="255" wrapText="1"/>
    </xf>
    <xf numFmtId="0" fontId="13" fillId="0" borderId="13" xfId="0" applyFont="1" applyBorder="1" applyAlignment="1">
      <alignment horizontal="justify" wrapText="1"/>
    </xf>
    <xf numFmtId="0" fontId="13" fillId="0" borderId="3" xfId="0" applyFont="1" applyBorder="1" applyAlignment="1">
      <alignment horizontal="justify" wrapText="1"/>
    </xf>
    <xf numFmtId="0" fontId="13" fillId="0" borderId="11" xfId="0" applyFont="1" applyBorder="1" applyAlignment="1">
      <alignment horizontal="left" vertical="center"/>
    </xf>
    <xf numFmtId="0" fontId="13" fillId="0" borderId="15" xfId="0" applyFont="1" applyBorder="1" applyAlignment="1">
      <alignment horizontal="justify"/>
    </xf>
    <xf numFmtId="0" fontId="13" fillId="0" borderId="15" xfId="0" applyFont="1" applyBorder="1"/>
    <xf numFmtId="0" fontId="13" fillId="0" borderId="16" xfId="0" applyFont="1" applyBorder="1"/>
    <xf numFmtId="0" fontId="13" fillId="0" borderId="6" xfId="0" applyFont="1" applyBorder="1" applyAlignment="1">
      <alignment horizontal="justify" wrapText="1"/>
    </xf>
    <xf numFmtId="0" fontId="13" fillId="0" borderId="7" xfId="0" applyFont="1" applyBorder="1" applyAlignment="1">
      <alignment horizontal="justify" wrapText="1"/>
    </xf>
    <xf numFmtId="0" fontId="13" fillId="0" borderId="2" xfId="0" applyFont="1" applyBorder="1" applyAlignment="1">
      <alignment horizontal="justify" wrapText="1"/>
    </xf>
    <xf numFmtId="0" fontId="13" fillId="0" borderId="2" xfId="0" applyFont="1" applyBorder="1"/>
    <xf numFmtId="0" fontId="13" fillId="0" borderId="17" xfId="0" applyFont="1" applyBorder="1" applyAlignment="1">
      <alignment horizontal="left"/>
    </xf>
    <xf numFmtId="0" fontId="14" fillId="0" borderId="0" xfId="0" applyFont="1" applyAlignment="1">
      <alignment horizontal="left"/>
    </xf>
    <xf numFmtId="0" fontId="14" fillId="0" borderId="5" xfId="0" applyFont="1" applyBorder="1" applyAlignment="1">
      <alignment horizontal="left"/>
    </xf>
    <xf numFmtId="0" fontId="13" fillId="0" borderId="6" xfId="0" applyFont="1" applyBorder="1" applyAlignment="1">
      <alignment horizontal="left"/>
    </xf>
    <xf numFmtId="0" fontId="13" fillId="0" borderId="7" xfId="0" applyFont="1" applyBorder="1" applyAlignment="1">
      <alignment horizontal="left"/>
    </xf>
    <xf numFmtId="0" fontId="14" fillId="0" borderId="14" xfId="0" applyFont="1" applyBorder="1" applyAlignment="1">
      <alignment horizontal="left"/>
    </xf>
    <xf numFmtId="0" fontId="13" fillId="0" borderId="15" xfId="0" applyFont="1" applyBorder="1" applyAlignment="1">
      <alignment horizontal="left"/>
    </xf>
    <xf numFmtId="0" fontId="13" fillId="0" borderId="16" xfId="0" applyFont="1" applyBorder="1" applyAlignment="1">
      <alignment horizontal="left"/>
    </xf>
    <xf numFmtId="0" fontId="14" fillId="0" borderId="18" xfId="0" applyFont="1" applyBorder="1" applyAlignment="1">
      <alignment horizontal="left"/>
    </xf>
    <xf numFmtId="0" fontId="13" fillId="0" borderId="5" xfId="0" applyFont="1" applyBorder="1" applyAlignment="1">
      <alignment horizontal="center" vertical="center" textRotation="255" wrapText="1"/>
    </xf>
    <xf numFmtId="0" fontId="13" fillId="0" borderId="19" xfId="0" applyFont="1" applyBorder="1" applyAlignment="1">
      <alignment horizontal="justify" wrapText="1"/>
    </xf>
    <xf numFmtId="0" fontId="13" fillId="0" borderId="5" xfId="0" applyFont="1" applyBorder="1" applyAlignment="1">
      <alignment horizontal="justify" wrapText="1"/>
    </xf>
    <xf numFmtId="0" fontId="13" fillId="0" borderId="7"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justify"/>
    </xf>
    <xf numFmtId="0" fontId="13" fillId="0" borderId="5" xfId="0" applyFont="1" applyBorder="1"/>
    <xf numFmtId="0" fontId="13" fillId="0" borderId="6" xfId="0" applyFont="1" applyBorder="1"/>
    <xf numFmtId="0" fontId="13" fillId="0" borderId="20" xfId="0" applyFont="1" applyBorder="1" applyAlignment="1">
      <alignment horizontal="center" vertical="center" textRotation="255" wrapText="1"/>
    </xf>
    <xf numFmtId="0" fontId="13" fillId="0" borderId="21" xfId="0" applyFont="1" applyBorder="1" applyAlignment="1">
      <alignment horizontal="justify" wrapText="1"/>
    </xf>
    <xf numFmtId="0" fontId="13" fillId="0" borderId="22" xfId="0" applyFont="1" applyBorder="1" applyAlignment="1">
      <alignment horizontal="justify" wrapText="1"/>
    </xf>
    <xf numFmtId="0" fontId="13" fillId="0" borderId="20" xfId="0" applyFont="1" applyBorder="1" applyAlignment="1">
      <alignment horizontal="justify" wrapText="1"/>
    </xf>
    <xf numFmtId="0" fontId="13" fillId="0" borderId="23" xfId="0" applyFont="1" applyBorder="1" applyAlignment="1">
      <alignment horizontal="justify" wrapText="1"/>
    </xf>
    <xf numFmtId="0" fontId="13" fillId="0" borderId="22" xfId="0" applyFont="1" applyBorder="1" applyAlignment="1">
      <alignment horizontal="left" vertical="center"/>
    </xf>
    <xf numFmtId="0" fontId="13" fillId="0" borderId="24" xfId="0" applyFont="1" applyBorder="1" applyAlignment="1">
      <alignment horizontal="left" vertical="center"/>
    </xf>
    <xf numFmtId="0" fontId="13" fillId="0" borderId="20" xfId="0" applyFont="1" applyBorder="1" applyAlignment="1">
      <alignment horizontal="left" vertical="center"/>
    </xf>
    <xf numFmtId="0" fontId="13" fillId="0" borderId="23" xfId="0" applyFont="1" applyBorder="1" applyAlignment="1">
      <alignment horizontal="justify"/>
    </xf>
    <xf numFmtId="0" fontId="13" fillId="0" borderId="20" xfId="0" applyFont="1" applyBorder="1"/>
    <xf numFmtId="0" fontId="13" fillId="0" borderId="23" xfId="0" applyFont="1" applyBorder="1"/>
    <xf numFmtId="0" fontId="13" fillId="0" borderId="25" xfId="0" applyFont="1" applyBorder="1" applyAlignment="1">
      <alignment horizontal="center" vertical="center" textRotation="255"/>
    </xf>
    <xf numFmtId="0" fontId="13" fillId="0" borderId="26" xfId="0" applyFont="1" applyBorder="1" applyAlignment="1">
      <alignment horizontal="justify" wrapText="1"/>
    </xf>
    <xf numFmtId="0" fontId="13" fillId="0" borderId="26" xfId="0" applyFont="1" applyBorder="1" applyAlignment="1">
      <alignment horizontal="left" vertical="center"/>
    </xf>
    <xf numFmtId="0" fontId="13" fillId="0" borderId="19" xfId="0" applyFont="1" applyBorder="1" applyAlignment="1">
      <alignment horizontal="left" vertical="center"/>
    </xf>
    <xf numFmtId="0" fontId="13" fillId="0" borderId="12" xfId="0" applyFont="1" applyBorder="1" applyAlignment="1">
      <alignment horizontal="left" vertical="center"/>
    </xf>
    <xf numFmtId="0" fontId="13" fillId="0" borderId="12" xfId="0" applyFont="1" applyBorder="1" applyAlignment="1">
      <alignment horizontal="left"/>
    </xf>
    <xf numFmtId="0" fontId="14" fillId="0" borderId="11" xfId="0" applyFont="1" applyBorder="1" applyAlignment="1">
      <alignment horizontal="left" vertical="center"/>
    </xf>
    <xf numFmtId="0" fontId="13" fillId="0" borderId="11" xfId="0" applyFont="1" applyBorder="1" applyAlignment="1">
      <alignment horizontal="center" vertical="center" textRotation="255"/>
    </xf>
    <xf numFmtId="0" fontId="13" fillId="0" borderId="15" xfId="0" applyFont="1" applyBorder="1" applyAlignment="1">
      <alignment horizontal="left" vertical="center"/>
    </xf>
    <xf numFmtId="0" fontId="13" fillId="0" borderId="12" xfId="0" applyFont="1" applyBorder="1" applyAlignment="1">
      <alignment horizontal="left" wrapText="1"/>
    </xf>
    <xf numFmtId="0" fontId="13" fillId="0" borderId="6" xfId="0" applyFont="1" applyBorder="1" applyAlignment="1">
      <alignment horizontal="left" vertical="center"/>
    </xf>
    <xf numFmtId="0" fontId="13" fillId="0" borderId="7" xfId="0" applyFont="1" applyBorder="1"/>
    <xf numFmtId="0" fontId="16" fillId="0" borderId="0" xfId="0" applyFont="1" applyAlignment="1">
      <alignment horizontal="justify"/>
    </xf>
    <xf numFmtId="0" fontId="17" fillId="0" borderId="0" xfId="0" applyFont="1" applyAlignment="1">
      <alignment horizontal="justify"/>
    </xf>
    <xf numFmtId="0" fontId="13" fillId="0" borderId="0" xfId="0" applyFont="1"/>
    <xf numFmtId="0" fontId="13" fillId="0" borderId="0" xfId="0" applyFont="1" applyAlignment="1">
      <alignment vertical="center"/>
    </xf>
    <xf numFmtId="0" fontId="14" fillId="0" borderId="3" xfId="0" applyFont="1" applyBorder="1"/>
    <xf numFmtId="0" fontId="13" fillId="0" borderId="27" xfId="0" applyFont="1" applyBorder="1" applyAlignment="1">
      <alignment horizontal="left" vertical="center"/>
    </xf>
    <xf numFmtId="0" fontId="14" fillId="0" borderId="7" xfId="0" applyFont="1" applyBorder="1"/>
    <xf numFmtId="0" fontId="13" fillId="0" borderId="22" xfId="0" applyFont="1" applyBorder="1"/>
    <xf numFmtId="0" fontId="14" fillId="0" borderId="22" xfId="0" applyFont="1" applyBorder="1"/>
    <xf numFmtId="0" fontId="0" fillId="9" borderId="0" xfId="0" applyFill="1" applyAlignment="1">
      <alignment horizontal="left" vertical="center"/>
    </xf>
    <xf numFmtId="0" fontId="0" fillId="9" borderId="0" xfId="0" applyFill="1"/>
    <xf numFmtId="0" fontId="23" fillId="0" borderId="0" xfId="0" applyFont="1" applyAlignment="1">
      <alignment horizontal="center"/>
    </xf>
    <xf numFmtId="0" fontId="23" fillId="0" borderId="0" xfId="0" applyFont="1" applyAlignment="1">
      <alignment horizontal="left" vertical="center"/>
    </xf>
    <xf numFmtId="0" fontId="23" fillId="0" borderId="16" xfId="0" applyFont="1" applyBorder="1" applyAlignment="1">
      <alignment horizontal="left" vertical="center"/>
    </xf>
    <xf numFmtId="0" fontId="23" fillId="0" borderId="14" xfId="0" applyFont="1" applyBorder="1" applyAlignment="1">
      <alignment horizontal="left" vertical="center"/>
    </xf>
    <xf numFmtId="0" fontId="23" fillId="0" borderId="15" xfId="0" applyFont="1" applyBorder="1" applyAlignment="1">
      <alignment horizontal="left" vertical="center"/>
    </xf>
    <xf numFmtId="0" fontId="24" fillId="0" borderId="3" xfId="0" applyFont="1" applyBorder="1" applyAlignment="1">
      <alignment horizontal="center" vertical="center"/>
    </xf>
    <xf numFmtId="0" fontId="26" fillId="0" borderId="12" xfId="0" applyFont="1" applyBorder="1" applyAlignment="1">
      <alignment vertical="center" wrapText="1"/>
    </xf>
    <xf numFmtId="0" fontId="25" fillId="0" borderId="12" xfId="0" applyFont="1" applyBorder="1" applyAlignment="1">
      <alignment vertical="center"/>
    </xf>
    <xf numFmtId="0" fontId="23" fillId="0" borderId="44" xfId="0" applyFont="1" applyBorder="1" applyAlignment="1">
      <alignment horizontal="center" vertical="center" wrapText="1"/>
    </xf>
    <xf numFmtId="0" fontId="23" fillId="0" borderId="18" xfId="0" applyFont="1" applyBorder="1" applyAlignment="1">
      <alignment horizontal="center" vertical="center" wrapText="1"/>
    </xf>
    <xf numFmtId="0" fontId="26" fillId="0" borderId="44" xfId="0" applyFont="1" applyBorder="1" applyAlignment="1">
      <alignment horizontal="center" vertical="center"/>
    </xf>
    <xf numFmtId="0" fontId="26" fillId="0" borderId="18" xfId="0" applyFont="1" applyBorder="1" applyAlignment="1">
      <alignment horizontal="center" vertical="center"/>
    </xf>
    <xf numFmtId="0" fontId="26" fillId="0" borderId="4" xfId="0" applyFont="1" applyBorder="1" applyAlignment="1">
      <alignment horizontal="center" vertical="center"/>
    </xf>
    <xf numFmtId="0" fontId="23" fillId="0" borderId="44"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xf>
    <xf numFmtId="0" fontId="23" fillId="0" borderId="18" xfId="0" applyFont="1" applyBorder="1" applyAlignment="1">
      <alignment horizontal="left" vertical="center"/>
    </xf>
    <xf numFmtId="0" fontId="23" fillId="0" borderId="7" xfId="0" applyFont="1" applyBorder="1" applyAlignment="1">
      <alignment horizontal="left" vertical="center"/>
    </xf>
    <xf numFmtId="0" fontId="23" fillId="0" borderId="5" xfId="0" applyFont="1" applyBorder="1" applyAlignment="1">
      <alignment horizontal="left" vertical="center"/>
    </xf>
    <xf numFmtId="0" fontId="23" fillId="0" borderId="6" xfId="0" applyFont="1" applyBorder="1" applyAlignment="1">
      <alignment horizontal="left" vertical="center"/>
    </xf>
    <xf numFmtId="0" fontId="23" fillId="0" borderId="3" xfId="0" applyFont="1" applyBorder="1" applyAlignment="1">
      <alignment vertical="center"/>
    </xf>
    <xf numFmtId="0" fontId="23" fillId="0" borderId="12" xfId="0" applyFont="1" applyBorder="1" applyAlignment="1">
      <alignment vertical="center"/>
    </xf>
    <xf numFmtId="0" fontId="24" fillId="0" borderId="0" xfId="0" applyFont="1" applyAlignment="1">
      <alignment horizontal="right" vertical="center"/>
    </xf>
    <xf numFmtId="0" fontId="0" fillId="0" borderId="0" xfId="0" applyAlignment="1">
      <alignment horizontal="left" vertical="center"/>
    </xf>
    <xf numFmtId="0" fontId="28" fillId="0" borderId="16" xfId="0" applyFont="1" applyBorder="1" applyAlignment="1">
      <alignment horizontal="center" vertical="center"/>
    </xf>
    <xf numFmtId="0" fontId="28" fillId="0" borderId="14" xfId="0" applyFont="1" applyBorder="1" applyAlignment="1">
      <alignment horizontal="center" vertical="center"/>
    </xf>
    <xf numFmtId="0" fontId="28" fillId="0" borderId="15" xfId="0" applyFont="1" applyBorder="1" applyAlignment="1">
      <alignment horizontal="left" vertical="center" wrapText="1"/>
    </xf>
    <xf numFmtId="0" fontId="13" fillId="0" borderId="15" xfId="0" applyFont="1" applyBorder="1" applyAlignment="1">
      <alignment horizontal="center" vertical="center"/>
    </xf>
    <xf numFmtId="0" fontId="28" fillId="0" borderId="15" xfId="0" applyFont="1" applyBorder="1" applyAlignment="1">
      <alignment vertical="center" wrapText="1"/>
    </xf>
    <xf numFmtId="0" fontId="28" fillId="0" borderId="15" xfId="0" applyFont="1" applyBorder="1" applyAlignment="1">
      <alignment vertical="center"/>
    </xf>
    <xf numFmtId="0" fontId="28" fillId="0" borderId="15" xfId="0" applyFont="1" applyBorder="1" applyAlignment="1">
      <alignment horizontal="center" vertical="center"/>
    </xf>
    <xf numFmtId="0" fontId="28" fillId="0" borderId="15" xfId="0" applyFont="1" applyBorder="1" applyAlignment="1">
      <alignment horizontal="left" vertical="center"/>
    </xf>
    <xf numFmtId="0" fontId="28" fillId="0" borderId="44" xfId="0" applyFont="1" applyBorder="1" applyAlignment="1">
      <alignment horizontal="center" vertical="center"/>
    </xf>
    <xf numFmtId="0" fontId="28" fillId="0" borderId="18" xfId="0" applyFont="1" applyBorder="1" applyAlignment="1">
      <alignment horizontal="center" vertical="center"/>
    </xf>
    <xf numFmtId="0" fontId="13" fillId="0" borderId="44" xfId="0" applyFont="1" applyBorder="1" applyAlignment="1">
      <alignment horizontal="left" vertical="center"/>
    </xf>
    <xf numFmtId="0" fontId="28" fillId="0" borderId="18" xfId="0" applyFont="1" applyBorder="1" applyAlignment="1">
      <alignment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left" vertical="center" wrapText="1"/>
    </xf>
    <xf numFmtId="0" fontId="13" fillId="0" borderId="6" xfId="0" applyFont="1" applyBorder="1" applyAlignment="1">
      <alignment horizontal="center" vertical="center"/>
    </xf>
    <xf numFmtId="0" fontId="28" fillId="0" borderId="6" xfId="0" applyFont="1" applyBorder="1" applyAlignment="1">
      <alignment vertical="center" wrapText="1"/>
    </xf>
    <xf numFmtId="0" fontId="28" fillId="0" borderId="6" xfId="0" applyFont="1" applyBorder="1" applyAlignment="1">
      <alignment vertical="center"/>
    </xf>
    <xf numFmtId="0" fontId="28" fillId="0" borderId="6" xfId="0" applyFont="1" applyBorder="1" applyAlignment="1">
      <alignment horizontal="center" vertical="center"/>
    </xf>
    <xf numFmtId="0" fontId="13" fillId="0" borderId="16" xfId="0" applyFont="1" applyBorder="1" applyAlignment="1">
      <alignment horizontal="left" vertical="center"/>
    </xf>
    <xf numFmtId="0" fontId="28" fillId="0" borderId="12" xfId="0" applyFont="1" applyBorder="1" applyAlignment="1">
      <alignment vertical="center" wrapText="1"/>
    </xf>
    <xf numFmtId="0" fontId="15" fillId="0" borderId="12" xfId="0" applyFont="1" applyBorder="1" applyAlignment="1">
      <alignment vertical="center"/>
    </xf>
    <xf numFmtId="0" fontId="28" fillId="0" borderId="12" xfId="0" applyFont="1" applyBorder="1" applyAlignment="1">
      <alignment horizontal="center" vertical="center"/>
    </xf>
    <xf numFmtId="0" fontId="13" fillId="0" borderId="14" xfId="0" applyFont="1" applyBorder="1" applyAlignment="1">
      <alignment horizontal="left" vertical="center"/>
    </xf>
    <xf numFmtId="0" fontId="13" fillId="0" borderId="18" xfId="0" applyFont="1" applyBorder="1" applyAlignment="1">
      <alignment horizontal="left" vertical="center"/>
    </xf>
    <xf numFmtId="0" fontId="13" fillId="0" borderId="44" xfId="0" applyFont="1" applyBorder="1" applyAlignment="1">
      <alignment horizontal="center" vertical="center" wrapText="1"/>
    </xf>
    <xf numFmtId="0" fontId="13" fillId="0" borderId="18" xfId="0" applyFont="1" applyBorder="1" applyAlignment="1">
      <alignment horizontal="center" vertical="center" wrapText="1"/>
    </xf>
    <xf numFmtId="0" fontId="28" fillId="0" borderId="4" xfId="0" applyFont="1" applyBorder="1" applyAlignment="1">
      <alignment horizontal="center" vertical="center"/>
    </xf>
    <xf numFmtId="0" fontId="13" fillId="0" borderId="44" xfId="0" applyFont="1" applyBorder="1" applyAlignment="1">
      <alignment horizontal="left" vertical="center" wrapText="1"/>
    </xf>
    <xf numFmtId="0" fontId="13" fillId="0" borderId="18" xfId="0" applyFont="1" applyBorder="1" applyAlignment="1">
      <alignment horizontal="left" vertical="center" wrapText="1"/>
    </xf>
    <xf numFmtId="0" fontId="13" fillId="0" borderId="12" xfId="0" applyFont="1" applyBorder="1" applyAlignment="1">
      <alignment vertical="center"/>
    </xf>
    <xf numFmtId="0" fontId="13" fillId="0" borderId="0" xfId="0" applyFont="1" applyAlignment="1">
      <alignment horizontal="left" vertical="top" wrapText="1"/>
    </xf>
    <xf numFmtId="0" fontId="13" fillId="0" borderId="14" xfId="0" applyFont="1" applyBorder="1" applyAlignment="1">
      <alignment horizontal="center"/>
    </xf>
    <xf numFmtId="0" fontId="13" fillId="0" borderId="18" xfId="0" applyFont="1" applyBorder="1" applyAlignment="1">
      <alignment horizontal="center"/>
    </xf>
    <xf numFmtId="0" fontId="13" fillId="0" borderId="5" xfId="0" applyFont="1" applyBorder="1" applyAlignment="1">
      <alignment horizontal="center"/>
    </xf>
    <xf numFmtId="0" fontId="13" fillId="0" borderId="18" xfId="0" applyFont="1" applyBorder="1" applyAlignment="1">
      <alignment horizontal="center" vertical="center"/>
    </xf>
    <xf numFmtId="0" fontId="31" fillId="0" borderId="0" xfId="0" applyFont="1" applyAlignment="1">
      <alignment vertical="center"/>
    </xf>
    <xf numFmtId="0" fontId="13" fillId="0" borderId="44" xfId="0" applyFont="1" applyBorder="1" applyAlignment="1">
      <alignment vertical="center"/>
    </xf>
    <xf numFmtId="0" fontId="14" fillId="0" borderId="18" xfId="0" applyFont="1" applyBorder="1" applyAlignment="1">
      <alignment horizontal="left" vertical="center"/>
    </xf>
    <xf numFmtId="0" fontId="14" fillId="0" borderId="15" xfId="0" applyFont="1" applyBorder="1" applyAlignment="1">
      <alignment horizontal="left" vertical="center"/>
    </xf>
    <xf numFmtId="0" fontId="13" fillId="0" borderId="44" xfId="0" applyFont="1" applyBorder="1" applyAlignment="1">
      <alignment horizontal="center" vertical="center"/>
    </xf>
    <xf numFmtId="0" fontId="13" fillId="0" borderId="15" xfId="0" applyFont="1" applyBorder="1" applyAlignment="1">
      <alignment vertical="center"/>
    </xf>
    <xf numFmtId="0" fontId="18" fillId="0" borderId="0" xfId="23">
      <alignment vertical="center"/>
    </xf>
    <xf numFmtId="0" fontId="18" fillId="12" borderId="0" xfId="23" applyFill="1">
      <alignment vertical="center"/>
    </xf>
    <xf numFmtId="38" fontId="18" fillId="12" borderId="0" xfId="17" applyFont="1" applyFill="1" applyAlignment="1">
      <alignment vertical="center"/>
    </xf>
    <xf numFmtId="178" fontId="18" fillId="12" borderId="0" xfId="17" applyNumberFormat="1" applyFont="1" applyFill="1" applyBorder="1" applyAlignment="1">
      <alignment horizontal="center" vertical="center"/>
    </xf>
    <xf numFmtId="0" fontId="18" fillId="12" borderId="0" xfId="23" applyFill="1" applyAlignment="1"/>
    <xf numFmtId="38" fontId="29" fillId="12" borderId="0" xfId="17" applyFont="1" applyFill="1" applyBorder="1" applyAlignment="1">
      <alignment horizontal="center" vertical="center"/>
    </xf>
    <xf numFmtId="0" fontId="29" fillId="12" borderId="0" xfId="23" applyFont="1" applyFill="1">
      <alignment vertical="center"/>
    </xf>
    <xf numFmtId="38" fontId="29" fillId="12" borderId="0" xfId="17" applyFont="1" applyFill="1" applyBorder="1" applyAlignment="1">
      <alignment horizontal="left" vertical="center"/>
    </xf>
    <xf numFmtId="38" fontId="18" fillId="12" borderId="0" xfId="17" applyFont="1" applyFill="1" applyBorder="1" applyAlignment="1">
      <alignment horizontal="center" vertical="center"/>
    </xf>
    <xf numFmtId="0" fontId="36" fillId="12" borderId="0" xfId="23" applyFont="1" applyFill="1" applyAlignment="1">
      <alignment horizontal="center" vertical="center" shrinkToFit="1"/>
    </xf>
    <xf numFmtId="0" fontId="36" fillId="12" borderId="0" xfId="23" applyFont="1" applyFill="1">
      <alignment vertical="center"/>
    </xf>
    <xf numFmtId="0" fontId="32" fillId="12" borderId="0" xfId="23" applyFont="1" applyFill="1" applyAlignment="1">
      <alignment vertical="top"/>
    </xf>
    <xf numFmtId="0" fontId="13" fillId="0" borderId="4" xfId="0" applyFont="1" applyBorder="1" applyAlignment="1">
      <alignment horizontal="center" vertical="center"/>
    </xf>
    <xf numFmtId="0" fontId="13" fillId="0" borderId="11" xfId="0" applyFont="1" applyBorder="1" applyAlignment="1">
      <alignment horizontal="center" vertical="center"/>
    </xf>
    <xf numFmtId="0" fontId="14" fillId="0" borderId="0" xfId="0" applyFont="1"/>
    <xf numFmtId="0" fontId="13" fillId="0" borderId="3" xfId="0" applyFont="1" applyBorder="1" applyAlignment="1">
      <alignment vertical="center"/>
    </xf>
    <xf numFmtId="0" fontId="13" fillId="0" borderId="12" xfId="0" applyFont="1" applyBorder="1" applyAlignment="1">
      <alignment horizontal="center" vertical="center"/>
    </xf>
    <xf numFmtId="0" fontId="14" fillId="0" borderId="3" xfId="0" applyFont="1" applyBorder="1" applyAlignment="1">
      <alignment horizontal="center" vertical="center"/>
    </xf>
    <xf numFmtId="0" fontId="13" fillId="0" borderId="16" xfId="0" applyFont="1" applyBorder="1" applyAlignment="1">
      <alignment horizontal="left" vertical="center" shrinkToFit="1"/>
    </xf>
    <xf numFmtId="0" fontId="13" fillId="0" borderId="0" xfId="0" applyFont="1" applyAlignment="1">
      <alignment horizontal="center"/>
    </xf>
    <xf numFmtId="0" fontId="14" fillId="0" borderId="0" xfId="0" applyFont="1" applyAlignment="1">
      <alignment horizontal="right"/>
    </xf>
    <xf numFmtId="0" fontId="13" fillId="0" borderId="44" xfId="0" applyFont="1" applyBorder="1"/>
    <xf numFmtId="0" fontId="14" fillId="9" borderId="0" xfId="0" applyFont="1" applyFill="1"/>
    <xf numFmtId="0" fontId="39" fillId="9" borderId="0" xfId="0" applyFont="1" applyFill="1"/>
    <xf numFmtId="0" fontId="24" fillId="9" borderId="0" xfId="0" applyFont="1" applyFill="1" applyAlignment="1">
      <alignment horizontal="right" vertical="center"/>
    </xf>
    <xf numFmtId="0" fontId="24" fillId="9" borderId="0" xfId="0" applyFont="1" applyFill="1" applyAlignment="1">
      <alignment horizontal="center" vertical="center"/>
    </xf>
    <xf numFmtId="0" fontId="0" fillId="8" borderId="0" xfId="0" applyFill="1" applyAlignment="1">
      <alignment horizontal="center" vertical="center"/>
    </xf>
    <xf numFmtId="0" fontId="41" fillId="9" borderId="0" xfId="0" applyFont="1" applyFill="1" applyAlignment="1">
      <alignment horizontal="center" vertical="center"/>
    </xf>
    <xf numFmtId="0" fontId="0" fillId="9" borderId="0" xfId="0" applyFill="1" applyAlignment="1">
      <alignment horizontal="center" vertical="center" shrinkToFit="1"/>
    </xf>
    <xf numFmtId="0" fontId="0" fillId="9" borderId="44" xfId="0" applyFill="1" applyBorder="1" applyAlignment="1">
      <alignment horizontal="center" vertical="center"/>
    </xf>
    <xf numFmtId="0" fontId="42" fillId="9" borderId="0" xfId="0" applyFont="1" applyFill="1"/>
    <xf numFmtId="0" fontId="0" fillId="8" borderId="4" xfId="0" applyFill="1" applyBorder="1" applyAlignment="1">
      <alignment horizontal="center" vertical="center"/>
    </xf>
    <xf numFmtId="0" fontId="27" fillId="8" borderId="0" xfId="0" applyFont="1" applyFill="1" applyAlignment="1">
      <alignment horizontal="center" vertical="center"/>
    </xf>
    <xf numFmtId="0" fontId="0" fillId="9" borderId="4" xfId="0" applyFill="1" applyBorder="1"/>
    <xf numFmtId="179" fontId="24" fillId="0" borderId="36" xfId="0" applyNumberFormat="1" applyFont="1" applyBorder="1" applyAlignment="1">
      <alignment horizontal="center" vertical="center"/>
    </xf>
    <xf numFmtId="0" fontId="44" fillId="9" borderId="63" xfId="0" applyFont="1" applyFill="1" applyBorder="1" applyAlignment="1">
      <alignment vertical="center" wrapText="1"/>
    </xf>
    <xf numFmtId="0" fontId="4" fillId="8" borderId="63" xfId="0" applyFont="1" applyFill="1" applyBorder="1" applyAlignment="1">
      <alignment vertical="center"/>
    </xf>
    <xf numFmtId="0" fontId="24" fillId="9" borderId="63" xfId="0" applyFont="1" applyFill="1" applyBorder="1"/>
    <xf numFmtId="0" fontId="0" fillId="0" borderId="4" xfId="0" applyBorder="1"/>
    <xf numFmtId="0" fontId="24" fillId="0" borderId="4" xfId="0" applyFont="1" applyBorder="1" applyAlignment="1">
      <alignment horizontal="center" vertical="center"/>
    </xf>
    <xf numFmtId="0" fontId="27" fillId="9" borderId="28" xfId="0" applyFont="1" applyFill="1" applyBorder="1" applyAlignment="1">
      <alignment horizontal="center" vertical="center"/>
    </xf>
    <xf numFmtId="0" fontId="44" fillId="9" borderId="64" xfId="0" applyFont="1" applyFill="1" applyBorder="1" applyAlignment="1">
      <alignment vertical="center" wrapText="1"/>
    </xf>
    <xf numFmtId="0" fontId="4" fillId="8" borderId="64" xfId="0" applyFont="1" applyFill="1" applyBorder="1" applyAlignment="1">
      <alignment vertical="center"/>
    </xf>
    <xf numFmtId="0" fontId="24" fillId="9" borderId="64" xfId="0" applyFont="1" applyFill="1" applyBorder="1"/>
    <xf numFmtId="0" fontId="24" fillId="0" borderId="4" xfId="0" applyFont="1" applyBorder="1"/>
    <xf numFmtId="179" fontId="0" fillId="9" borderId="36" xfId="0" applyNumberFormat="1" applyFill="1" applyBorder="1" applyAlignment="1">
      <alignment horizontal="center" vertical="center"/>
    </xf>
    <xf numFmtId="0" fontId="44" fillId="9" borderId="65" xfId="0" applyFont="1" applyFill="1" applyBorder="1" applyAlignment="1">
      <alignment vertical="center" wrapText="1"/>
    </xf>
    <xf numFmtId="0" fontId="4" fillId="8" borderId="65" xfId="0" applyFont="1" applyFill="1" applyBorder="1" applyAlignment="1">
      <alignment vertical="center"/>
    </xf>
    <xf numFmtId="0" fontId="24" fillId="9" borderId="65" xfId="0" applyFont="1" applyFill="1" applyBorder="1"/>
    <xf numFmtId="0" fontId="0" fillId="9" borderId="6" xfId="0" applyFill="1" applyBorder="1" applyAlignment="1">
      <alignment horizontal="center" vertical="center"/>
    </xf>
    <xf numFmtId="180" fontId="0" fillId="9" borderId="6" xfId="0" applyNumberFormat="1" applyFill="1" applyBorder="1" applyAlignment="1">
      <alignment horizontal="center" vertical="center"/>
    </xf>
    <xf numFmtId="0" fontId="0" fillId="9" borderId="6" xfId="0" applyFill="1" applyBorder="1" applyAlignment="1">
      <alignment vertical="center" wrapText="1"/>
    </xf>
    <xf numFmtId="0" fontId="0" fillId="9" borderId="6" xfId="0" applyFill="1" applyBorder="1" applyAlignment="1">
      <alignment vertical="center"/>
    </xf>
    <xf numFmtId="0" fontId="0" fillId="9" borderId="6" xfId="0" applyFill="1" applyBorder="1"/>
    <xf numFmtId="0" fontId="0" fillId="9" borderId="15" xfId="0" applyFill="1" applyBorder="1" applyAlignment="1">
      <alignment vertical="center"/>
    </xf>
    <xf numFmtId="0" fontId="0" fillId="9" borderId="15" xfId="0" applyFill="1" applyBorder="1"/>
    <xf numFmtId="181" fontId="0" fillId="9" borderId="12" xfId="0" applyNumberFormat="1" applyFill="1" applyBorder="1" applyAlignment="1">
      <alignment horizontal="center" vertical="center"/>
    </xf>
    <xf numFmtId="0" fontId="0" fillId="9" borderId="18" xfId="0" applyFill="1" applyBorder="1"/>
    <xf numFmtId="176" fontId="4" fillId="9" borderId="0" xfId="0" applyNumberFormat="1" applyFont="1" applyFill="1" applyAlignment="1">
      <alignment horizontal="center" vertical="center"/>
    </xf>
    <xf numFmtId="0" fontId="45" fillId="9" borderId="63" xfId="0" applyFont="1" applyFill="1" applyBorder="1" applyAlignment="1">
      <alignment vertical="center" wrapText="1"/>
    </xf>
    <xf numFmtId="0" fontId="27" fillId="8" borderId="28" xfId="0" applyFont="1" applyFill="1" applyBorder="1" applyAlignment="1">
      <alignment horizontal="center" vertical="center"/>
    </xf>
    <xf numFmtId="0" fontId="45" fillId="9" borderId="64" xfId="0" applyFont="1" applyFill="1" applyBorder="1" applyAlignment="1">
      <alignment vertical="center" wrapText="1"/>
    </xf>
    <xf numFmtId="179" fontId="0" fillId="8" borderId="36" xfId="0" applyNumberFormat="1" applyFill="1" applyBorder="1" applyAlignment="1">
      <alignment horizontal="center" vertical="center"/>
    </xf>
    <xf numFmtId="0" fontId="45" fillId="9" borderId="65" xfId="0" applyFont="1" applyFill="1" applyBorder="1" applyAlignment="1">
      <alignment vertical="center" wrapText="1"/>
    </xf>
    <xf numFmtId="0" fontId="24" fillId="9" borderId="0" xfId="0" applyFont="1" applyFill="1"/>
    <xf numFmtId="0" fontId="24" fillId="9" borderId="0" xfId="0" applyFont="1" applyFill="1" applyAlignment="1">
      <alignment horizontal="left" vertical="center"/>
    </xf>
    <xf numFmtId="0" fontId="13" fillId="0" borderId="12" xfId="0" applyFont="1" applyBorder="1" applyAlignment="1">
      <alignment vertical="center" shrinkToFit="1"/>
    </xf>
    <xf numFmtId="0" fontId="13" fillId="0" borderId="3" xfId="0" applyFont="1" applyBorder="1" applyAlignment="1">
      <alignment vertical="center" shrinkToFit="1"/>
    </xf>
    <xf numFmtId="0" fontId="14" fillId="0" borderId="6" xfId="0" applyFont="1" applyBorder="1" applyAlignment="1">
      <alignment horizontal="left" vertical="center"/>
    </xf>
    <xf numFmtId="0" fontId="13" fillId="0" borderId="6" xfId="0" applyFont="1" applyBorder="1" applyAlignment="1">
      <alignment vertical="center" shrinkToFit="1"/>
    </xf>
    <xf numFmtId="0" fontId="13" fillId="0" borderId="7" xfId="0" applyFont="1" applyBorder="1" applyAlignment="1">
      <alignment vertical="center" shrinkToFit="1"/>
    </xf>
    <xf numFmtId="0" fontId="13" fillId="0" borderId="14" xfId="0" applyFont="1" applyBorder="1" applyAlignment="1">
      <alignment horizontal="center" vertical="center"/>
    </xf>
    <xf numFmtId="0" fontId="13" fillId="0" borderId="15" xfId="0" applyFont="1" applyBorder="1" applyAlignment="1">
      <alignment vertical="center" shrinkToFit="1"/>
    </xf>
    <xf numFmtId="0" fontId="13" fillId="0" borderId="16" xfId="0" applyFont="1" applyBorder="1" applyAlignment="1">
      <alignment vertical="center" shrinkToFit="1"/>
    </xf>
    <xf numFmtId="0" fontId="46" fillId="0" borderId="5" xfId="0" applyFont="1" applyBorder="1" applyAlignment="1">
      <alignment horizontal="center" vertical="center"/>
    </xf>
    <xf numFmtId="0" fontId="46" fillId="0" borderId="6" xfId="0" applyFont="1" applyBorder="1" applyAlignment="1">
      <alignment horizontal="center" vertical="center"/>
    </xf>
    <xf numFmtId="0" fontId="46" fillId="0" borderId="7" xfId="0" applyFont="1" applyBorder="1" applyAlignment="1">
      <alignment horizontal="center" vertical="center"/>
    </xf>
    <xf numFmtId="0" fontId="14" fillId="0" borderId="15" xfId="0" applyFont="1" applyBorder="1" applyAlignment="1">
      <alignment horizontal="center" vertical="center"/>
    </xf>
    <xf numFmtId="0" fontId="13" fillId="0" borderId="16" xfId="0" applyFont="1" applyBorder="1" applyAlignment="1">
      <alignment horizontal="center" vertical="center"/>
    </xf>
    <xf numFmtId="0" fontId="46" fillId="0" borderId="12" xfId="0" applyFont="1" applyBorder="1" applyAlignment="1">
      <alignment horizontal="center" vertical="center"/>
    </xf>
    <xf numFmtId="0" fontId="14" fillId="0" borderId="11" xfId="0" applyFont="1" applyBorder="1" applyAlignment="1">
      <alignment vertical="center"/>
    </xf>
    <xf numFmtId="0" fontId="14" fillId="0" borderId="12" xfId="0" applyFont="1" applyBorder="1" applyAlignment="1">
      <alignment horizontal="center" vertical="center"/>
    </xf>
    <xf numFmtId="0" fontId="14" fillId="0" borderId="0" xfId="0" applyFont="1" applyAlignment="1">
      <alignment horizontal="center" vertical="center"/>
    </xf>
    <xf numFmtId="0" fontId="14" fillId="0" borderId="12" xfId="0" applyFont="1" applyBorder="1" applyAlignment="1">
      <alignment vertical="center"/>
    </xf>
    <xf numFmtId="0" fontId="47" fillId="0" borderId="0" xfId="0" applyFont="1" applyAlignment="1">
      <alignment horizontal="center" vertical="center"/>
    </xf>
    <xf numFmtId="0" fontId="47" fillId="0" borderId="0" xfId="0" applyFont="1" applyAlignment="1">
      <alignment horizontal="left" vertical="center"/>
    </xf>
    <xf numFmtId="0" fontId="48" fillId="0" borderId="0" xfId="0" applyFont="1" applyAlignment="1">
      <alignment vertical="center"/>
    </xf>
    <xf numFmtId="0" fontId="13" fillId="0" borderId="18" xfId="0" applyFont="1" applyBorder="1" applyAlignment="1">
      <alignment horizontal="center" vertical="top"/>
    </xf>
    <xf numFmtId="0" fontId="14" fillId="0" borderId="18" xfId="0" applyFont="1" applyBorder="1" applyAlignment="1">
      <alignment vertical="center"/>
    </xf>
    <xf numFmtId="0" fontId="13" fillId="0" borderId="18" xfId="0" applyFont="1" applyBorder="1"/>
    <xf numFmtId="0" fontId="13" fillId="0" borderId="18" xfId="0" applyFont="1" applyBorder="1" applyAlignment="1">
      <alignment vertical="top"/>
    </xf>
    <xf numFmtId="0" fontId="13" fillId="0" borderId="0" xfId="0" applyFont="1" applyAlignment="1">
      <alignment vertical="top"/>
    </xf>
    <xf numFmtId="0" fontId="13" fillId="0" borderId="44" xfId="0" applyFont="1" applyBorder="1" applyAlignment="1">
      <alignment vertical="top"/>
    </xf>
    <xf numFmtId="0" fontId="13" fillId="0" borderId="44" xfId="0" applyFont="1" applyBorder="1" applyAlignment="1">
      <alignment vertical="center" wrapText="1"/>
    </xf>
    <xf numFmtId="0" fontId="13" fillId="0" borderId="18" xfId="0" applyFont="1" applyBorder="1" applyAlignment="1">
      <alignment vertical="center"/>
    </xf>
    <xf numFmtId="0" fontId="13" fillId="0" borderId="15" xfId="0" applyFont="1" applyBorder="1" applyAlignment="1">
      <alignment horizontal="left" vertical="center" wrapText="1"/>
    </xf>
    <xf numFmtId="0" fontId="13" fillId="0" borderId="15" xfId="0" applyFont="1" applyBorder="1" applyAlignment="1">
      <alignment horizontal="right" vertical="center"/>
    </xf>
    <xf numFmtId="0" fontId="13" fillId="0" borderId="36" xfId="0" applyFont="1" applyBorder="1"/>
    <xf numFmtId="0" fontId="13" fillId="0" borderId="14" xfId="0" applyFont="1" applyBorder="1"/>
    <xf numFmtId="0" fontId="13" fillId="0" borderId="0" xfId="0" applyFont="1" applyAlignment="1">
      <alignment vertical="center" wrapText="1"/>
    </xf>
    <xf numFmtId="0" fontId="15" fillId="0" borderId="0" xfId="0" applyFont="1"/>
    <xf numFmtId="0" fontId="13" fillId="0" borderId="0" xfId="0" applyFont="1" applyAlignment="1">
      <alignment vertical="top" wrapText="1"/>
    </xf>
    <xf numFmtId="0" fontId="23" fillId="0" borderId="0" xfId="0" applyFont="1" applyAlignment="1">
      <alignment horizontal="center" vertical="center"/>
    </xf>
    <xf numFmtId="0" fontId="24" fillId="0" borderId="0" xfId="0" applyFont="1" applyAlignment="1">
      <alignment horizontal="center" vertical="center"/>
    </xf>
    <xf numFmtId="0" fontId="23" fillId="0" borderId="11" xfId="0" applyFont="1" applyBorder="1" applyAlignment="1">
      <alignment vertical="center"/>
    </xf>
    <xf numFmtId="0" fontId="23" fillId="0" borderId="0" xfId="0" applyFont="1"/>
    <xf numFmtId="0" fontId="23" fillId="0" borderId="0" xfId="0" applyFont="1" applyAlignment="1">
      <alignment vertical="center"/>
    </xf>
    <xf numFmtId="0" fontId="46" fillId="0" borderId="18" xfId="0" applyFont="1" applyBorder="1" applyAlignment="1">
      <alignment horizontal="center" vertical="center"/>
    </xf>
    <xf numFmtId="0" fontId="46" fillId="0" borderId="0" xfId="0" applyFont="1" applyAlignment="1">
      <alignment horizontal="center" vertical="center"/>
    </xf>
    <xf numFmtId="0" fontId="46" fillId="0" borderId="44" xfId="0" applyFont="1" applyBorder="1" applyAlignment="1">
      <alignment horizontal="center" vertical="center"/>
    </xf>
    <xf numFmtId="0" fontId="23" fillId="0" borderId="0" xfId="0" applyFont="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center" vertical="center"/>
    </xf>
    <xf numFmtId="0" fontId="23" fillId="0" borderId="0" xfId="0" applyFont="1" applyAlignment="1">
      <alignment horizontal="center" vertical="center" wrapText="1"/>
    </xf>
    <xf numFmtId="0" fontId="26" fillId="0" borderId="0" xfId="0" applyFont="1" applyAlignment="1">
      <alignment horizontal="left" vertical="center" wrapText="1" indent="2"/>
    </xf>
    <xf numFmtId="0" fontId="25" fillId="0" borderId="0" xfId="0" applyFont="1" applyAlignment="1">
      <alignment horizontal="left" vertical="center"/>
    </xf>
    <xf numFmtId="0" fontId="13" fillId="0" borderId="5" xfId="0" applyFont="1" applyBorder="1" applyAlignment="1">
      <alignment horizontal="center" vertical="center"/>
    </xf>
    <xf numFmtId="0" fontId="14" fillId="0" borderId="6" xfId="0" applyFont="1" applyBorder="1" applyAlignment="1">
      <alignment vertical="center"/>
    </xf>
    <xf numFmtId="0" fontId="14" fillId="0" borderId="15" xfId="0" applyFont="1" applyBorder="1" applyAlignment="1">
      <alignment vertical="center"/>
    </xf>
    <xf numFmtId="0" fontId="13" fillId="0" borderId="16" xfId="0" applyFont="1" applyBorder="1" applyAlignment="1">
      <alignment vertical="center"/>
    </xf>
    <xf numFmtId="0" fontId="14" fillId="0" borderId="3" xfId="0" applyFont="1" applyBorder="1" applyAlignment="1">
      <alignment vertical="center"/>
    </xf>
    <xf numFmtId="0" fontId="28" fillId="0" borderId="18" xfId="0" applyFont="1" applyBorder="1" applyAlignment="1">
      <alignment vertical="center"/>
    </xf>
    <xf numFmtId="0" fontId="13" fillId="0" borderId="0" xfId="0" applyFont="1" applyAlignment="1">
      <alignment horizontal="left" vertical="top"/>
    </xf>
    <xf numFmtId="0" fontId="28" fillId="0" borderId="0" xfId="0" applyFont="1" applyAlignment="1">
      <alignment horizontal="center" vertical="center"/>
    </xf>
    <xf numFmtId="0" fontId="13" fillId="0" borderId="18" xfId="0" applyFont="1" applyBorder="1" applyAlignment="1">
      <alignment vertical="center" wrapText="1"/>
    </xf>
    <xf numFmtId="0" fontId="31" fillId="0" borderId="6" xfId="0" applyFont="1" applyBorder="1" applyAlignment="1">
      <alignment vertical="center"/>
    </xf>
    <xf numFmtId="0" fontId="31" fillId="0" borderId="0" xfId="0" applyFont="1" applyAlignment="1">
      <alignment horizontal="left" vertical="center"/>
    </xf>
    <xf numFmtId="0" fontId="28" fillId="0" borderId="0" xfId="0" applyFont="1" applyAlignment="1">
      <alignment horizontal="left" vertical="center" wrapText="1"/>
    </xf>
    <xf numFmtId="0" fontId="13" fillId="0" borderId="0" xfId="0" applyFont="1" applyAlignment="1">
      <alignment horizontal="center" vertical="center" wrapText="1"/>
    </xf>
    <xf numFmtId="0" fontId="28" fillId="0" borderId="0" xfId="0" applyFont="1" applyAlignment="1">
      <alignment horizontal="left" vertical="center" wrapText="1" indent="2"/>
    </xf>
    <xf numFmtId="0" fontId="15" fillId="0" borderId="0" xfId="0" applyFont="1" applyAlignment="1">
      <alignment horizontal="left" vertical="center"/>
    </xf>
    <xf numFmtId="0" fontId="13" fillId="0" borderId="1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5" fillId="0" borderId="0" xfId="0" applyFont="1" applyAlignment="1">
      <alignment vertical="center"/>
    </xf>
    <xf numFmtId="0" fontId="28" fillId="0" borderId="0" xfId="0" applyFont="1" applyAlignment="1">
      <alignment vertical="center" wrapText="1"/>
    </xf>
    <xf numFmtId="0" fontId="28" fillId="0" borderId="44" xfId="0" applyFont="1" applyBorder="1" applyAlignment="1">
      <alignment vertical="center"/>
    </xf>
    <xf numFmtId="0" fontId="28" fillId="0" borderId="0" xfId="0" applyFont="1" applyAlignment="1">
      <alignment horizontal="left" vertical="center"/>
    </xf>
    <xf numFmtId="0" fontId="13" fillId="0" borderId="16" xfId="0" applyFont="1" applyBorder="1" applyAlignment="1">
      <alignment horizontal="left" vertical="center" wrapText="1"/>
    </xf>
    <xf numFmtId="0" fontId="14" fillId="9" borderId="0" xfId="0" applyFont="1" applyFill="1" applyAlignment="1">
      <alignment horizontal="left" vertical="center"/>
    </xf>
    <xf numFmtId="0" fontId="13" fillId="0" borderId="15" xfId="0" applyFont="1" applyBorder="1" applyAlignment="1">
      <alignment horizontal="left" vertical="center" wrapText="1" shrinkToFit="1"/>
    </xf>
    <xf numFmtId="0" fontId="13" fillId="0" borderId="15" xfId="0" applyFont="1" applyBorder="1" applyAlignment="1">
      <alignment horizontal="left" vertical="center" shrinkToFit="1"/>
    </xf>
    <xf numFmtId="0" fontId="28" fillId="0" borderId="14" xfId="0" applyFont="1" applyBorder="1" applyAlignment="1">
      <alignment vertical="center"/>
    </xf>
    <xf numFmtId="0" fontId="34" fillId="0" borderId="12" xfId="0" applyFont="1" applyBorder="1" applyAlignment="1">
      <alignment vertical="center"/>
    </xf>
    <xf numFmtId="0" fontId="34" fillId="0" borderId="3" xfId="0" applyFont="1" applyBorder="1" applyAlignment="1">
      <alignment vertical="center"/>
    </xf>
    <xf numFmtId="0" fontId="17" fillId="0" borderId="0" xfId="0" applyFont="1" applyAlignment="1">
      <alignment vertical="center"/>
    </xf>
    <xf numFmtId="0" fontId="34" fillId="0" borderId="0" xfId="0" applyFont="1" applyAlignment="1">
      <alignment vertical="center"/>
    </xf>
    <xf numFmtId="0" fontId="34" fillId="0" borderId="44" xfId="0" applyFont="1" applyBorder="1" applyAlignment="1">
      <alignment vertical="center"/>
    </xf>
    <xf numFmtId="0" fontId="50" fillId="0" borderId="0" xfId="0" applyFont="1" applyAlignment="1">
      <alignment vertical="center"/>
    </xf>
    <xf numFmtId="0" fontId="34" fillId="0" borderId="6" xfId="0" applyFont="1" applyBorder="1" applyAlignment="1">
      <alignment vertical="center"/>
    </xf>
    <xf numFmtId="0" fontId="34" fillId="0" borderId="7" xfId="0" applyFont="1" applyBorder="1" applyAlignment="1">
      <alignment vertical="center"/>
    </xf>
    <xf numFmtId="0" fontId="34" fillId="0" borderId="15" xfId="0" applyFont="1" applyBorder="1" applyAlignment="1">
      <alignment vertical="center"/>
    </xf>
    <xf numFmtId="0" fontId="34" fillId="0" borderId="16" xfId="0" applyFont="1" applyBorder="1" applyAlignment="1">
      <alignment vertical="center"/>
    </xf>
    <xf numFmtId="0" fontId="33" fillId="0" borderId="44" xfId="0" applyFont="1" applyBorder="1" applyAlignment="1">
      <alignment vertical="center" shrinkToFit="1"/>
    </xf>
    <xf numFmtId="0" fontId="14" fillId="0" borderId="3" xfId="0" applyFont="1" applyBorder="1" applyAlignment="1">
      <alignment horizontal="left" vertical="center"/>
    </xf>
    <xf numFmtId="0" fontId="13" fillId="0" borderId="28" xfId="0" applyFont="1" applyBorder="1" applyAlignment="1">
      <alignment horizontal="center" vertical="center"/>
    </xf>
    <xf numFmtId="0" fontId="17" fillId="0" borderId="15" xfId="0" applyFont="1" applyBorder="1" applyAlignment="1">
      <alignment horizontal="left" vertical="center"/>
    </xf>
    <xf numFmtId="0" fontId="14" fillId="0" borderId="16" xfId="0" applyFont="1" applyBorder="1" applyAlignment="1">
      <alignment horizontal="left" vertical="center"/>
    </xf>
    <xf numFmtId="176" fontId="13" fillId="0" borderId="0" xfId="0" applyNumberFormat="1" applyFont="1" applyAlignment="1">
      <alignment vertical="center"/>
    </xf>
    <xf numFmtId="176" fontId="13" fillId="0" borderId="15" xfId="0" applyNumberFormat="1" applyFont="1" applyBorder="1" applyAlignment="1">
      <alignment vertical="center"/>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176" fontId="13" fillId="0" borderId="6" xfId="0" applyNumberFormat="1" applyFont="1" applyBorder="1" applyAlignment="1">
      <alignment vertical="center"/>
    </xf>
    <xf numFmtId="0" fontId="20" fillId="0" borderId="0" xfId="0" applyFont="1" applyAlignment="1">
      <alignment vertical="top"/>
    </xf>
    <xf numFmtId="0" fontId="33" fillId="0" borderId="0" xfId="0" applyFont="1" applyAlignment="1">
      <alignment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27" xfId="0" applyFont="1" applyBorder="1" applyAlignment="1">
      <alignment horizontal="center" vertical="center"/>
    </xf>
    <xf numFmtId="176" fontId="13" fillId="0" borderId="15" xfId="0" applyNumberFormat="1" applyFont="1" applyBorder="1" applyAlignment="1">
      <alignment horizontal="center" vertical="center"/>
    </xf>
    <xf numFmtId="176" fontId="13" fillId="0" borderId="0" xfId="0" applyNumberFormat="1" applyFont="1" applyAlignment="1">
      <alignment horizontal="center" vertical="center"/>
    </xf>
    <xf numFmtId="0" fontId="30" fillId="0" borderId="0" xfId="0" applyFont="1" applyAlignment="1">
      <alignment horizontal="left" vertical="center"/>
    </xf>
    <xf numFmtId="0" fontId="31" fillId="0" borderId="0" xfId="0" applyFont="1" applyAlignment="1">
      <alignment vertical="top"/>
    </xf>
    <xf numFmtId="0" fontId="51" fillId="0" borderId="0" xfId="0" applyFont="1" applyAlignment="1">
      <alignment horizontal="left" vertical="center"/>
    </xf>
    <xf numFmtId="0" fontId="52" fillId="0" borderId="0" xfId="0" applyFont="1" applyAlignment="1">
      <alignment vertical="center"/>
    </xf>
    <xf numFmtId="0" fontId="13" fillId="0" borderId="12" xfId="0" applyFont="1" applyBorder="1" applyAlignment="1">
      <alignment vertical="center" wrapText="1" shrinkToFit="1"/>
    </xf>
    <xf numFmtId="0" fontId="14" fillId="0" borderId="5" xfId="0" applyFont="1" applyBorder="1" applyAlignment="1">
      <alignment horizontal="left" vertical="center"/>
    </xf>
    <xf numFmtId="49" fontId="13" fillId="0" borderId="0" xfId="0" applyNumberFormat="1" applyFont="1" applyAlignment="1">
      <alignment horizontal="left" vertical="center"/>
    </xf>
    <xf numFmtId="0" fontId="14" fillId="0" borderId="12" xfId="0" applyFont="1" applyBorder="1" applyAlignment="1">
      <alignment horizontal="left" vertical="center"/>
    </xf>
    <xf numFmtId="1" fontId="13" fillId="0" borderId="12" xfId="0" applyNumberFormat="1" applyFont="1" applyBorder="1" applyAlignment="1">
      <alignment vertical="center"/>
    </xf>
    <xf numFmtId="49" fontId="13" fillId="0" borderId="15" xfId="0" applyNumberFormat="1" applyFont="1" applyBorder="1" applyAlignment="1">
      <alignment horizontal="left" vertical="center"/>
    </xf>
    <xf numFmtId="0" fontId="14" fillId="0" borderId="50" xfId="0" applyFont="1" applyBorder="1" applyAlignment="1">
      <alignment horizontal="left" vertical="center"/>
    </xf>
    <xf numFmtId="0" fontId="35" fillId="0" borderId="0" xfId="0" applyFont="1" applyAlignment="1">
      <alignment vertical="center" wrapText="1"/>
    </xf>
    <xf numFmtId="0" fontId="35" fillId="14" borderId="0" xfId="0" applyFont="1" applyFill="1" applyAlignment="1">
      <alignment horizontal="left" vertical="center" wrapText="1"/>
    </xf>
    <xf numFmtId="0" fontId="17" fillId="0" borderId="11" xfId="0" applyFont="1" applyBorder="1" applyAlignment="1">
      <alignment horizontal="left" vertical="center"/>
    </xf>
    <xf numFmtId="0" fontId="17" fillId="0" borderId="12" xfId="0" applyFont="1" applyBorder="1" applyAlignment="1">
      <alignment horizontal="left" vertical="center"/>
    </xf>
    <xf numFmtId="0" fontId="34" fillId="0" borderId="3" xfId="0" applyFont="1" applyBorder="1" applyAlignment="1">
      <alignment horizontal="left" vertical="center"/>
    </xf>
    <xf numFmtId="0" fontId="0" fillId="0" borderId="12" xfId="0" applyBorder="1"/>
    <xf numFmtId="0" fontId="51" fillId="0" borderId="0" xfId="0" applyFont="1" applyAlignment="1">
      <alignment wrapText="1"/>
    </xf>
    <xf numFmtId="0" fontId="34" fillId="0" borderId="27" xfId="0" applyFont="1" applyBorder="1" applyAlignment="1">
      <alignment vertical="center"/>
    </xf>
    <xf numFmtId="0" fontId="51" fillId="0" borderId="0" xfId="0" applyFont="1" applyAlignment="1">
      <alignment horizontal="left" wrapText="1"/>
    </xf>
    <xf numFmtId="0" fontId="14" fillId="0" borderId="16" xfId="0" applyFont="1" applyBorder="1" applyAlignment="1">
      <alignment vertical="center"/>
    </xf>
    <xf numFmtId="0" fontId="13" fillId="0" borderId="28" xfId="0" applyFont="1" applyBorder="1" applyAlignment="1">
      <alignment vertical="center"/>
    </xf>
    <xf numFmtId="0" fontId="34" fillId="0" borderId="18" xfId="0" applyFont="1" applyBorder="1" applyAlignment="1">
      <alignment vertical="center"/>
    </xf>
    <xf numFmtId="0" fontId="34" fillId="0" borderId="4" xfId="0" applyFont="1" applyBorder="1" applyAlignment="1">
      <alignment vertical="center"/>
    </xf>
    <xf numFmtId="0" fontId="34" fillId="0" borderId="44" xfId="0" applyFont="1" applyBorder="1" applyAlignment="1">
      <alignment horizontal="center" vertical="center"/>
    </xf>
    <xf numFmtId="0" fontId="0" fillId="0" borderId="6" xfId="0" applyBorder="1"/>
    <xf numFmtId="0" fontId="0" fillId="0" borderId="15" xfId="0" applyBorder="1"/>
    <xf numFmtId="0" fontId="13" fillId="0" borderId="36" xfId="0" applyFont="1" applyBorder="1" applyAlignment="1">
      <alignment vertical="center" wrapText="1"/>
    </xf>
    <xf numFmtId="0" fontId="34" fillId="0" borderId="36" xfId="0" applyFont="1" applyBorder="1" applyAlignment="1">
      <alignment vertical="center"/>
    </xf>
    <xf numFmtId="0" fontId="13" fillId="0" borderId="36" xfId="0" applyFont="1" applyBorder="1" applyAlignment="1">
      <alignment vertical="center"/>
    </xf>
    <xf numFmtId="0" fontId="34" fillId="0" borderId="11" xfId="0" applyFont="1" applyBorder="1" applyAlignment="1">
      <alignment vertical="center"/>
    </xf>
    <xf numFmtId="183" fontId="14" fillId="0" borderId="12" xfId="0" applyNumberFormat="1" applyFont="1" applyBorder="1" applyAlignment="1">
      <alignment horizontal="center" vertical="center"/>
    </xf>
    <xf numFmtId="183" fontId="14" fillId="0" borderId="3" xfId="0" applyNumberFormat="1" applyFont="1" applyBorder="1" applyAlignment="1">
      <alignment horizontal="center" vertical="center"/>
    </xf>
    <xf numFmtId="183" fontId="13" fillId="0" borderId="44" xfId="0" applyNumberFormat="1" applyFont="1" applyBorder="1" applyAlignment="1">
      <alignment vertical="center"/>
    </xf>
    <xf numFmtId="0" fontId="13" fillId="0" borderId="14" xfId="0" applyFont="1" applyBorder="1" applyAlignment="1">
      <alignment vertical="center" wrapText="1"/>
    </xf>
    <xf numFmtId="183" fontId="13" fillId="0" borderId="15" xfId="0" applyNumberFormat="1" applyFont="1" applyBorder="1" applyAlignment="1">
      <alignment horizontal="center" vertical="center"/>
    </xf>
    <xf numFmtId="183" fontId="13" fillId="0" borderId="16" xfId="0" applyNumberFormat="1" applyFont="1" applyBorder="1" applyAlignment="1">
      <alignment vertical="center"/>
    </xf>
    <xf numFmtId="0" fontId="35" fillId="0" borderId="0" xfId="0" applyFont="1" applyAlignment="1">
      <alignment vertical="top" wrapText="1"/>
    </xf>
    <xf numFmtId="0" fontId="35" fillId="0" borderId="0" xfId="0" applyFont="1" applyAlignment="1">
      <alignment horizontal="center" vertical="center"/>
    </xf>
    <xf numFmtId="0" fontId="31" fillId="0" borderId="0" xfId="0" applyFont="1" applyAlignment="1">
      <alignment horizontal="left" vertical="top"/>
    </xf>
    <xf numFmtId="0" fontId="14" fillId="0" borderId="5" xfId="0" applyFont="1" applyBorder="1" applyAlignment="1">
      <alignment vertical="center"/>
    </xf>
    <xf numFmtId="0" fontId="24" fillId="0" borderId="18" xfId="0" applyFont="1" applyBorder="1" applyAlignment="1">
      <alignment vertical="center"/>
    </xf>
    <xf numFmtId="0" fontId="24" fillId="0" borderId="14" xfId="0" applyFont="1" applyBorder="1" applyAlignment="1">
      <alignment vertical="center"/>
    </xf>
    <xf numFmtId="0" fontId="24" fillId="0" borderId="0" xfId="0" applyFont="1" applyAlignment="1">
      <alignment horizontal="left" vertical="center"/>
    </xf>
    <xf numFmtId="0" fontId="14" fillId="0" borderId="44" xfId="0" applyFont="1" applyBorder="1" applyAlignment="1">
      <alignment vertical="center" wrapText="1"/>
    </xf>
    <xf numFmtId="0" fontId="13" fillId="0" borderId="3" xfId="0" applyFont="1" applyBorder="1" applyAlignment="1">
      <alignment horizontal="center" vertical="center"/>
    </xf>
    <xf numFmtId="0" fontId="55" fillId="0" borderId="0" xfId="0" applyFont="1" applyAlignment="1">
      <alignment horizontal="center" vertical="center"/>
    </xf>
    <xf numFmtId="0" fontId="13" fillId="0" borderId="42" xfId="0" applyFont="1" applyBorder="1" applyAlignment="1">
      <alignment horizontal="center" vertical="center"/>
    </xf>
    <xf numFmtId="0" fontId="13" fillId="0" borderId="2" xfId="0" applyFont="1" applyBorder="1" applyAlignment="1">
      <alignment horizontal="center" vertical="center"/>
    </xf>
    <xf numFmtId="0" fontId="13" fillId="0" borderId="7" xfId="0" applyFont="1" applyBorder="1" applyAlignment="1">
      <alignment vertical="center" wrapText="1"/>
    </xf>
    <xf numFmtId="0" fontId="0" fillId="0" borderId="18" xfId="0" applyBorder="1" applyAlignment="1">
      <alignment horizontal="center" vertical="center"/>
    </xf>
    <xf numFmtId="0" fontId="13" fillId="0" borderId="7" xfId="0" applyFont="1" applyBorder="1" applyAlignment="1">
      <alignment horizontal="center" vertical="center"/>
    </xf>
    <xf numFmtId="0" fontId="13" fillId="0" borderId="27" xfId="0" applyFont="1" applyBorder="1" applyAlignment="1">
      <alignment vertical="center" shrinkToFit="1"/>
    </xf>
    <xf numFmtId="0" fontId="13" fillId="0" borderId="5" xfId="0" applyFont="1" applyBorder="1" applyAlignment="1">
      <alignment horizontal="left" vertical="center" shrinkToFit="1"/>
    </xf>
    <xf numFmtId="0" fontId="0" fillId="0" borderId="5" xfId="0" applyBorder="1" applyAlignment="1">
      <alignment horizontal="center" vertical="center"/>
    </xf>
    <xf numFmtId="0" fontId="13" fillId="0" borderId="7" xfId="0" applyFont="1" applyBorder="1" applyAlignment="1">
      <alignment vertical="top"/>
    </xf>
    <xf numFmtId="0" fontId="13" fillId="0" borderId="36" xfId="0" applyFont="1" applyBorder="1" applyAlignment="1">
      <alignment vertical="center" shrinkToFit="1"/>
    </xf>
    <xf numFmtId="0" fontId="13" fillId="0" borderId="18" xfId="0" applyFont="1" applyBorder="1" applyAlignment="1">
      <alignment horizontal="left" vertical="center" shrinkToFit="1"/>
    </xf>
    <xf numFmtId="0" fontId="14" fillId="0" borderId="36" xfId="0" applyFont="1" applyBorder="1" applyAlignment="1">
      <alignment vertical="center" shrinkToFit="1"/>
    </xf>
    <xf numFmtId="0" fontId="35" fillId="0" borderId="0" xfId="0" applyFont="1" applyAlignment="1">
      <alignment horizontal="left" vertical="center"/>
    </xf>
    <xf numFmtId="0" fontId="35" fillId="0" borderId="0" xfId="0" applyFont="1" applyAlignment="1">
      <alignment vertical="center"/>
    </xf>
    <xf numFmtId="0" fontId="28" fillId="0" borderId="0" xfId="0" applyFont="1" applyAlignment="1">
      <alignment vertical="center"/>
    </xf>
    <xf numFmtId="0" fontId="35" fillId="0" borderId="0" xfId="0" applyFont="1" applyAlignment="1">
      <alignment horizontal="right" vertical="center"/>
    </xf>
    <xf numFmtId="0" fontId="35" fillId="0" borderId="32" xfId="0" applyFont="1" applyBorder="1" applyAlignment="1">
      <alignment vertical="center" wrapText="1"/>
    </xf>
    <xf numFmtId="0" fontId="33" fillId="0" borderId="83" xfId="25" applyFont="1" applyBorder="1" applyAlignment="1">
      <alignment horizontal="center" vertical="center"/>
    </xf>
    <xf numFmtId="0" fontId="33" fillId="0" borderId="0" xfId="0" applyFont="1" applyAlignment="1">
      <alignment horizontal="left" vertical="center"/>
    </xf>
    <xf numFmtId="0" fontId="20" fillId="0" borderId="0" xfId="0" applyFont="1"/>
    <xf numFmtId="0" fontId="33" fillId="0" borderId="0" xfId="25" applyFont="1" applyAlignment="1">
      <alignment horizontal="center" vertical="center"/>
    </xf>
    <xf numFmtId="0" fontId="33" fillId="0" borderId="0" xfId="0" applyFont="1" applyAlignment="1">
      <alignment wrapText="1"/>
    </xf>
    <xf numFmtId="0" fontId="33" fillId="0" borderId="98" xfId="0" applyFont="1" applyBorder="1" applyAlignment="1">
      <alignment wrapText="1"/>
    </xf>
    <xf numFmtId="0" fontId="28" fillId="0" borderId="0" xfId="0" applyFont="1"/>
    <xf numFmtId="0" fontId="33" fillId="0" borderId="0" xfId="0" applyFont="1" applyAlignment="1">
      <alignment horizontal="center" wrapText="1"/>
    </xf>
    <xf numFmtId="0" fontId="33" fillId="0" borderId="98" xfId="0" applyFont="1" applyBorder="1" applyAlignment="1">
      <alignment horizontal="center" wrapText="1"/>
    </xf>
    <xf numFmtId="0" fontId="56" fillId="0" borderId="0" xfId="0" applyFont="1" applyAlignment="1">
      <alignment vertical="center"/>
    </xf>
    <xf numFmtId="0" fontId="33" fillId="0" borderId="92" xfId="25" applyFont="1" applyBorder="1" applyAlignment="1">
      <alignment horizontal="center" vertical="center"/>
    </xf>
    <xf numFmtId="0" fontId="33" fillId="0" borderId="33" xfId="0" applyFont="1" applyBorder="1" applyAlignment="1">
      <alignment horizontal="left" vertical="center"/>
    </xf>
    <xf numFmtId="0" fontId="33" fillId="0" borderId="33" xfId="0" applyFont="1" applyBorder="1" applyAlignment="1">
      <alignment vertical="center"/>
    </xf>
    <xf numFmtId="0" fontId="33" fillId="0" borderId="33" xfId="25" applyFont="1" applyBorder="1" applyAlignment="1">
      <alignment horizontal="center" vertical="center"/>
    </xf>
    <xf numFmtId="0" fontId="33" fillId="0" borderId="33" xfId="0" applyFont="1" applyBorder="1" applyAlignment="1">
      <alignment horizontal="center" wrapText="1"/>
    </xf>
    <xf numFmtId="0" fontId="33" fillId="0" borderId="99" xfId="0" applyFont="1" applyBorder="1" applyAlignment="1">
      <alignment horizontal="center" wrapText="1"/>
    </xf>
    <xf numFmtId="0" fontId="33" fillId="0" borderId="0" xfId="0" applyFont="1"/>
    <xf numFmtId="0" fontId="33" fillId="0" borderId="0" xfId="0" applyFont="1" applyAlignment="1">
      <alignment vertical="center" wrapText="1"/>
    </xf>
    <xf numFmtId="0" fontId="33" fillId="0" borderId="0" xfId="0" applyFont="1" applyAlignment="1">
      <alignment horizontal="left" vertical="center" wrapText="1"/>
    </xf>
    <xf numFmtId="0" fontId="28" fillId="0" borderId="0" xfId="0" applyFont="1" applyAlignment="1">
      <alignment horizontal="left"/>
    </xf>
    <xf numFmtId="0" fontId="14" fillId="0" borderId="48" xfId="0" applyFont="1" applyBorder="1" applyAlignment="1">
      <alignment horizontal="left" vertical="center"/>
    </xf>
    <xf numFmtId="0" fontId="0" fillId="0" borderId="67" xfId="0" applyBorder="1" applyAlignment="1">
      <alignment horizontal="center" vertical="center"/>
    </xf>
    <xf numFmtId="0" fontId="14" fillId="0" borderId="68" xfId="0" applyFont="1" applyBorder="1" applyAlignment="1">
      <alignment vertical="center"/>
    </xf>
    <xf numFmtId="0" fontId="0" fillId="0" borderId="68" xfId="0" applyBorder="1" applyAlignment="1">
      <alignment vertical="center"/>
    </xf>
    <xf numFmtId="0" fontId="13" fillId="0" borderId="68" xfId="0" applyFont="1" applyBorder="1" applyAlignment="1">
      <alignment horizontal="left" vertical="center" wrapText="1"/>
    </xf>
    <xf numFmtId="0" fontId="0" fillId="0" borderId="68" xfId="0" applyBorder="1" applyAlignment="1">
      <alignment horizontal="center" vertical="center"/>
    </xf>
    <xf numFmtId="0" fontId="0" fillId="0" borderId="68" xfId="0" applyBorder="1" applyAlignment="1">
      <alignment horizontal="left" vertical="center"/>
    </xf>
    <xf numFmtId="0" fontId="0" fillId="0" borderId="69" xfId="0" applyBorder="1" applyAlignment="1">
      <alignment vertical="center"/>
    </xf>
    <xf numFmtId="0" fontId="14" fillId="0" borderId="70" xfId="0" applyFont="1" applyBorder="1" applyAlignment="1">
      <alignment horizontal="left" vertical="center"/>
    </xf>
    <xf numFmtId="0" fontId="0" fillId="0" borderId="71" xfId="0" applyBorder="1" applyAlignment="1">
      <alignment horizontal="center" vertical="center"/>
    </xf>
    <xf numFmtId="0" fontId="14" fillId="0" borderId="72" xfId="0" applyFont="1" applyBorder="1" applyAlignment="1">
      <alignment vertical="center"/>
    </xf>
    <xf numFmtId="0" fontId="0" fillId="0" borderId="72" xfId="0" applyBorder="1" applyAlignment="1">
      <alignment horizontal="center" vertical="center"/>
    </xf>
    <xf numFmtId="0" fontId="14" fillId="0" borderId="72" xfId="0" applyFont="1" applyBorder="1" applyAlignment="1">
      <alignment horizontal="left" vertical="center"/>
    </xf>
    <xf numFmtId="0" fontId="0" fillId="0" borderId="72" xfId="0" applyBorder="1" applyAlignment="1">
      <alignment vertical="center"/>
    </xf>
    <xf numFmtId="0" fontId="0" fillId="0" borderId="73" xfId="0" applyBorder="1" applyAlignment="1">
      <alignment vertical="center"/>
    </xf>
    <xf numFmtId="0" fontId="13" fillId="0" borderId="72" xfId="0" applyFont="1" applyBorder="1" applyAlignment="1">
      <alignment horizontal="left" vertical="center" wrapText="1"/>
    </xf>
    <xf numFmtId="0" fontId="14" fillId="0" borderId="71" xfId="0" applyFont="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0" fontId="14" fillId="0" borderId="70" xfId="0" applyFont="1" applyBorder="1" applyAlignment="1">
      <alignment horizontal="left" vertical="center" wrapText="1"/>
    </xf>
    <xf numFmtId="0" fontId="0" fillId="0" borderId="49" xfId="0" applyBorder="1" applyAlignment="1">
      <alignment horizontal="center" vertical="center"/>
    </xf>
    <xf numFmtId="0" fontId="14" fillId="0" borderId="50" xfId="0" applyFont="1" applyBorder="1" applyAlignment="1">
      <alignment vertical="center"/>
    </xf>
    <xf numFmtId="0" fontId="0" fillId="0" borderId="50" xfId="0" applyBorder="1" applyAlignment="1">
      <alignment vertical="center"/>
    </xf>
    <xf numFmtId="0" fontId="0" fillId="0" borderId="50" xfId="0" applyBorder="1" applyAlignment="1">
      <alignment horizontal="center" vertical="center"/>
    </xf>
    <xf numFmtId="0" fontId="13" fillId="0" borderId="73" xfId="0" applyFont="1" applyBorder="1" applyAlignment="1">
      <alignment vertical="center"/>
    </xf>
    <xf numFmtId="0" fontId="13" fillId="0" borderId="70" xfId="0" applyFont="1" applyBorder="1" applyAlignment="1">
      <alignment horizontal="left" vertical="center" wrapText="1"/>
    </xf>
    <xf numFmtId="0" fontId="14" fillId="0" borderId="70" xfId="0" applyFont="1" applyBorder="1" applyAlignment="1">
      <alignment horizontal="left" vertical="center" shrinkToFit="1"/>
    </xf>
    <xf numFmtId="0" fontId="14" fillId="0" borderId="70" xfId="0" applyFont="1" applyBorder="1" applyAlignment="1">
      <alignment vertical="center" wrapText="1"/>
    </xf>
    <xf numFmtId="0" fontId="14" fillId="0" borderId="38" xfId="0" applyFont="1" applyBorder="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60" fillId="0" borderId="0" xfId="0" applyFont="1" applyAlignment="1">
      <alignment horizontal="left" vertical="center"/>
    </xf>
    <xf numFmtId="0" fontId="61" fillId="0" borderId="0" xfId="0" applyFont="1" applyAlignme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center" vertical="top"/>
    </xf>
    <xf numFmtId="0" fontId="13" fillId="0" borderId="0" xfId="0" applyFont="1" applyAlignment="1">
      <alignment horizontal="center" vertical="top"/>
    </xf>
    <xf numFmtId="0" fontId="14" fillId="0" borderId="4" xfId="0" applyFont="1" applyBorder="1" applyAlignment="1">
      <alignment horizontal="center" vertical="center" wrapText="1"/>
    </xf>
    <xf numFmtId="0" fontId="13" fillId="0" borderId="4" xfId="0" applyFont="1" applyBorder="1" applyAlignment="1">
      <alignment horizontal="center" vertical="center"/>
    </xf>
    <xf numFmtId="0" fontId="13" fillId="0" borderId="0" xfId="0" applyFont="1" applyAlignment="1">
      <alignment horizontal="justify" vertical="center" wrapText="1"/>
    </xf>
    <xf numFmtId="0" fontId="13" fillId="0" borderId="27" xfId="0" applyFont="1" applyBorder="1" applyAlignment="1">
      <alignment horizontal="center" vertical="center" wrapText="1"/>
    </xf>
    <xf numFmtId="0" fontId="14" fillId="0" borderId="4" xfId="0" applyFont="1" applyBorder="1" applyAlignment="1">
      <alignment horizontal="center" vertical="center" textRotation="255" wrapText="1"/>
    </xf>
    <xf numFmtId="0" fontId="14" fillId="0" borderId="5" xfId="0" applyFont="1" applyBorder="1" applyAlignment="1">
      <alignment horizontal="left" vertical="center" wrapText="1"/>
    </xf>
    <xf numFmtId="0" fontId="13" fillId="0" borderId="48" xfId="0" applyFont="1" applyBorder="1" applyAlignment="1">
      <alignment horizontal="left" vertical="center"/>
    </xf>
    <xf numFmtId="0" fontId="14" fillId="0" borderId="18" xfId="0" applyFont="1" applyBorder="1" applyAlignment="1">
      <alignment horizontal="left" vertical="center" wrapText="1"/>
    </xf>
    <xf numFmtId="0" fontId="13" fillId="0" borderId="39" xfId="0" applyFont="1" applyBorder="1" applyAlignment="1">
      <alignment horizontal="left" vertical="center"/>
    </xf>
    <xf numFmtId="0" fontId="14" fillId="0" borderId="4" xfId="0" applyFont="1" applyBorder="1" applyAlignment="1">
      <alignment horizontal="left" vertical="center" wrapText="1"/>
    </xf>
    <xf numFmtId="0" fontId="14" fillId="0" borderId="38" xfId="0" applyFont="1" applyBorder="1" applyAlignment="1">
      <alignment horizontal="justify"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left" vertical="center" wrapText="1"/>
    </xf>
    <xf numFmtId="0" fontId="14"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14" fillId="0" borderId="50" xfId="0" applyFont="1" applyBorder="1" applyAlignment="1">
      <alignment horizontal="center" vertical="center" wrapText="1"/>
    </xf>
    <xf numFmtId="0" fontId="13" fillId="0" borderId="51" xfId="0" applyFont="1" applyBorder="1" applyAlignment="1">
      <alignment horizontal="left" vertical="center" wrapText="1"/>
    </xf>
    <xf numFmtId="0" fontId="14" fillId="0" borderId="4" xfId="0" applyFont="1" applyBorder="1" applyAlignment="1">
      <alignment horizontal="left" wrapText="1"/>
    </xf>
    <xf numFmtId="0" fontId="13" fillId="0" borderId="4" xfId="0" applyFont="1" applyBorder="1" applyAlignment="1">
      <alignment horizontal="center" wrapText="1"/>
    </xf>
    <xf numFmtId="0" fontId="14" fillId="0" borderId="4" xfId="0" applyFont="1" applyBorder="1" applyAlignment="1">
      <alignment horizontal="center" wrapText="1"/>
    </xf>
    <xf numFmtId="0" fontId="14" fillId="0" borderId="11" xfId="0" applyFont="1" applyBorder="1" applyAlignment="1">
      <alignment horizontal="left" wrapText="1"/>
    </xf>
    <xf numFmtId="0" fontId="13" fillId="0" borderId="4" xfId="0" applyFont="1" applyBorder="1" applyAlignment="1">
      <alignment horizontal="center"/>
    </xf>
    <xf numFmtId="0" fontId="14" fillId="0" borderId="3" xfId="0" applyFont="1" applyBorder="1" applyAlignment="1">
      <alignment horizontal="center" wrapText="1"/>
    </xf>
    <xf numFmtId="0" fontId="14" fillId="0" borderId="27" xfId="0" applyFont="1" applyBorder="1" applyAlignment="1">
      <alignment horizontal="left" vertical="center" wrapText="1"/>
    </xf>
    <xf numFmtId="0" fontId="13" fillId="0" borderId="39" xfId="0" applyFont="1" applyBorder="1" applyAlignment="1">
      <alignment horizontal="left" vertical="center" wrapText="1"/>
    </xf>
    <xf numFmtId="0" fontId="14" fillId="0" borderId="4" xfId="0" applyFont="1" applyBorder="1" applyAlignment="1">
      <alignment horizontal="center" vertical="center" textRotation="255" shrinkToFit="1"/>
    </xf>
    <xf numFmtId="0" fontId="13" fillId="0" borderId="48" xfId="0" applyFont="1" applyBorder="1" applyAlignment="1">
      <alignment horizontal="left" vertical="center" wrapText="1"/>
    </xf>
    <xf numFmtId="0" fontId="14" fillId="0" borderId="28" xfId="0" applyFont="1" applyBorder="1" applyAlignment="1">
      <alignment horizontal="left" vertical="center" wrapText="1"/>
    </xf>
    <xf numFmtId="0" fontId="13" fillId="0" borderId="28" xfId="0" applyFont="1" applyBorder="1" applyAlignment="1">
      <alignment horizontal="left" vertical="center" wrapText="1"/>
    </xf>
    <xf numFmtId="0" fontId="13" fillId="0" borderId="4" xfId="0" applyFont="1" applyBorder="1" applyAlignment="1">
      <alignment horizontal="left" wrapText="1"/>
    </xf>
    <xf numFmtId="0" fontId="15" fillId="0" borderId="4" xfId="0" applyFont="1" applyBorder="1" applyAlignment="1">
      <alignment horizontal="left" vertical="center" wrapText="1"/>
    </xf>
    <xf numFmtId="0" fontId="14" fillId="0" borderId="5" xfId="0" applyFont="1" applyBorder="1" applyAlignment="1">
      <alignment horizontal="left" wrapText="1"/>
    </xf>
    <xf numFmtId="0" fontId="28" fillId="0" borderId="12" xfId="0" applyFont="1" applyBorder="1" applyAlignment="1">
      <alignment horizontal="left" vertical="center" wrapText="1"/>
    </xf>
    <xf numFmtId="0" fontId="28" fillId="0" borderId="3" xfId="0" applyFont="1" applyBorder="1" applyAlignment="1">
      <alignment horizontal="left" vertical="center" wrapText="1"/>
    </xf>
    <xf numFmtId="0" fontId="14" fillId="0" borderId="42" xfId="0" applyFont="1" applyBorder="1" applyAlignment="1">
      <alignment horizontal="left" wrapText="1"/>
    </xf>
    <xf numFmtId="0" fontId="13" fillId="0" borderId="2" xfId="0" applyFont="1" applyBorder="1" applyAlignment="1">
      <alignment horizontal="center" wrapText="1"/>
    </xf>
    <xf numFmtId="0" fontId="13" fillId="0" borderId="53" xfId="0" applyFont="1" applyBorder="1" applyAlignment="1">
      <alignment horizontal="center" wrapText="1"/>
    </xf>
    <xf numFmtId="0" fontId="14" fillId="0" borderId="27" xfId="0" applyFont="1" applyBorder="1" applyAlignment="1">
      <alignment horizontal="left" wrapText="1"/>
    </xf>
    <xf numFmtId="0" fontId="14" fillId="0" borderId="52" xfId="0" applyFont="1" applyBorder="1" applyAlignment="1">
      <alignment horizontal="left" wrapText="1"/>
    </xf>
    <xf numFmtId="0" fontId="13" fillId="0" borderId="28" xfId="0" applyFont="1" applyBorder="1" applyAlignment="1">
      <alignment horizontal="left" vertical="top" wrapText="1"/>
    </xf>
    <xf numFmtId="0" fontId="14" fillId="0" borderId="18" xfId="0" applyFont="1" applyBorder="1" applyAlignment="1">
      <alignment horizontal="left" wrapText="1"/>
    </xf>
    <xf numFmtId="0" fontId="13" fillId="0" borderId="28" xfId="0" applyFont="1" applyBorder="1" applyAlignment="1">
      <alignment horizontal="left" wrapText="1"/>
    </xf>
    <xf numFmtId="0" fontId="14" fillId="0" borderId="28" xfId="0" applyFont="1" applyBorder="1" applyAlignment="1">
      <alignment horizontal="center" vertical="center" textRotation="255" wrapText="1"/>
    </xf>
    <xf numFmtId="0" fontId="13" fillId="0" borderId="59" xfId="0" applyFont="1" applyBorder="1" applyAlignment="1">
      <alignment horizontal="center" vertical="center"/>
    </xf>
    <xf numFmtId="0" fontId="13" fillId="0" borderId="59" xfId="0" applyFont="1" applyBorder="1" applyAlignment="1">
      <alignment horizontal="center"/>
    </xf>
    <xf numFmtId="0" fontId="14" fillId="0" borderId="60" xfId="0" applyFont="1" applyBorder="1" applyAlignment="1">
      <alignment horizontal="left" shrinkToFit="1"/>
    </xf>
    <xf numFmtId="0" fontId="13" fillId="0" borderId="61" xfId="0" applyFont="1" applyBorder="1" applyAlignment="1">
      <alignment horizontal="center" wrapText="1"/>
    </xf>
    <xf numFmtId="0" fontId="13" fillId="0" borderId="62" xfId="0" applyFont="1" applyBorder="1" applyAlignment="1">
      <alignment horizontal="center" wrapText="1"/>
    </xf>
    <xf numFmtId="0" fontId="28" fillId="0" borderId="23" xfId="0" applyFont="1" applyBorder="1" applyAlignment="1">
      <alignment horizontal="left" vertical="center" wrapText="1"/>
    </xf>
    <xf numFmtId="0" fontId="28" fillId="0" borderId="22" xfId="0" applyFont="1" applyBorder="1" applyAlignment="1">
      <alignment horizontal="left" vertical="center" wrapText="1"/>
    </xf>
    <xf numFmtId="0" fontId="13" fillId="0" borderId="24" xfId="0" applyFont="1" applyBorder="1" applyAlignment="1">
      <alignment horizontal="center" vertical="center"/>
    </xf>
    <xf numFmtId="0" fontId="13" fillId="0" borderId="24" xfId="0" applyFont="1" applyBorder="1" applyAlignment="1">
      <alignment horizontal="center"/>
    </xf>
    <xf numFmtId="0" fontId="14" fillId="0" borderId="54" xfId="0" applyFont="1" applyBorder="1" applyAlignment="1">
      <alignment horizontal="left" wrapText="1"/>
    </xf>
    <xf numFmtId="0" fontId="13" fillId="0" borderId="55" xfId="0" applyFont="1" applyBorder="1" applyAlignment="1">
      <alignment horizontal="center" wrapText="1"/>
    </xf>
    <xf numFmtId="0" fontId="13" fillId="0" borderId="56" xfId="0" applyFont="1" applyBorder="1" applyAlignment="1">
      <alignment horizontal="center" wrapText="1"/>
    </xf>
    <xf numFmtId="0" fontId="28" fillId="0" borderId="57" xfId="0" applyFont="1" applyBorder="1" applyAlignment="1">
      <alignment horizontal="left" vertical="center" wrapText="1"/>
    </xf>
    <xf numFmtId="0" fontId="28" fillId="0" borderId="58" xfId="0" applyFont="1" applyBorder="1" applyAlignment="1">
      <alignment horizontal="left" vertical="center" wrapText="1"/>
    </xf>
    <xf numFmtId="0" fontId="14" fillId="0" borderId="42" xfId="0" applyFont="1" applyBorder="1" applyAlignment="1">
      <alignment horizontal="left" shrinkToFit="1"/>
    </xf>
    <xf numFmtId="0" fontId="14" fillId="0" borderId="4" xfId="0" applyFont="1" applyBorder="1" applyAlignment="1">
      <alignment horizontal="left"/>
    </xf>
    <xf numFmtId="0" fontId="13" fillId="0" borderId="4" xfId="0" applyFont="1" applyBorder="1" applyAlignment="1">
      <alignment horizontal="left" vertical="top" wrapText="1"/>
    </xf>
    <xf numFmtId="0" fontId="14" fillId="0" borderId="25" xfId="0" applyFont="1" applyBorder="1" applyAlignment="1">
      <alignment horizontal="left" wrapText="1"/>
    </xf>
    <xf numFmtId="0" fontId="14" fillId="0" borderId="42" xfId="0" applyFont="1" applyBorder="1" applyAlignment="1">
      <alignment horizontal="center" wrapText="1"/>
    </xf>
    <xf numFmtId="0" fontId="14" fillId="0" borderId="40" xfId="0" applyFont="1" applyBorder="1" applyAlignment="1">
      <alignment horizontal="left" wrapText="1"/>
    </xf>
    <xf numFmtId="0" fontId="14" fillId="0" borderId="27" xfId="0" applyFont="1" applyBorder="1" applyAlignment="1">
      <alignment horizontal="left" vertical="top" wrapText="1"/>
    </xf>
    <xf numFmtId="0" fontId="13" fillId="0" borderId="66" xfId="0" applyFont="1" applyBorder="1" applyAlignment="1">
      <alignment horizontal="center" vertical="center"/>
    </xf>
    <xf numFmtId="0" fontId="54" fillId="0" borderId="0" xfId="0" applyFont="1" applyAlignment="1">
      <alignment horizontal="center" vertical="center"/>
    </xf>
    <xf numFmtId="0" fontId="14" fillId="0" borderId="4" xfId="0" applyFont="1" applyBorder="1" applyAlignment="1">
      <alignment horizontal="center" vertical="center"/>
    </xf>
    <xf numFmtId="0" fontId="14" fillId="0" borderId="27" xfId="0" applyFont="1" applyBorder="1" applyAlignment="1">
      <alignment horizontal="center" vertical="center"/>
    </xf>
    <xf numFmtId="0" fontId="14" fillId="0" borderId="27" xfId="0" applyFont="1" applyBorder="1" applyAlignment="1">
      <alignment horizontal="left" vertical="center"/>
    </xf>
    <xf numFmtId="0" fontId="13" fillId="0" borderId="4" xfId="0" applyFont="1" applyBorder="1" applyAlignment="1">
      <alignment horizontal="left" vertical="center"/>
    </xf>
    <xf numFmtId="0" fontId="14" fillId="0" borderId="4" xfId="0" applyFont="1" applyBorder="1" applyAlignment="1">
      <alignment horizontal="left" vertical="center"/>
    </xf>
    <xf numFmtId="0" fontId="13" fillId="0" borderId="11" xfId="0" applyFont="1" applyBorder="1" applyAlignment="1">
      <alignment horizontal="center" vertical="center"/>
    </xf>
    <xf numFmtId="0" fontId="14" fillId="0" borderId="11" xfId="0" applyFont="1" applyBorder="1" applyAlignment="1">
      <alignment horizontal="left" vertical="center"/>
    </xf>
    <xf numFmtId="0" fontId="13" fillId="0" borderId="12" xfId="0" applyFont="1" applyBorder="1" applyAlignment="1">
      <alignment horizontal="center" vertical="center"/>
    </xf>
    <xf numFmtId="0" fontId="14" fillId="0" borderId="11" xfId="0" applyFont="1" applyBorder="1" applyAlignment="1">
      <alignment horizontal="left" vertical="center" wrapText="1"/>
    </xf>
    <xf numFmtId="0" fontId="14" fillId="0" borderId="0" xfId="0" applyFont="1" applyAlignment="1">
      <alignment horizontal="center"/>
    </xf>
    <xf numFmtId="0" fontId="14" fillId="0" borderId="44" xfId="0" applyFont="1" applyBorder="1" applyAlignment="1">
      <alignment horizontal="center" vertical="top" wrapText="1"/>
    </xf>
    <xf numFmtId="0" fontId="14" fillId="0" borderId="11" xfId="0" applyFont="1" applyBorder="1" applyAlignment="1">
      <alignment horizontal="center" vertical="center"/>
    </xf>
    <xf numFmtId="0" fontId="14" fillId="0" borderId="3" xfId="0" applyFont="1" applyBorder="1" applyAlignment="1">
      <alignment horizontal="center" vertical="center"/>
    </xf>
    <xf numFmtId="0" fontId="13" fillId="0" borderId="18" xfId="0" applyFont="1" applyBorder="1" applyAlignment="1">
      <alignment horizontal="center" vertical="center"/>
    </xf>
    <xf numFmtId="0" fontId="14" fillId="0" borderId="44" xfId="0" applyFont="1" applyBorder="1" applyAlignment="1">
      <alignment vertical="center" wrapText="1"/>
    </xf>
    <xf numFmtId="0" fontId="14" fillId="0" borderId="16" xfId="0" applyFont="1" applyBorder="1" applyAlignment="1">
      <alignment horizontal="left" vertical="center" wrapText="1"/>
    </xf>
    <xf numFmtId="0" fontId="13" fillId="0" borderId="14" xfId="0" applyFont="1" applyBorder="1" applyAlignment="1">
      <alignment horizontal="center" vertical="center"/>
    </xf>
    <xf numFmtId="0" fontId="14" fillId="0" borderId="16" xfId="0" applyFont="1" applyBorder="1" applyAlignment="1">
      <alignment horizontal="center" vertical="center"/>
    </xf>
    <xf numFmtId="0" fontId="23" fillId="0" borderId="11" xfId="0" applyFont="1" applyBorder="1" applyAlignment="1">
      <alignment horizontal="center" vertical="center"/>
    </xf>
    <xf numFmtId="0" fontId="14" fillId="0" borderId="0" xfId="0" applyFont="1" applyAlignment="1">
      <alignment horizontal="center" vertical="center" wrapText="1"/>
    </xf>
    <xf numFmtId="0" fontId="23" fillId="0" borderId="4" xfId="0" applyFont="1" applyBorder="1" applyAlignment="1">
      <alignment horizontal="center" vertical="center"/>
    </xf>
    <xf numFmtId="0" fontId="23" fillId="0" borderId="4" xfId="0" applyFont="1" applyBorder="1" applyAlignment="1">
      <alignment horizontal="left" vertical="center"/>
    </xf>
    <xf numFmtId="0" fontId="24" fillId="0" borderId="36" xfId="0" applyFont="1" applyBorder="1" applyAlignment="1">
      <alignment horizontal="left" vertical="center" wrapText="1"/>
    </xf>
    <xf numFmtId="0" fontId="24" fillId="0" borderId="0" xfId="0" applyFont="1" applyAlignment="1">
      <alignment horizontal="left" vertical="center" wrapText="1"/>
    </xf>
    <xf numFmtId="0" fontId="25" fillId="0" borderId="4" xfId="0" applyFont="1" applyBorder="1" applyAlignment="1">
      <alignment horizontal="left" vertical="center" wrapText="1" indent="2"/>
    </xf>
    <xf numFmtId="0" fontId="25" fillId="0" borderId="0" xfId="0" applyFont="1" applyAlignment="1">
      <alignment horizontal="left" vertical="center" wrapText="1"/>
    </xf>
    <xf numFmtId="0" fontId="14" fillId="0" borderId="6" xfId="0" applyFont="1" applyBorder="1" applyAlignment="1">
      <alignment horizontal="left" vertical="center" wrapText="1"/>
    </xf>
    <xf numFmtId="0" fontId="25" fillId="0" borderId="4" xfId="0" applyFont="1" applyBorder="1" applyAlignment="1">
      <alignment horizontal="center" vertical="center"/>
    </xf>
    <xf numFmtId="0" fontId="26" fillId="0" borderId="12" xfId="0" applyFont="1" applyBorder="1" applyAlignment="1">
      <alignment horizontal="center" vertical="center" wrapText="1"/>
    </xf>
    <xf numFmtId="0" fontId="15" fillId="0" borderId="4" xfId="0" applyFont="1" applyBorder="1" applyAlignment="1">
      <alignment horizontal="left" vertical="center" wrapText="1" indent="2"/>
    </xf>
    <xf numFmtId="0" fontId="15" fillId="0" borderId="0" xfId="0" applyFont="1" applyAlignment="1">
      <alignment horizontal="left" vertical="center" wrapText="1"/>
    </xf>
    <xf numFmtId="0" fontId="14" fillId="0" borderId="36" xfId="0" applyFont="1" applyBorder="1" applyAlignment="1">
      <alignment horizontal="left" vertical="center" wrapText="1"/>
    </xf>
    <xf numFmtId="0" fontId="14" fillId="0" borderId="0" xfId="0" applyFont="1" applyAlignment="1">
      <alignment horizontal="left" vertical="center" wrapText="1"/>
    </xf>
    <xf numFmtId="0" fontId="30" fillId="0" borderId="0" xfId="0" applyFont="1" applyAlignment="1">
      <alignment horizontal="left" vertical="center" wrapText="1"/>
    </xf>
    <xf numFmtId="0" fontId="15" fillId="0" borderId="4" xfId="0" applyFont="1" applyBorder="1" applyAlignment="1">
      <alignment horizontal="center" vertical="center"/>
    </xf>
    <xf numFmtId="0" fontId="28" fillId="0" borderId="12" xfId="0" applyFont="1" applyBorder="1" applyAlignment="1">
      <alignment horizontal="center" vertical="center" wrapText="1"/>
    </xf>
    <xf numFmtId="0" fontId="14" fillId="0" borderId="0" xfId="0" applyFont="1" applyAlignment="1">
      <alignment horizontal="left" vertical="top" wrapText="1"/>
    </xf>
    <xf numFmtId="0" fontId="28" fillId="0" borderId="4" xfId="0" applyFont="1" applyBorder="1" applyAlignment="1">
      <alignment horizontal="left" vertical="center" wrapText="1"/>
    </xf>
    <xf numFmtId="0" fontId="15" fillId="0" borderId="0" xfId="0" applyFont="1" applyAlignment="1">
      <alignment horizontal="left" wrapText="1"/>
    </xf>
    <xf numFmtId="0" fontId="15" fillId="14" borderId="44" xfId="0" applyFont="1" applyFill="1" applyBorder="1" applyAlignment="1">
      <alignment horizontal="left" vertical="center" wrapText="1"/>
    </xf>
    <xf numFmtId="0" fontId="0" fillId="0" borderId="0" xfId="0" applyAlignment="1">
      <alignment horizontal="center" vertical="center" wrapText="1"/>
    </xf>
    <xf numFmtId="0" fontId="13" fillId="0" borderId="11" xfId="0" applyFont="1" applyBorder="1" applyAlignment="1">
      <alignment horizontal="left" vertical="center"/>
    </xf>
    <xf numFmtId="0" fontId="34" fillId="0" borderId="4" xfId="0" applyFont="1" applyBorder="1" applyAlignment="1">
      <alignment horizontal="left" vertical="center"/>
    </xf>
    <xf numFmtId="0" fontId="17" fillId="0" borderId="12" xfId="0" applyFont="1" applyBorder="1" applyAlignment="1">
      <alignment horizontal="left" vertical="center" wrapText="1"/>
    </xf>
    <xf numFmtId="0" fontId="17" fillId="0" borderId="11" xfId="0" applyFont="1" applyBorder="1" applyAlignment="1">
      <alignment horizontal="left" vertical="center" wrapText="1"/>
    </xf>
    <xf numFmtId="0" fontId="14" fillId="0" borderId="36" xfId="0" applyFont="1" applyBorder="1" applyAlignment="1">
      <alignment horizontal="center" vertical="center" wrapText="1"/>
    </xf>
    <xf numFmtId="0" fontId="13" fillId="0" borderId="36" xfId="0" applyFont="1" applyBorder="1" applyAlignment="1">
      <alignment horizontal="left" vertical="top"/>
    </xf>
    <xf numFmtId="0" fontId="17" fillId="0" borderId="11" xfId="0" applyFont="1" applyBorder="1" applyAlignment="1">
      <alignment vertical="center" wrapText="1"/>
    </xf>
    <xf numFmtId="0" fontId="31" fillId="0" borderId="0" xfId="0" applyFont="1" applyAlignment="1">
      <alignment horizontal="center" vertical="top" wrapText="1"/>
    </xf>
    <xf numFmtId="0" fontId="31" fillId="0" borderId="0" xfId="0" applyFont="1" applyAlignment="1">
      <alignment vertical="top" wrapText="1"/>
    </xf>
    <xf numFmtId="0" fontId="13" fillId="0" borderId="0" xfId="0" applyFont="1" applyAlignment="1">
      <alignment horizontal="left" vertical="top" wrapText="1"/>
    </xf>
    <xf numFmtId="0" fontId="14" fillId="0" borderId="3" xfId="0" applyFont="1" applyBorder="1" applyAlignment="1">
      <alignment horizontal="left" vertical="center"/>
    </xf>
    <xf numFmtId="0" fontId="13" fillId="0" borderId="4" xfId="0" applyFont="1" applyBorder="1" applyAlignment="1">
      <alignment horizontal="left"/>
    </xf>
    <xf numFmtId="0" fontId="14" fillId="0" borderId="7" xfId="0" applyFont="1" applyBorder="1" applyAlignment="1">
      <alignment horizontal="left" vertical="center"/>
    </xf>
    <xf numFmtId="0" fontId="14" fillId="0" borderId="3" xfId="0" applyFont="1" applyBorder="1" applyAlignment="1">
      <alignment vertical="center"/>
    </xf>
    <xf numFmtId="0" fontId="14" fillId="0" borderId="44" xfId="0" applyFont="1" applyBorder="1" applyAlignment="1">
      <alignment horizontal="left" vertical="top" wrapText="1"/>
    </xf>
    <xf numFmtId="0" fontId="13" fillId="0" borderId="0" xfId="0" applyFont="1"/>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3" xfId="0" applyFont="1" applyBorder="1" applyAlignment="1">
      <alignment horizontal="center" vertical="center"/>
    </xf>
    <xf numFmtId="0" fontId="13" fillId="0" borderId="3" xfId="0" applyFont="1" applyBorder="1" applyAlignment="1">
      <alignment horizontal="center" vertical="center"/>
    </xf>
    <xf numFmtId="0" fontId="14" fillId="0" borderId="4" xfId="0" applyFont="1" applyBorder="1" applyAlignment="1">
      <alignment vertical="top" wrapText="1"/>
    </xf>
    <xf numFmtId="0" fontId="14" fillId="0" borderId="0" xfId="0" applyFont="1" applyAlignment="1">
      <alignment vertical="top" wrapText="1"/>
    </xf>
    <xf numFmtId="0" fontId="13" fillId="0" borderId="0" xfId="0" applyFont="1" applyAlignment="1">
      <alignment horizontal="center"/>
    </xf>
    <xf numFmtId="0" fontId="14" fillId="0" borderId="15" xfId="0" applyFont="1" applyBorder="1" applyAlignment="1">
      <alignment horizontal="left" vertical="center" wrapText="1"/>
    </xf>
    <xf numFmtId="1" fontId="13" fillId="9" borderId="11" xfId="0" applyNumberFormat="1" applyFont="1" applyFill="1" applyBorder="1" applyAlignment="1">
      <alignment horizontal="center" vertical="center"/>
    </xf>
    <xf numFmtId="0" fontId="30" fillId="0" borderId="4" xfId="0" applyFont="1" applyBorder="1" applyAlignment="1">
      <alignment horizontal="center" vertical="center"/>
    </xf>
    <xf numFmtId="0" fontId="33" fillId="0" borderId="4" xfId="0" applyFont="1" applyBorder="1" applyAlignment="1">
      <alignment horizontal="center" vertical="center"/>
    </xf>
    <xf numFmtId="0" fontId="33" fillId="0" borderId="3" xfId="0" applyFont="1" applyBorder="1" applyAlignment="1">
      <alignment horizontal="center" vertical="center"/>
    </xf>
    <xf numFmtId="0" fontId="30" fillId="0" borderId="11" xfId="0" applyFont="1" applyBorder="1" applyAlignment="1">
      <alignment horizontal="center" vertical="center"/>
    </xf>
    <xf numFmtId="0" fontId="33" fillId="0" borderId="28" xfId="0" applyFont="1" applyBorder="1" applyAlignment="1">
      <alignment horizontal="center" vertical="center"/>
    </xf>
    <xf numFmtId="0" fontId="30" fillId="0" borderId="28" xfId="0" applyFont="1" applyBorder="1" applyAlignment="1">
      <alignment horizontal="center" vertical="center"/>
    </xf>
    <xf numFmtId="0" fontId="13" fillId="0" borderId="0" xfId="0" applyFont="1" applyAlignment="1">
      <alignment vertical="center" wrapText="1"/>
    </xf>
    <xf numFmtId="0" fontId="0" fillId="0" borderId="0" xfId="0" applyAlignment="1">
      <alignment horizontal="center" vertical="center"/>
    </xf>
    <xf numFmtId="1" fontId="13" fillId="0" borderId="11" xfId="0" applyNumberFormat="1" applyFont="1" applyBorder="1" applyAlignment="1">
      <alignment horizontal="center" vertical="center"/>
    </xf>
    <xf numFmtId="0" fontId="17" fillId="0" borderId="4" xfId="0" applyFont="1" applyBorder="1" applyAlignment="1">
      <alignment horizontal="center" vertical="center"/>
    </xf>
    <xf numFmtId="0" fontId="14" fillId="0" borderId="3" xfId="0" applyFont="1" applyBorder="1" applyAlignment="1">
      <alignment horizontal="center" vertical="center" wrapText="1"/>
    </xf>
    <xf numFmtId="0" fontId="14" fillId="0" borderId="11" xfId="0" applyFont="1" applyBorder="1" applyAlignment="1">
      <alignment horizontal="center" vertical="center" wrapText="1"/>
    </xf>
    <xf numFmtId="182" fontId="14" fillId="0" borderId="4" xfId="24" applyFont="1" applyBorder="1" applyAlignment="1" applyProtection="1">
      <alignment horizontal="center" vertical="center"/>
    </xf>
    <xf numFmtId="182" fontId="13" fillId="0" borderId="4" xfId="24" applyFont="1" applyBorder="1" applyAlignment="1" applyProtection="1">
      <alignment horizontal="center" vertical="center" wrapText="1"/>
    </xf>
    <xf numFmtId="183" fontId="13" fillId="0" borderId="12" xfId="0" applyNumberFormat="1" applyFont="1" applyBorder="1" applyAlignment="1">
      <alignment horizontal="center" vertical="center"/>
    </xf>
    <xf numFmtId="183" fontId="14" fillId="0" borderId="12" xfId="0" applyNumberFormat="1" applyFont="1" applyBorder="1" applyAlignment="1">
      <alignment horizontal="center" vertical="center"/>
    </xf>
    <xf numFmtId="183" fontId="14" fillId="0" borderId="3" xfId="0" applyNumberFormat="1" applyFont="1" applyBorder="1" applyAlignment="1">
      <alignment horizontal="center" vertical="center"/>
    </xf>
    <xf numFmtId="0" fontId="31" fillId="0" borderId="0" xfId="0" applyFont="1" applyAlignment="1">
      <alignment horizontal="left" vertical="center"/>
    </xf>
    <xf numFmtId="183" fontId="13"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top" wrapText="1"/>
    </xf>
    <xf numFmtId="0" fontId="15" fillId="0" borderId="0" xfId="0" applyFont="1" applyAlignment="1">
      <alignment horizontal="center" vertical="center"/>
    </xf>
    <xf numFmtId="0" fontId="28" fillId="0" borderId="4" xfId="0" applyFont="1" applyBorder="1" applyAlignment="1">
      <alignment horizontal="left" vertical="center" shrinkToFit="1"/>
    </xf>
    <xf numFmtId="0" fontId="35" fillId="0" borderId="4" xfId="0" applyFont="1" applyBorder="1" applyAlignment="1">
      <alignment horizontal="left" vertical="center" shrinkToFit="1"/>
    </xf>
    <xf numFmtId="0" fontId="15" fillId="0" borderId="4" xfId="0" applyFont="1" applyBorder="1" applyAlignment="1">
      <alignment horizontal="left" vertical="center" shrinkToFit="1"/>
    </xf>
    <xf numFmtId="0" fontId="14" fillId="0" borderId="28" xfId="0" applyFont="1" applyBorder="1" applyAlignment="1">
      <alignment horizontal="left" vertical="center"/>
    </xf>
    <xf numFmtId="0" fontId="14" fillId="0" borderId="0" xfId="0" applyFont="1" applyAlignment="1">
      <alignment horizontal="left" vertical="center" shrinkToFit="1"/>
    </xf>
    <xf numFmtId="0" fontId="14" fillId="0" borderId="0" xfId="0" applyFont="1" applyAlignment="1">
      <alignment horizontal="left" vertical="center"/>
    </xf>
    <xf numFmtId="0" fontId="13" fillId="0" borderId="3" xfId="0" applyFont="1" applyBorder="1" applyAlignment="1">
      <alignment vertical="center"/>
    </xf>
    <xf numFmtId="0" fontId="14" fillId="0" borderId="11" xfId="0" applyFont="1" applyBorder="1" applyAlignment="1">
      <alignment vertical="center"/>
    </xf>
    <xf numFmtId="0" fontId="14" fillId="0" borderId="4" xfId="0" applyFont="1" applyBorder="1" applyAlignment="1">
      <alignment horizontal="right" vertical="center"/>
    </xf>
    <xf numFmtId="0" fontId="14" fillId="0" borderId="4" xfId="0" applyFont="1" applyBorder="1" applyAlignment="1">
      <alignment vertical="center"/>
    </xf>
    <xf numFmtId="0" fontId="14" fillId="14" borderId="0" xfId="0" applyFont="1" applyFill="1" applyAlignment="1">
      <alignment horizontal="left" vertical="center"/>
    </xf>
    <xf numFmtId="0" fontId="14" fillId="0" borderId="44" xfId="0" applyFont="1" applyBorder="1" applyAlignment="1">
      <alignment horizontal="left" vertical="center" wrapText="1"/>
    </xf>
    <xf numFmtId="0" fontId="31" fillId="14" borderId="0" xfId="0" applyFont="1" applyFill="1" applyAlignment="1">
      <alignment horizontal="left" vertical="center" shrinkToFit="1"/>
    </xf>
    <xf numFmtId="0" fontId="14" fillId="14" borderId="0" xfId="0" applyFont="1" applyFill="1" applyAlignment="1">
      <alignment horizontal="left" vertical="center" shrinkToFit="1"/>
    </xf>
    <xf numFmtId="0" fontId="31" fillId="0" borderId="0" xfId="0" applyFont="1" applyAlignment="1">
      <alignment horizontal="left" vertical="center" shrinkToFit="1"/>
    </xf>
    <xf numFmtId="0" fontId="33" fillId="0" borderId="0" xfId="0" applyFont="1" applyAlignment="1">
      <alignment horizontal="left" vertical="center"/>
    </xf>
    <xf numFmtId="0" fontId="33" fillId="0" borderId="0" xfId="0" applyFont="1" applyAlignment="1">
      <alignment horizontal="left" vertical="center" wrapText="1"/>
    </xf>
    <xf numFmtId="0" fontId="33" fillId="0" borderId="47" xfId="0" applyFont="1" applyBorder="1" applyAlignment="1">
      <alignment horizontal="center" vertical="center" wrapText="1"/>
    </xf>
    <xf numFmtId="0" fontId="33" fillId="0" borderId="46" xfId="0" applyFont="1" applyBorder="1" applyAlignment="1">
      <alignment horizontal="center" vertical="center" wrapText="1"/>
    </xf>
    <xf numFmtId="0" fontId="33" fillId="0" borderId="134" xfId="0" applyFont="1" applyBorder="1" applyAlignment="1">
      <alignment horizontal="center" vertical="center" wrapText="1"/>
    </xf>
    <xf numFmtId="0" fontId="33" fillId="0" borderId="135" xfId="0" applyFont="1" applyBorder="1" applyAlignment="1">
      <alignment horizontal="left" wrapText="1"/>
    </xf>
    <xf numFmtId="0" fontId="33" fillId="0" borderId="136" xfId="0" applyFont="1" applyBorder="1" applyAlignment="1">
      <alignment horizontal="left" wrapText="1"/>
    </xf>
    <xf numFmtId="0" fontId="35" fillId="0" borderId="126" xfId="0" applyFont="1" applyBorder="1" applyAlignment="1">
      <alignment horizontal="left" wrapText="1"/>
    </xf>
    <xf numFmtId="0" fontId="35" fillId="0" borderId="127" xfId="0" applyFont="1" applyBorder="1" applyAlignment="1">
      <alignment horizontal="left" wrapText="1"/>
    </xf>
    <xf numFmtId="0" fontId="35" fillId="0" borderId="128" xfId="0" applyFont="1" applyBorder="1" applyAlignment="1">
      <alignment horizontal="left" wrapText="1"/>
    </xf>
    <xf numFmtId="0" fontId="35" fillId="0" borderId="83" xfId="0" applyFont="1" applyBorder="1" applyAlignment="1">
      <alignment horizontal="left" wrapText="1"/>
    </xf>
    <xf numFmtId="0" fontId="35" fillId="0" borderId="0" xfId="0" applyFont="1" applyAlignment="1">
      <alignment horizontal="left" wrapText="1"/>
    </xf>
    <xf numFmtId="0" fontId="35" fillId="0" borderId="98" xfId="0" applyFont="1" applyBorder="1" applyAlignment="1">
      <alignment horizontal="left" wrapText="1"/>
    </xf>
    <xf numFmtId="0" fontId="59" fillId="0" borderId="129" xfId="0" applyFont="1" applyBorder="1" applyAlignment="1">
      <alignment horizontal="left" wrapText="1"/>
    </xf>
    <xf numFmtId="0" fontId="59" fillId="0" borderId="130" xfId="0" applyFont="1" applyBorder="1" applyAlignment="1">
      <alignment horizontal="left" wrapText="1"/>
    </xf>
    <xf numFmtId="0" fontId="59" fillId="0" borderId="131" xfId="0" applyFont="1" applyBorder="1" applyAlignment="1">
      <alignment horizontal="left" wrapText="1"/>
    </xf>
    <xf numFmtId="0" fontId="35" fillId="0" borderId="126" xfId="0" applyFont="1" applyBorder="1" applyAlignment="1">
      <alignment horizontal="center" vertical="center" wrapText="1"/>
    </xf>
    <xf numFmtId="0" fontId="35" fillId="0" borderId="127" xfId="0" applyFont="1" applyBorder="1" applyAlignment="1">
      <alignment horizontal="center" vertical="center" wrapText="1"/>
    </xf>
    <xf numFmtId="0" fontId="35" fillId="0" borderId="132" xfId="0" applyFont="1" applyBorder="1" applyAlignment="1">
      <alignment horizontal="center" vertical="center" wrapText="1"/>
    </xf>
    <xf numFmtId="0" fontId="35" fillId="0" borderId="92"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133" xfId="0" applyFont="1" applyBorder="1" applyAlignment="1">
      <alignment horizontal="center" vertical="center" wrapText="1"/>
    </xf>
    <xf numFmtId="0" fontId="35" fillId="0" borderId="0" xfId="0" applyFont="1" applyAlignment="1">
      <alignment horizontal="center" vertical="center" wrapText="1"/>
    </xf>
    <xf numFmtId="0" fontId="35" fillId="0" borderId="98" xfId="0" applyFont="1" applyBorder="1" applyAlignment="1">
      <alignment horizontal="center" vertical="center" wrapText="1"/>
    </xf>
    <xf numFmtId="0" fontId="35" fillId="0" borderId="99" xfId="0" applyFont="1" applyBorder="1" applyAlignment="1">
      <alignment horizontal="center" vertical="center" wrapText="1"/>
    </xf>
    <xf numFmtId="0" fontId="33" fillId="0" borderId="83" xfId="0" applyFont="1" applyBorder="1" applyAlignment="1">
      <alignment horizontal="left" vertical="center" wrapText="1"/>
    </xf>
    <xf numFmtId="0" fontId="33" fillId="0" borderId="88" xfId="0" applyFont="1" applyBorder="1" applyAlignment="1">
      <alignment horizontal="left" vertical="center" wrapText="1"/>
    </xf>
    <xf numFmtId="0" fontId="35" fillId="0" borderId="37" xfId="0" applyFont="1" applyBorder="1" applyAlignment="1">
      <alignment horizontal="center" vertical="center" wrapText="1"/>
    </xf>
    <xf numFmtId="0" fontId="35" fillId="0" borderId="32" xfId="0" applyFont="1" applyBorder="1" applyAlignment="1">
      <alignment horizontal="center" vertical="center" wrapText="1"/>
    </xf>
    <xf numFmtId="0" fontId="35" fillId="0" borderId="87" xfId="0" applyFont="1" applyBorder="1" applyAlignment="1">
      <alignment horizontal="center" vertical="center" wrapText="1"/>
    </xf>
    <xf numFmtId="0" fontId="35" fillId="0" borderId="111" xfId="0" applyFont="1" applyBorder="1" applyAlignment="1">
      <alignment horizontal="center" vertical="center"/>
    </xf>
    <xf numFmtId="0" fontId="35" fillId="0" borderId="121" xfId="0" applyFont="1" applyBorder="1" applyAlignment="1">
      <alignment horizontal="center" vertical="center"/>
    </xf>
    <xf numFmtId="0" fontId="35" fillId="0" borderId="112" xfId="0" applyFont="1" applyBorder="1" applyAlignment="1">
      <alignment horizontal="center" vertical="center"/>
    </xf>
    <xf numFmtId="0" fontId="35" fillId="0" borderId="122" xfId="0" applyFont="1" applyBorder="1" applyAlignment="1">
      <alignment horizontal="center" vertical="center"/>
    </xf>
    <xf numFmtId="0" fontId="35" fillId="0" borderId="37" xfId="0" applyFont="1" applyBorder="1" applyAlignment="1">
      <alignment horizontal="left" vertical="center" wrapText="1"/>
    </xf>
    <xf numFmtId="0" fontId="35" fillId="0" borderId="32" xfId="0" applyFont="1" applyBorder="1" applyAlignment="1">
      <alignment horizontal="left" vertical="center" wrapText="1"/>
    </xf>
    <xf numFmtId="0" fontId="35" fillId="0" borderId="35" xfId="0" applyFont="1" applyBorder="1" applyAlignment="1">
      <alignment horizontal="left" vertical="center" wrapText="1"/>
    </xf>
    <xf numFmtId="0" fontId="35" fillId="0" borderId="83" xfId="0" applyFont="1" applyBorder="1" applyAlignment="1">
      <alignment horizontal="left" vertical="center" wrapText="1"/>
    </xf>
    <xf numFmtId="0" fontId="35" fillId="0" borderId="0" xfId="0" applyFont="1" applyAlignment="1">
      <alignment horizontal="left" vertical="center" wrapText="1"/>
    </xf>
    <xf numFmtId="0" fontId="35" fillId="0" borderId="88" xfId="0" applyFont="1" applyBorder="1" applyAlignment="1">
      <alignment horizontal="left" vertical="center" wrapText="1"/>
    </xf>
    <xf numFmtId="0" fontId="35" fillId="0" borderId="118" xfId="0" applyFont="1" applyBorder="1" applyAlignment="1">
      <alignment horizontal="left" vertical="center" wrapText="1"/>
    </xf>
    <xf numFmtId="0" fontId="35" fillId="0" borderId="119" xfId="0" applyFont="1" applyBorder="1" applyAlignment="1">
      <alignment horizontal="left" vertical="center" wrapText="1"/>
    </xf>
    <xf numFmtId="0" fontId="35" fillId="0" borderId="120" xfId="0" applyFont="1" applyBorder="1" applyAlignment="1">
      <alignment horizontal="left" vertical="center" wrapText="1"/>
    </xf>
    <xf numFmtId="0" fontId="35" fillId="0" borderId="30" xfId="0" applyFont="1" applyBorder="1" applyAlignment="1">
      <alignment horizontal="center" vertical="center" wrapText="1"/>
    </xf>
    <xf numFmtId="0" fontId="35" fillId="0" borderId="34" xfId="0" applyFont="1" applyBorder="1" applyAlignment="1">
      <alignment horizontal="center" vertical="center" wrapText="1"/>
    </xf>
    <xf numFmtId="0" fontId="35" fillId="0" borderId="31" xfId="0" applyFont="1" applyBorder="1" applyAlignment="1">
      <alignment horizontal="center" vertical="center" wrapText="1"/>
    </xf>
    <xf numFmtId="0" fontId="35" fillId="0" borderId="29" xfId="0" applyFont="1" applyBorder="1" applyAlignment="1">
      <alignment horizontal="center" vertical="center"/>
    </xf>
    <xf numFmtId="0" fontId="35" fillId="0" borderId="115" xfId="0" applyFont="1" applyBorder="1" applyAlignment="1">
      <alignment horizontal="center" vertical="center"/>
    </xf>
    <xf numFmtId="0" fontId="35" fillId="0" borderId="35" xfId="0" applyFont="1" applyBorder="1" applyAlignment="1">
      <alignment horizontal="center" vertical="center" wrapText="1"/>
    </xf>
    <xf numFmtId="0" fontId="35" fillId="0" borderId="93" xfId="0" applyFont="1" applyBorder="1" applyAlignment="1">
      <alignment horizontal="center" vertical="center" wrapText="1"/>
    </xf>
    <xf numFmtId="0" fontId="35" fillId="0" borderId="116" xfId="0" applyFont="1" applyBorder="1" applyAlignment="1">
      <alignment horizontal="center" vertical="center"/>
    </xf>
    <xf numFmtId="0" fontId="35" fillId="0" borderId="29" xfId="0" applyFont="1" applyBorder="1" applyAlignment="1">
      <alignment horizontal="center" vertical="center" wrapText="1"/>
    </xf>
    <xf numFmtId="0" fontId="35" fillId="0" borderId="32" xfId="0" applyFont="1" applyBorder="1" applyAlignment="1">
      <alignment horizontal="center" vertical="center"/>
    </xf>
    <xf numFmtId="0" fontId="35" fillId="0" borderId="87" xfId="0" applyFont="1" applyBorder="1" applyAlignment="1">
      <alignment horizontal="center" vertical="center"/>
    </xf>
    <xf numFmtId="0" fontId="35" fillId="0" borderId="33" xfId="0" applyFont="1" applyBorder="1" applyAlignment="1">
      <alignment horizontal="center" vertical="center"/>
    </xf>
    <xf numFmtId="0" fontId="35" fillId="0" borderId="99" xfId="0" applyFont="1" applyBorder="1" applyAlignment="1">
      <alignment horizontal="center" vertical="center"/>
    </xf>
    <xf numFmtId="0" fontId="35" fillId="0" borderId="92" xfId="0" applyFont="1" applyBorder="1" applyAlignment="1">
      <alignment horizontal="left" vertical="center" wrapText="1"/>
    </xf>
    <xf numFmtId="0" fontId="35" fillId="0" borderId="33" xfId="0" applyFont="1" applyBorder="1" applyAlignment="1">
      <alignment horizontal="left" vertical="center" wrapText="1"/>
    </xf>
    <xf numFmtId="0" fontId="35" fillId="0" borderId="93" xfId="0" applyFont="1" applyBorder="1" applyAlignment="1">
      <alignment horizontal="left" vertical="center" wrapText="1"/>
    </xf>
    <xf numFmtId="0" fontId="35" fillId="0" borderId="123" xfId="0" applyFont="1" applyBorder="1" applyAlignment="1">
      <alignment horizontal="center" vertical="top" textRotation="255" wrapText="1"/>
    </xf>
    <xf numFmtId="0" fontId="35" fillId="0" borderId="125" xfId="0" applyFont="1" applyBorder="1" applyAlignment="1">
      <alignment horizontal="center" vertical="top" textRotation="255" wrapText="1"/>
    </xf>
    <xf numFmtId="0" fontId="33" fillId="0" borderId="77" xfId="0" applyFont="1" applyBorder="1" applyAlignment="1">
      <alignment horizontal="left" vertical="center" wrapText="1"/>
    </xf>
    <xf numFmtId="0" fontId="33" fillId="0" borderId="78" xfId="0" applyFont="1" applyBorder="1" applyAlignment="1">
      <alignment horizontal="left" vertical="center" wrapText="1"/>
    </xf>
    <xf numFmtId="0" fontId="33" fillId="0" borderId="105" xfId="0" applyFont="1" applyBorder="1" applyAlignment="1">
      <alignment horizontal="left" vertical="center" wrapText="1"/>
    </xf>
    <xf numFmtId="0" fontId="33" fillId="0" borderId="92" xfId="0" applyFont="1" applyBorder="1" applyAlignment="1">
      <alignment horizontal="left" vertical="center" wrapText="1"/>
    </xf>
    <xf numFmtId="0" fontId="33" fillId="0" borderId="33" xfId="0" applyFont="1" applyBorder="1" applyAlignment="1">
      <alignment horizontal="left" vertical="center" wrapText="1"/>
    </xf>
    <xf numFmtId="0" fontId="33" fillId="0" borderId="93" xfId="0" applyFont="1" applyBorder="1" applyAlignment="1">
      <alignment horizontal="left" vertical="center" wrapText="1"/>
    </xf>
    <xf numFmtId="0" fontId="35" fillId="0" borderId="77" xfId="0" applyFont="1" applyBorder="1" applyAlignment="1">
      <alignment horizontal="center" vertical="center" wrapText="1"/>
    </xf>
    <xf numFmtId="0" fontId="35" fillId="0" borderId="78" xfId="0" applyFont="1" applyBorder="1" applyAlignment="1">
      <alignment horizontal="center" vertical="center" wrapText="1"/>
    </xf>
    <xf numFmtId="0" fontId="35" fillId="0" borderId="124" xfId="0" applyFont="1" applyBorder="1" applyAlignment="1">
      <alignment horizontal="center" vertical="center" wrapText="1"/>
    </xf>
    <xf numFmtId="0" fontId="33" fillId="0" borderId="37" xfId="0" applyFont="1" applyBorder="1" applyAlignment="1">
      <alignment horizontal="left" vertical="center" wrapText="1"/>
    </xf>
    <xf numFmtId="0" fontId="33" fillId="0" borderId="32" xfId="0" applyFont="1" applyBorder="1" applyAlignment="1">
      <alignment horizontal="left" vertical="center" wrapText="1"/>
    </xf>
    <xf numFmtId="0" fontId="33" fillId="0" borderId="35" xfId="0" applyFont="1" applyBorder="1" applyAlignment="1">
      <alignment horizontal="left" vertical="center" wrapText="1"/>
    </xf>
    <xf numFmtId="0" fontId="35" fillId="0" borderId="115" xfId="0" applyFont="1" applyBorder="1" applyAlignment="1">
      <alignment horizontal="center" vertical="center" wrapText="1"/>
    </xf>
    <xf numFmtId="0" fontId="35" fillId="0" borderId="29" xfId="0" applyFont="1" applyBorder="1" applyAlignment="1">
      <alignment horizontal="left" vertical="center" wrapText="1"/>
    </xf>
    <xf numFmtId="0" fontId="35" fillId="0" borderId="115" xfId="0" applyFont="1" applyBorder="1" applyAlignment="1">
      <alignment horizontal="left" vertical="center" wrapText="1"/>
    </xf>
    <xf numFmtId="0" fontId="35" fillId="0" borderId="117" xfId="0" applyFont="1" applyBorder="1" applyAlignment="1">
      <alignment horizontal="center" vertical="center"/>
    </xf>
    <xf numFmtId="0" fontId="35" fillId="0" borderId="114" xfId="0" applyFont="1" applyBorder="1" applyAlignment="1">
      <alignment horizontal="center" vertical="center"/>
    </xf>
    <xf numFmtId="0" fontId="56" fillId="0" borderId="37"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92" xfId="0" applyFont="1" applyBorder="1" applyAlignment="1">
      <alignment horizontal="center" vertical="center" wrapText="1"/>
    </xf>
    <xf numFmtId="0" fontId="56" fillId="0" borderId="33" xfId="0" applyFont="1" applyBorder="1" applyAlignment="1">
      <alignment horizontal="center" vertical="center" wrapText="1"/>
    </xf>
    <xf numFmtId="0" fontId="56" fillId="0" borderId="93" xfId="0" applyFont="1" applyBorder="1" applyAlignment="1">
      <alignment horizontal="center" vertical="center" wrapText="1"/>
    </xf>
    <xf numFmtId="0" fontId="35" fillId="0" borderId="113" xfId="0" applyFont="1" applyBorder="1" applyAlignment="1">
      <alignment horizontal="center" vertical="center"/>
    </xf>
    <xf numFmtId="0" fontId="35" fillId="0" borderId="76" xfId="0" applyFont="1" applyBorder="1" applyAlignment="1">
      <alignment horizontal="center" vertical="center" textRotation="255" shrinkToFit="1"/>
    </xf>
    <xf numFmtId="0" fontId="35" fillId="0" borderId="82" xfId="0" applyFont="1" applyBorder="1" applyAlignment="1">
      <alignment horizontal="center" vertical="center" textRotation="255" shrinkToFit="1"/>
    </xf>
    <xf numFmtId="0" fontId="35" fillId="0" borderId="100" xfId="0" applyFont="1" applyBorder="1" applyAlignment="1">
      <alignment horizontal="center" vertical="center" textRotation="255" shrinkToFit="1"/>
    </xf>
    <xf numFmtId="0" fontId="35" fillId="0" borderId="77" xfId="0" applyFont="1" applyBorder="1" applyAlignment="1">
      <alignment horizontal="left" vertical="center" wrapText="1"/>
    </xf>
    <xf numFmtId="0" fontId="35" fillId="0" borderId="78" xfId="0" applyFont="1" applyBorder="1" applyAlignment="1">
      <alignment horizontal="left" vertical="center" wrapText="1"/>
    </xf>
    <xf numFmtId="0" fontId="35" fillId="0" borderId="105" xfId="0" applyFont="1" applyBorder="1" applyAlignment="1">
      <alignment horizontal="left" vertical="center" wrapText="1"/>
    </xf>
    <xf numFmtId="0" fontId="35" fillId="0" borderId="106" xfId="0" applyFont="1" applyBorder="1" applyAlignment="1">
      <alignment horizontal="center" vertical="center" wrapText="1"/>
    </xf>
    <xf numFmtId="0" fontId="35" fillId="0" borderId="107" xfId="0" applyFont="1" applyBorder="1" applyAlignment="1">
      <alignment horizontal="center" vertical="center" wrapText="1"/>
    </xf>
    <xf numFmtId="0" fontId="35" fillId="0" borderId="108" xfId="0" applyFont="1" applyBorder="1" applyAlignment="1">
      <alignment horizontal="center" vertical="center" wrapText="1"/>
    </xf>
    <xf numFmtId="0" fontId="35" fillId="0" borderId="109" xfId="0" applyFont="1" applyBorder="1" applyAlignment="1">
      <alignment horizontal="center" vertical="center"/>
    </xf>
    <xf numFmtId="0" fontId="35" fillId="0" borderId="110" xfId="0" applyFont="1" applyBorder="1" applyAlignment="1">
      <alignment horizontal="center" vertical="center"/>
    </xf>
    <xf numFmtId="0" fontId="35" fillId="0" borderId="87" xfId="0" applyFont="1" applyBorder="1" applyAlignment="1">
      <alignment horizontal="left" vertical="center" wrapText="1"/>
    </xf>
    <xf numFmtId="0" fontId="35" fillId="0" borderId="89" xfId="0" applyFont="1" applyBorder="1" applyAlignment="1">
      <alignment horizontal="left" vertical="center" wrapText="1"/>
    </xf>
    <xf numFmtId="0" fontId="35" fillId="0" borderId="90" xfId="0" applyFont="1" applyBorder="1" applyAlignment="1">
      <alignment horizontal="left" vertical="center" wrapText="1"/>
    </xf>
    <xf numFmtId="0" fontId="35" fillId="0" borderId="91" xfId="0" applyFont="1" applyBorder="1" applyAlignment="1">
      <alignment horizontal="left" vertical="center" wrapText="1"/>
    </xf>
    <xf numFmtId="0" fontId="35" fillId="0" borderId="102" xfId="0" applyFont="1" applyBorder="1" applyAlignment="1">
      <alignment horizontal="left" vertical="center" wrapText="1"/>
    </xf>
    <xf numFmtId="0" fontId="35" fillId="0" borderId="103" xfId="0" applyFont="1" applyBorder="1" applyAlignment="1">
      <alignment horizontal="left" vertical="center" wrapText="1"/>
    </xf>
    <xf numFmtId="0" fontId="35" fillId="0" borderId="104" xfId="0" applyFont="1" applyBorder="1" applyAlignment="1">
      <alignment horizontal="left" vertical="center" wrapText="1"/>
    </xf>
    <xf numFmtId="0" fontId="35" fillId="0" borderId="30" xfId="0" applyFont="1" applyBorder="1" applyAlignment="1">
      <alignment horizontal="left" vertical="center" wrapText="1"/>
    </xf>
    <xf numFmtId="0" fontId="35" fillId="0" borderId="34" xfId="0" applyFont="1" applyBorder="1" applyAlignment="1">
      <alignment horizontal="left" vertical="center" wrapText="1"/>
    </xf>
    <xf numFmtId="0" fontId="35" fillId="0" borderId="31" xfId="0" applyFont="1" applyBorder="1" applyAlignment="1">
      <alignment horizontal="left" vertical="center" wrapText="1"/>
    </xf>
    <xf numFmtId="0" fontId="35" fillId="0" borderId="97" xfId="0" applyFont="1" applyBorder="1" applyAlignment="1">
      <alignment horizontal="left" vertical="center" wrapText="1"/>
    </xf>
    <xf numFmtId="0" fontId="35" fillId="0" borderId="29" xfId="0" applyFont="1" applyBorder="1" applyAlignment="1">
      <alignment horizontal="left" wrapText="1"/>
    </xf>
    <xf numFmtId="0" fontId="32" fillId="0" borderId="29" xfId="0" applyFont="1" applyBorder="1" applyAlignment="1">
      <alignment horizontal="left" wrapText="1"/>
    </xf>
    <xf numFmtId="0" fontId="32" fillId="0" borderId="30" xfId="0" applyFont="1" applyBorder="1" applyAlignment="1">
      <alignment horizontal="left" wrapText="1"/>
    </xf>
    <xf numFmtId="0" fontId="35" fillId="0" borderId="30" xfId="0" applyFont="1" applyBorder="1" applyAlignment="1">
      <alignment horizontal="center" wrapText="1"/>
    </xf>
    <xf numFmtId="0" fontId="35" fillId="0" borderId="34" xfId="0" applyFont="1" applyBorder="1" applyAlignment="1">
      <alignment horizontal="center" wrapText="1"/>
    </xf>
    <xf numFmtId="0" fontId="35" fillId="0" borderId="31" xfId="0" applyFont="1" applyBorder="1" applyAlignment="1">
      <alignment horizontal="center" wrapText="1"/>
    </xf>
    <xf numFmtId="0" fontId="35" fillId="0" borderId="30" xfId="0" applyFont="1" applyBorder="1" applyAlignment="1">
      <alignment horizontal="center"/>
    </xf>
    <xf numFmtId="0" fontId="35" fillId="0" borderId="34" xfId="0" applyFont="1" applyBorder="1" applyAlignment="1">
      <alignment horizontal="center"/>
    </xf>
    <xf numFmtId="0" fontId="35" fillId="0" borderId="31" xfId="0" applyFont="1" applyBorder="1" applyAlignment="1">
      <alignment horizontal="center"/>
    </xf>
    <xf numFmtId="0" fontId="35" fillId="0" borderId="97" xfId="0" applyFont="1" applyBorder="1" applyAlignment="1">
      <alignment horizontal="center"/>
    </xf>
    <xf numFmtId="0" fontId="28" fillId="0" borderId="0" xfId="0" applyFont="1" applyAlignment="1">
      <alignment horizontal="center" vertical="center"/>
    </xf>
    <xf numFmtId="0" fontId="35" fillId="0" borderId="0" xfId="0" applyFont="1" applyAlignment="1">
      <alignment horizontal="center" vertical="center"/>
    </xf>
    <xf numFmtId="0" fontId="35" fillId="0" borderId="0" xfId="0" applyFont="1" applyAlignment="1">
      <alignment horizontal="justify" vertical="center" wrapText="1"/>
    </xf>
    <xf numFmtId="0" fontId="35" fillId="0" borderId="94" xfId="0" applyFont="1" applyBorder="1" applyAlignment="1">
      <alignment horizontal="justify" vertical="center" wrapText="1"/>
    </xf>
    <xf numFmtId="0" fontId="35" fillId="0" borderId="95" xfId="0" applyFont="1" applyBorder="1" applyAlignment="1">
      <alignment horizontal="justify" vertical="center" wrapText="1"/>
    </xf>
    <xf numFmtId="0" fontId="35" fillId="0" borderId="96" xfId="0" applyFont="1" applyBorder="1" applyAlignment="1">
      <alignment horizontal="justify" vertical="center" wrapText="1"/>
    </xf>
    <xf numFmtId="0" fontId="35" fillId="0" borderId="30" xfId="0" applyFont="1" applyBorder="1" applyAlignment="1">
      <alignment horizontal="center" vertical="center"/>
    </xf>
    <xf numFmtId="0" fontId="35" fillId="0" borderId="34" xfId="0" applyFont="1" applyBorder="1" applyAlignment="1">
      <alignment horizontal="center" vertical="center"/>
    </xf>
    <xf numFmtId="0" fontId="35" fillId="0" borderId="31" xfId="0" applyFont="1" applyBorder="1" applyAlignment="1">
      <alignment horizontal="center" vertical="center"/>
    </xf>
    <xf numFmtId="0" fontId="35" fillId="0" borderId="97" xfId="0" applyFont="1" applyBorder="1" applyAlignment="1">
      <alignment horizontal="center" vertical="center"/>
    </xf>
    <xf numFmtId="0" fontId="35" fillId="0" borderId="76" xfId="0" applyFont="1" applyBorder="1" applyAlignment="1">
      <alignment horizontal="center" vertical="center" textRotation="255" wrapText="1"/>
    </xf>
    <xf numFmtId="0" fontId="35" fillId="0" borderId="82" xfId="0" applyFont="1" applyBorder="1" applyAlignment="1">
      <alignment horizontal="center" vertical="center" textRotation="255" wrapText="1"/>
    </xf>
    <xf numFmtId="0" fontId="35" fillId="0" borderId="100" xfId="0" applyFont="1" applyBorder="1" applyAlignment="1">
      <alignment horizontal="center" vertical="center" textRotation="255" wrapText="1"/>
    </xf>
    <xf numFmtId="0" fontId="32" fillId="0" borderId="78" xfId="0" applyFont="1" applyBorder="1" applyAlignment="1">
      <alignment horizontal="left" vertical="center" wrapText="1"/>
    </xf>
    <xf numFmtId="0" fontId="35" fillId="0" borderId="79" xfId="0" applyFont="1" applyBorder="1" applyAlignment="1">
      <alignment horizontal="left" vertical="center"/>
    </xf>
    <xf numFmtId="0" fontId="35" fillId="0" borderId="80" xfId="0" applyFont="1" applyBorder="1" applyAlignment="1">
      <alignment horizontal="left" vertical="center"/>
    </xf>
    <xf numFmtId="0" fontId="35" fillId="0" borderId="81" xfId="0" applyFont="1" applyBorder="1" applyAlignment="1">
      <alignment horizontal="left" vertical="center"/>
    </xf>
    <xf numFmtId="0" fontId="35" fillId="0" borderId="84" xfId="0" applyFont="1" applyBorder="1" applyAlignment="1">
      <alignment horizontal="left" vertical="center"/>
    </xf>
    <xf numFmtId="0" fontId="35" fillId="0" borderId="85" xfId="0" applyFont="1" applyBorder="1" applyAlignment="1">
      <alignment horizontal="left" vertical="center"/>
    </xf>
    <xf numFmtId="0" fontId="35" fillId="0" borderId="86" xfId="0" applyFont="1" applyBorder="1" applyAlignment="1">
      <alignment horizontal="left" vertical="center"/>
    </xf>
    <xf numFmtId="0" fontId="32" fillId="0" borderId="29" xfId="0" applyFont="1" applyBorder="1" applyAlignment="1">
      <alignment horizontal="left" vertical="center" wrapText="1"/>
    </xf>
    <xf numFmtId="0" fontId="35" fillId="0" borderId="101" xfId="0" applyFont="1" applyBorder="1" applyAlignment="1">
      <alignment horizontal="left" vertical="center" wrapText="1"/>
    </xf>
    <xf numFmtId="0" fontId="32" fillId="0" borderId="101" xfId="0" applyFont="1" applyBorder="1" applyAlignment="1">
      <alignment horizontal="left" vertical="center" wrapText="1"/>
    </xf>
    <xf numFmtId="0" fontId="0" fillId="8" borderId="0" xfId="0" applyFill="1" applyAlignment="1">
      <alignment horizontal="center" vertical="center"/>
    </xf>
    <xf numFmtId="0" fontId="41" fillId="9" borderId="0" xfId="0" applyFont="1" applyFill="1" applyAlignment="1">
      <alignment horizontal="center" vertical="center"/>
    </xf>
    <xf numFmtId="0" fontId="40" fillId="9" borderId="0" xfId="0" applyFont="1" applyFill="1" applyAlignment="1">
      <alignment horizontal="center" vertical="center"/>
    </xf>
    <xf numFmtId="0" fontId="0" fillId="8" borderId="15" xfId="0" applyFill="1" applyBorder="1" applyAlignment="1">
      <alignment horizontal="center" vertical="center" shrinkToFit="1"/>
    </xf>
    <xf numFmtId="0" fontId="0" fillId="8" borderId="12" xfId="0" applyFill="1" applyBorder="1" applyAlignment="1">
      <alignment horizontal="center" vertical="center" shrinkToFit="1"/>
    </xf>
    <xf numFmtId="0" fontId="42" fillId="9" borderId="0" xfId="0" applyFont="1" applyFill="1" applyAlignment="1">
      <alignment horizontal="left" vertical="center"/>
    </xf>
    <xf numFmtId="0" fontId="24" fillId="8" borderId="4" xfId="0" applyFont="1" applyFill="1" applyBorder="1" applyAlignment="1">
      <alignment horizontal="center" vertical="center"/>
    </xf>
    <xf numFmtId="0" fontId="24" fillId="9" borderId="4" xfId="0" applyFont="1" applyFill="1" applyBorder="1" applyAlignment="1">
      <alignment horizontal="center" vertical="center"/>
    </xf>
    <xf numFmtId="0" fontId="24" fillId="8" borderId="4" xfId="0" applyFont="1" applyFill="1" applyBorder="1" applyAlignment="1">
      <alignment horizontal="center" vertical="center" shrinkToFit="1"/>
    </xf>
    <xf numFmtId="0" fontId="24" fillId="9" borderId="15" xfId="0" applyFont="1" applyFill="1" applyBorder="1" applyAlignment="1">
      <alignment horizontal="left" vertical="center"/>
    </xf>
    <xf numFmtId="0" fontId="24" fillId="9" borderId="4" xfId="0" applyFont="1" applyFill="1" applyBorder="1" applyAlignment="1">
      <alignment horizontal="center" vertical="center" wrapText="1"/>
    </xf>
    <xf numFmtId="0" fontId="14" fillId="9" borderId="4" xfId="0" applyFont="1" applyFill="1" applyBorder="1" applyAlignment="1">
      <alignment horizontal="center" vertical="top" wrapText="1"/>
    </xf>
    <xf numFmtId="0" fontId="24" fillId="9" borderId="4" xfId="0" applyFont="1" applyFill="1" applyBorder="1" applyAlignment="1">
      <alignment horizontal="center" vertical="top" wrapText="1"/>
    </xf>
    <xf numFmtId="0" fontId="0" fillId="9" borderId="4" xfId="0" applyFill="1" applyBorder="1" applyAlignment="1">
      <alignment horizontal="center" vertical="center" wrapText="1"/>
    </xf>
    <xf numFmtId="180" fontId="4" fillId="8" borderId="4" xfId="0" applyNumberFormat="1" applyFont="1" applyFill="1" applyBorder="1" applyAlignment="1">
      <alignment horizontal="center" vertical="center"/>
    </xf>
    <xf numFmtId="181" fontId="4" fillId="9" borderId="4" xfId="0" applyNumberFormat="1" applyFont="1" applyFill="1" applyBorder="1" applyAlignment="1">
      <alignment horizontal="center" vertical="center"/>
    </xf>
    <xf numFmtId="0" fontId="24" fillId="0" borderId="4" xfId="0" applyFont="1" applyBorder="1" applyAlignment="1">
      <alignment horizontal="center" vertical="center"/>
    </xf>
    <xf numFmtId="0" fontId="0" fillId="9" borderId="27" xfId="0" applyFill="1" applyBorder="1" applyAlignment="1">
      <alignment horizontal="center" vertical="center" wrapText="1"/>
    </xf>
    <xf numFmtId="176" fontId="4" fillId="13" borderId="4" xfId="0" applyNumberFormat="1" applyFont="1" applyFill="1" applyBorder="1" applyAlignment="1">
      <alignment horizontal="center" vertical="center"/>
    </xf>
    <xf numFmtId="0" fontId="24" fillId="9" borderId="28" xfId="0" applyFont="1" applyFill="1" applyBorder="1" applyAlignment="1">
      <alignment horizontal="center" vertical="center"/>
    </xf>
    <xf numFmtId="181" fontId="4" fillId="9" borderId="28" xfId="0" applyNumberFormat="1" applyFont="1" applyFill="1" applyBorder="1" applyAlignment="1">
      <alignment horizontal="center" vertical="center"/>
    </xf>
    <xf numFmtId="181" fontId="4" fillId="9" borderId="14" xfId="0" applyNumberFormat="1" applyFont="1" applyFill="1" applyBorder="1" applyAlignment="1">
      <alignment horizontal="center" vertical="center"/>
    </xf>
    <xf numFmtId="0" fontId="24" fillId="9" borderId="0" xfId="0" applyFont="1" applyFill="1" applyAlignment="1">
      <alignment horizontal="left" vertical="center"/>
    </xf>
    <xf numFmtId="0" fontId="24" fillId="9" borderId="0" xfId="0" applyFont="1" applyFill="1" applyAlignment="1">
      <alignment horizontal="left" vertical="center" wrapText="1"/>
    </xf>
    <xf numFmtId="0" fontId="0" fillId="0" borderId="0" xfId="23" applyFont="1" applyAlignment="1">
      <alignment horizontal="left" vertical="center"/>
    </xf>
    <xf numFmtId="0" fontId="18" fillId="0" borderId="0" xfId="23" applyAlignment="1">
      <alignment horizontal="left" vertical="center"/>
    </xf>
    <xf numFmtId="0" fontId="18" fillId="11" borderId="29" xfId="23" applyFill="1" applyBorder="1" applyAlignment="1">
      <alignment horizontal="center" vertical="center"/>
    </xf>
    <xf numFmtId="178" fontId="18" fillId="11" borderId="29" xfId="17" applyNumberFormat="1" applyFont="1" applyFill="1" applyBorder="1" applyAlignment="1">
      <alignment horizontal="center" vertical="center" wrapText="1"/>
    </xf>
    <xf numFmtId="178" fontId="18" fillId="11" borderId="29" xfId="17" applyNumberFormat="1" applyFont="1" applyFill="1" applyBorder="1" applyAlignment="1">
      <alignment horizontal="center" vertical="center"/>
    </xf>
    <xf numFmtId="0" fontId="18" fillId="0" borderId="29" xfId="23" applyBorder="1" applyAlignment="1">
      <alignment horizontal="center" vertical="center"/>
    </xf>
    <xf numFmtId="0" fontId="18" fillId="0" borderId="29" xfId="17" applyNumberFormat="1" applyFont="1" applyBorder="1" applyAlignment="1">
      <alignment horizontal="center" vertical="center"/>
    </xf>
    <xf numFmtId="0" fontId="18" fillId="10" borderId="29" xfId="23" applyFill="1" applyBorder="1" applyAlignment="1">
      <alignment horizontal="center" vertical="center"/>
    </xf>
    <xf numFmtId="38" fontId="18" fillId="12" borderId="47" xfId="17" applyFont="1" applyFill="1" applyBorder="1" applyAlignment="1">
      <alignment horizontal="center" vertical="center"/>
    </xf>
    <xf numFmtId="38" fontId="18" fillId="12" borderId="46" xfId="17" applyFont="1" applyFill="1" applyBorder="1" applyAlignment="1">
      <alignment horizontal="center" vertical="center"/>
    </xf>
    <xf numFmtId="38" fontId="18" fillId="12" borderId="45" xfId="17" applyFont="1" applyFill="1" applyBorder="1" applyAlignment="1">
      <alignment horizontal="center" vertical="center"/>
    </xf>
    <xf numFmtId="0" fontId="18" fillId="12" borderId="47" xfId="23" applyFill="1" applyBorder="1" applyAlignment="1">
      <alignment horizontal="center" vertical="center"/>
    </xf>
    <xf numFmtId="0" fontId="18" fillId="12" borderId="46" xfId="23" applyFill="1" applyBorder="1" applyAlignment="1">
      <alignment horizontal="center" vertical="center"/>
    </xf>
    <xf numFmtId="0" fontId="18" fillId="12" borderId="45" xfId="23" applyFill="1" applyBorder="1" applyAlignment="1">
      <alignment horizontal="center" vertical="center"/>
    </xf>
    <xf numFmtId="38" fontId="18" fillId="12" borderId="30" xfId="17" applyFont="1" applyFill="1" applyBorder="1" applyAlignment="1">
      <alignment horizontal="center" vertical="center"/>
    </xf>
    <xf numFmtId="38" fontId="18" fillId="12" borderId="34" xfId="17" applyFont="1" applyFill="1" applyBorder="1" applyAlignment="1">
      <alignment horizontal="center" vertical="center"/>
    </xf>
    <xf numFmtId="38" fontId="18" fillId="12" borderId="31" xfId="17" applyFont="1" applyFill="1" applyBorder="1" applyAlignment="1">
      <alignment horizontal="center" vertical="center"/>
    </xf>
    <xf numFmtId="178" fontId="18" fillId="12" borderId="30" xfId="17" applyNumberFormat="1" applyFont="1" applyFill="1" applyBorder="1" applyAlignment="1">
      <alignment horizontal="center" vertical="center"/>
    </xf>
    <xf numFmtId="178" fontId="18" fillId="12" borderId="34" xfId="17" applyNumberFormat="1" applyFont="1" applyFill="1" applyBorder="1" applyAlignment="1">
      <alignment horizontal="center" vertical="center"/>
    </xf>
    <xf numFmtId="178" fontId="18" fillId="12" borderId="31" xfId="17" applyNumberFormat="1" applyFont="1" applyFill="1" applyBorder="1" applyAlignment="1">
      <alignment horizontal="center" vertical="center"/>
    </xf>
    <xf numFmtId="0" fontId="18" fillId="12" borderId="37" xfId="23" applyFill="1" applyBorder="1" applyAlignment="1">
      <alignment horizontal="center" vertical="center"/>
    </xf>
    <xf numFmtId="0" fontId="18" fillId="12" borderId="32" xfId="23" applyFill="1" applyBorder="1" applyAlignment="1">
      <alignment horizontal="center" vertical="center"/>
    </xf>
    <xf numFmtId="0" fontId="18" fillId="12" borderId="35" xfId="23" applyFill="1" applyBorder="1" applyAlignment="1">
      <alignment horizontal="center" vertical="center"/>
    </xf>
    <xf numFmtId="38" fontId="18" fillId="12" borderId="37" xfId="17" applyFont="1" applyFill="1" applyBorder="1" applyAlignment="1">
      <alignment horizontal="center" vertical="center"/>
    </xf>
    <xf numFmtId="38" fontId="18" fillId="12" borderId="32" xfId="17" applyFont="1" applyFill="1" applyBorder="1" applyAlignment="1">
      <alignment horizontal="center" vertical="center"/>
    </xf>
    <xf numFmtId="38" fontId="18" fillId="12" borderId="35" xfId="17" applyFont="1" applyFill="1" applyBorder="1" applyAlignment="1">
      <alignment horizontal="center" vertical="center"/>
    </xf>
    <xf numFmtId="0" fontId="18" fillId="12" borderId="30" xfId="23" applyFill="1" applyBorder="1" applyAlignment="1">
      <alignment horizontal="center" vertical="center"/>
    </xf>
    <xf numFmtId="0" fontId="18" fillId="12" borderId="34" xfId="23" applyFill="1" applyBorder="1" applyAlignment="1">
      <alignment horizontal="center" vertical="center"/>
    </xf>
    <xf numFmtId="0" fontId="18" fillId="12" borderId="31" xfId="23" applyFill="1" applyBorder="1" applyAlignment="1">
      <alignment horizontal="center" vertical="center"/>
    </xf>
    <xf numFmtId="0" fontId="38" fillId="12" borderId="0" xfId="23" applyFont="1" applyFill="1" applyAlignment="1">
      <alignment horizontal="center" vertical="center" wrapText="1"/>
    </xf>
    <xf numFmtId="0" fontId="37" fillId="12" borderId="0" xfId="23" applyFont="1" applyFill="1" applyAlignment="1">
      <alignment horizontal="center" vertical="center"/>
    </xf>
    <xf numFmtId="0" fontId="36" fillId="12" borderId="33" xfId="23" applyFont="1" applyFill="1" applyBorder="1" applyAlignment="1">
      <alignment horizontal="distributed" vertical="center"/>
    </xf>
    <xf numFmtId="0" fontId="18" fillId="12" borderId="33" xfId="23" applyFill="1" applyBorder="1" applyAlignment="1">
      <alignment horizontal="center" vertical="center"/>
    </xf>
    <xf numFmtId="0" fontId="36" fillId="12" borderId="34" xfId="23" applyFont="1" applyFill="1" applyBorder="1" applyAlignment="1">
      <alignment horizontal="center" vertical="center" shrinkToFit="1"/>
    </xf>
    <xf numFmtId="0" fontId="36" fillId="12" borderId="0" xfId="23" applyFont="1" applyFill="1" applyAlignment="1">
      <alignment horizontal="left" vertical="center"/>
    </xf>
    <xf numFmtId="38" fontId="18" fillId="12" borderId="29" xfId="17" applyFont="1" applyFill="1" applyBorder="1" applyAlignment="1">
      <alignment horizontal="center" vertical="center"/>
    </xf>
    <xf numFmtId="0" fontId="18" fillId="12" borderId="29" xfId="23" applyFill="1" applyBorder="1" applyAlignment="1">
      <alignment horizontal="center" vertical="center"/>
    </xf>
    <xf numFmtId="0" fontId="14" fillId="0" borderId="27" xfId="0" applyFont="1" applyBorder="1" applyAlignment="1">
      <alignment horizontal="justify" vertical="center" wrapText="1"/>
    </xf>
    <xf numFmtId="0" fontId="14" fillId="0" borderId="36" xfId="0" applyFont="1" applyBorder="1" applyAlignment="1">
      <alignment horizontal="justify" vertical="center" wrapText="1"/>
    </xf>
    <xf numFmtId="0" fontId="13" fillId="0" borderId="7" xfId="0" applyFont="1" applyBorder="1" applyAlignment="1">
      <alignment horizontal="justify" vertical="center" wrapText="1"/>
    </xf>
    <xf numFmtId="0" fontId="14" fillId="0" borderId="4" xfId="0" applyFont="1" applyBorder="1" applyAlignment="1">
      <alignment horizontal="left" shrinkToFit="1"/>
    </xf>
    <xf numFmtId="0" fontId="13" fillId="0" borderId="12" xfId="0" applyFont="1" applyBorder="1" applyAlignment="1">
      <alignment horizontal="justify" wrapText="1"/>
    </xf>
    <xf numFmtId="0" fontId="13" fillId="0" borderId="39" xfId="0" applyFont="1" applyBorder="1" applyAlignment="1">
      <alignment horizontal="justify" vertical="center" wrapText="1"/>
    </xf>
    <xf numFmtId="0" fontId="14" fillId="0" borderId="27" xfId="0" applyFont="1" applyBorder="1" applyAlignment="1">
      <alignment horizontal="center" shrinkToFit="1"/>
    </xf>
    <xf numFmtId="0" fontId="13" fillId="0" borderId="28" xfId="0" applyFont="1" applyBorder="1" applyAlignment="1">
      <alignment horizontal="center"/>
    </xf>
    <xf numFmtId="0" fontId="13" fillId="0" borderId="28" xfId="0" applyFont="1" applyBorder="1" applyAlignment="1">
      <alignment horizontal="center" shrinkToFit="1"/>
    </xf>
    <xf numFmtId="0" fontId="13" fillId="0" borderId="36" xfId="0" applyFont="1" applyBorder="1" applyAlignment="1">
      <alignment horizontal="center" vertical="center" textRotation="255" wrapText="1"/>
    </xf>
    <xf numFmtId="0" fontId="14" fillId="0" borderId="42" xfId="0" applyFont="1" applyBorder="1" applyAlignment="1">
      <alignment horizontal="left" vertical="top"/>
    </xf>
    <xf numFmtId="0" fontId="14" fillId="0" borderId="43" xfId="0" applyFont="1" applyBorder="1" applyAlignment="1">
      <alignment horizontal="left" vertical="top"/>
    </xf>
    <xf numFmtId="0" fontId="14" fillId="0" borderId="40" xfId="0" applyFont="1" applyBorder="1" applyAlignment="1">
      <alignment horizontal="center" wrapText="1"/>
    </xf>
    <xf numFmtId="0" fontId="14" fillId="0" borderId="27" xfId="0" applyFont="1" applyBorder="1" applyAlignment="1">
      <alignment horizontal="left"/>
    </xf>
    <xf numFmtId="0" fontId="14" fillId="0" borderId="27" xfId="0" applyFont="1" applyBorder="1" applyAlignment="1">
      <alignment horizontal="center"/>
    </xf>
    <xf numFmtId="0" fontId="14" fillId="0" borderId="5" xfId="0" applyFont="1" applyBorder="1" applyAlignment="1">
      <alignment horizontal="left" vertical="top" wrapText="1"/>
    </xf>
    <xf numFmtId="0" fontId="14" fillId="0" borderId="41" xfId="0" applyFont="1" applyBorder="1" applyAlignment="1">
      <alignment horizontal="left" vertical="top"/>
    </xf>
    <xf numFmtId="0" fontId="14" fillId="0" borderId="11" xfId="0" applyFont="1" applyBorder="1" applyAlignment="1">
      <alignment horizontal="left"/>
    </xf>
    <xf numFmtId="0" fontId="55" fillId="0" borderId="0" xfId="26" applyFont="1">
      <alignment vertical="center"/>
    </xf>
    <xf numFmtId="0" fontId="55" fillId="0" borderId="0" xfId="26" applyFont="1" applyAlignment="1">
      <alignment horizontal="left" vertical="center"/>
    </xf>
    <xf numFmtId="0" fontId="62" fillId="0" borderId="0" xfId="26" applyFont="1" applyAlignment="1">
      <alignment horizontal="left" vertical="center"/>
    </xf>
    <xf numFmtId="0" fontId="62" fillId="0" borderId="0" xfId="26" applyFont="1" applyAlignment="1">
      <alignment horizontal="right" vertical="center"/>
    </xf>
    <xf numFmtId="0" fontId="62" fillId="15" borderId="0" xfId="26" applyFont="1" applyFill="1" applyAlignment="1" applyProtection="1">
      <alignment horizontal="center" vertical="center" shrinkToFit="1"/>
      <protection locked="0"/>
    </xf>
    <xf numFmtId="0" fontId="62" fillId="16" borderId="0" xfId="26" applyFont="1" applyFill="1" applyAlignment="1" applyProtection="1">
      <alignment horizontal="center" vertical="center" shrinkToFit="1"/>
      <protection locked="0"/>
    </xf>
    <xf numFmtId="0" fontId="62" fillId="0" borderId="0" xfId="26" applyFont="1">
      <alignment vertical="center"/>
    </xf>
    <xf numFmtId="0" fontId="62" fillId="17" borderId="0" xfId="26" applyFont="1" applyFill="1" applyAlignment="1" applyProtection="1">
      <alignment horizontal="center" vertical="center"/>
      <protection locked="0"/>
    </xf>
    <xf numFmtId="0" fontId="62" fillId="0" borderId="0" xfId="26" applyFont="1" applyAlignment="1">
      <alignment horizontal="center" vertical="center"/>
    </xf>
    <xf numFmtId="0" fontId="62" fillId="12" borderId="0" xfId="26" applyFont="1" applyFill="1">
      <alignment vertical="center"/>
    </xf>
    <xf numFmtId="0" fontId="62" fillId="12" borderId="0" xfId="26" applyFont="1" applyFill="1" applyAlignment="1">
      <alignment horizontal="center" vertical="center"/>
    </xf>
    <xf numFmtId="0" fontId="55" fillId="12" borderId="0" xfId="26" quotePrefix="1" applyFont="1" applyFill="1">
      <alignment vertical="center"/>
    </xf>
    <xf numFmtId="0" fontId="55" fillId="15" borderId="30" xfId="26" applyFont="1" applyFill="1" applyBorder="1" applyAlignment="1" applyProtection="1">
      <alignment horizontal="center" vertical="center"/>
      <protection locked="0"/>
    </xf>
    <xf numFmtId="0" fontId="55" fillId="16" borderId="34" xfId="26" applyFont="1" applyFill="1" applyBorder="1" applyAlignment="1" applyProtection="1">
      <alignment horizontal="center" vertical="center"/>
      <protection locked="0"/>
    </xf>
    <xf numFmtId="0" fontId="55" fillId="16" borderId="31" xfId="26" applyFont="1" applyFill="1" applyBorder="1" applyAlignment="1" applyProtection="1">
      <alignment horizontal="center" vertical="center"/>
      <protection locked="0"/>
    </xf>
    <xf numFmtId="0" fontId="62" fillId="0" borderId="0" xfId="26" applyFont="1" applyAlignment="1">
      <alignment horizontal="center" vertical="center"/>
    </xf>
    <xf numFmtId="0" fontId="55" fillId="0" borderId="0" xfId="26" applyFont="1" applyAlignment="1">
      <alignment horizontal="right" vertical="center"/>
    </xf>
    <xf numFmtId="20" fontId="55" fillId="12" borderId="0" xfId="26" applyNumberFormat="1" applyFont="1" applyFill="1">
      <alignment vertical="center"/>
    </xf>
    <xf numFmtId="0" fontId="55" fillId="12" borderId="0" xfId="26" applyFont="1" applyFill="1" applyAlignment="1">
      <alignment horizontal="center" vertical="center"/>
    </xf>
    <xf numFmtId="0" fontId="55" fillId="12" borderId="0" xfId="26" applyFont="1" applyFill="1">
      <alignment vertical="center"/>
    </xf>
    <xf numFmtId="0" fontId="64" fillId="0" borderId="0" xfId="26" applyFont="1">
      <alignment vertical="center"/>
    </xf>
    <xf numFmtId="0" fontId="55" fillId="17" borderId="30" xfId="26" applyFont="1" applyFill="1" applyBorder="1" applyAlignment="1" applyProtection="1">
      <alignment horizontal="center" vertical="center"/>
      <protection locked="0"/>
    </xf>
    <xf numFmtId="0" fontId="55" fillId="17" borderId="31" xfId="26" applyFont="1" applyFill="1" applyBorder="1" applyAlignment="1" applyProtection="1">
      <alignment horizontal="center" vertical="center"/>
      <protection locked="0"/>
    </xf>
    <xf numFmtId="0" fontId="55" fillId="0" borderId="0" xfId="26" applyFont="1" applyAlignment="1">
      <alignment horizontal="center" vertical="center"/>
    </xf>
    <xf numFmtId="0" fontId="55" fillId="12" borderId="0" xfId="26" applyFont="1" applyFill="1" applyAlignment="1">
      <alignment horizontal="left" vertical="center"/>
    </xf>
    <xf numFmtId="20" fontId="55" fillId="0" borderId="0" xfId="26" applyNumberFormat="1" applyFont="1">
      <alignment vertical="center"/>
    </xf>
    <xf numFmtId="181" fontId="55" fillId="0" borderId="0" xfId="26" applyNumberFormat="1" applyFont="1">
      <alignment vertical="center"/>
    </xf>
    <xf numFmtId="0" fontId="64" fillId="0" borderId="0" xfId="26" applyFont="1" applyAlignment="1">
      <alignment horizontal="left" vertical="center"/>
    </xf>
    <xf numFmtId="0" fontId="55" fillId="12" borderId="30" xfId="26" applyFont="1" applyFill="1" applyBorder="1" applyAlignment="1">
      <alignment horizontal="center" vertical="center"/>
    </xf>
    <xf numFmtId="0" fontId="55" fillId="12" borderId="31" xfId="26" applyFont="1" applyFill="1" applyBorder="1" applyAlignment="1">
      <alignment horizontal="center" vertical="center"/>
    </xf>
    <xf numFmtId="0" fontId="60" fillId="0" borderId="0" xfId="26" applyFont="1">
      <alignment vertical="center"/>
    </xf>
    <xf numFmtId="0" fontId="60" fillId="0" borderId="0" xfId="26" applyFont="1" applyAlignment="1">
      <alignment horizontal="left" vertical="center"/>
    </xf>
    <xf numFmtId="0" fontId="60" fillId="0" borderId="0" xfId="26" applyFont="1" applyAlignment="1">
      <alignment horizontal="right" vertical="center"/>
    </xf>
    <xf numFmtId="0" fontId="55" fillId="0" borderId="137" xfId="26" applyFont="1" applyBorder="1" applyAlignment="1">
      <alignment horizontal="center" vertical="center"/>
    </xf>
    <xf numFmtId="0" fontId="28" fillId="0" borderId="138" xfId="26" applyFont="1" applyBorder="1" applyAlignment="1">
      <alignment horizontal="center" vertical="center" wrapText="1"/>
    </xf>
    <xf numFmtId="0" fontId="55" fillId="0" borderId="123" xfId="26" applyFont="1" applyBorder="1" applyAlignment="1">
      <alignment horizontal="center" vertical="center" wrapText="1"/>
    </xf>
    <xf numFmtId="0" fontId="55" fillId="0" borderId="78" xfId="26" applyFont="1" applyBorder="1" applyAlignment="1">
      <alignment horizontal="center" vertical="center"/>
    </xf>
    <xf numFmtId="0" fontId="55" fillId="0" borderId="124" xfId="26" applyFont="1" applyBorder="1" applyAlignment="1">
      <alignment horizontal="center" vertical="center"/>
    </xf>
    <xf numFmtId="0" fontId="55" fillId="0" borderId="105" xfId="26" applyFont="1" applyBorder="1" applyAlignment="1">
      <alignment horizontal="center" vertical="center" wrapText="1"/>
    </xf>
    <xf numFmtId="0" fontId="55" fillId="0" borderId="77" xfId="26" applyFont="1" applyBorder="1" applyAlignment="1">
      <alignment horizontal="center" vertical="center" wrapText="1"/>
    </xf>
    <xf numFmtId="0" fontId="55" fillId="0" borderId="105" xfId="26" applyFont="1" applyBorder="1" applyAlignment="1">
      <alignment horizontal="center" vertical="center" wrapText="1"/>
    </xf>
    <xf numFmtId="0" fontId="64" fillId="0" borderId="77" xfId="26" applyFont="1" applyBorder="1" applyAlignment="1">
      <alignment horizontal="center" vertical="center" wrapText="1"/>
    </xf>
    <xf numFmtId="0" fontId="64" fillId="0" borderId="105" xfId="26" applyFont="1" applyBorder="1" applyAlignment="1">
      <alignment horizontal="center" vertical="center" wrapText="1"/>
    </xf>
    <xf numFmtId="0" fontId="55" fillId="0" borderId="77" xfId="26" applyFont="1" applyBorder="1" applyAlignment="1">
      <alignment horizontal="center" vertical="center" wrapText="1"/>
    </xf>
    <xf numFmtId="0" fontId="55" fillId="0" borderId="78" xfId="26" applyFont="1" applyBorder="1" applyAlignment="1">
      <alignment horizontal="center" vertical="center" wrapText="1"/>
    </xf>
    <xf numFmtId="0" fontId="55" fillId="0" borderId="78" xfId="26" applyFont="1" applyBorder="1" applyAlignment="1">
      <alignment vertical="center" wrapText="1"/>
    </xf>
    <xf numFmtId="0" fontId="55" fillId="0" borderId="124" xfId="26" applyFont="1" applyBorder="1" applyAlignment="1">
      <alignment vertical="center" wrapText="1"/>
    </xf>
    <xf numFmtId="0" fontId="55" fillId="0" borderId="78" xfId="26" quotePrefix="1" applyFont="1" applyBorder="1" applyAlignment="1">
      <alignment horizontal="center" vertical="center"/>
    </xf>
    <xf numFmtId="0" fontId="60" fillId="0" borderId="139" xfId="26" applyFont="1" applyBorder="1" applyAlignment="1">
      <alignment horizontal="center" vertical="center" wrapText="1"/>
    </xf>
    <xf numFmtId="0" fontId="60" fillId="0" borderId="124" xfId="26" applyFont="1" applyBorder="1" applyAlignment="1">
      <alignment horizontal="center" vertical="center" wrapText="1"/>
    </xf>
    <xf numFmtId="0" fontId="60" fillId="0" borderId="123" xfId="26" applyFont="1" applyBorder="1" applyAlignment="1">
      <alignment horizontal="center" vertical="center" wrapText="1"/>
    </xf>
    <xf numFmtId="0" fontId="55" fillId="0" borderId="124" xfId="26" applyFont="1" applyBorder="1" applyAlignment="1">
      <alignment horizontal="center" vertical="center" wrapText="1"/>
    </xf>
    <xf numFmtId="0" fontId="55" fillId="0" borderId="140" xfId="26" applyFont="1" applyBorder="1" applyAlignment="1">
      <alignment horizontal="center" vertical="center"/>
    </xf>
    <xf numFmtId="0" fontId="28" fillId="0" borderId="141" xfId="26" applyFont="1" applyBorder="1" applyAlignment="1">
      <alignment horizontal="center" vertical="center" wrapText="1"/>
    </xf>
    <xf numFmtId="0" fontId="55" fillId="0" borderId="125" xfId="26" applyFont="1" applyBorder="1" applyAlignment="1">
      <alignment horizontal="center" vertical="center"/>
    </xf>
    <xf numFmtId="0" fontId="55" fillId="0" borderId="0" xfId="26" applyFont="1" applyAlignment="1">
      <alignment horizontal="center" vertical="center"/>
    </xf>
    <xf numFmtId="0" fontId="55" fillId="0" borderId="98" xfId="26" applyFont="1" applyBorder="1" applyAlignment="1">
      <alignment horizontal="center" vertical="center"/>
    </xf>
    <xf numFmtId="0" fontId="55" fillId="0" borderId="125" xfId="26" applyFont="1" applyBorder="1" applyAlignment="1">
      <alignment horizontal="center" vertical="center" wrapText="1"/>
    </xf>
    <xf numFmtId="0" fontId="55" fillId="0" borderId="88" xfId="26" applyFont="1" applyBorder="1" applyAlignment="1">
      <alignment horizontal="center" vertical="center" wrapText="1"/>
    </xf>
    <xf numFmtId="0" fontId="55" fillId="0" borderId="83" xfId="26" applyFont="1" applyBorder="1" applyAlignment="1">
      <alignment horizontal="center" vertical="center" wrapText="1"/>
    </xf>
    <xf numFmtId="0" fontId="55" fillId="0" borderId="88" xfId="26" applyFont="1" applyBorder="1" applyAlignment="1">
      <alignment horizontal="center" vertical="center" wrapText="1"/>
    </xf>
    <xf numFmtId="0" fontId="64" fillId="0" borderId="83" xfId="26" applyFont="1" applyBorder="1" applyAlignment="1">
      <alignment horizontal="center" vertical="center" wrapText="1"/>
    </xf>
    <xf numFmtId="0" fontId="64" fillId="0" borderId="88" xfId="26" applyFont="1" applyBorder="1" applyAlignment="1">
      <alignment horizontal="center" vertical="center" wrapText="1"/>
    </xf>
    <xf numFmtId="0" fontId="55" fillId="0" borderId="83" xfId="26" applyFont="1" applyBorder="1" applyAlignment="1">
      <alignment horizontal="center" vertical="center" wrapText="1"/>
    </xf>
    <xf numFmtId="0" fontId="55" fillId="0" borderId="0" xfId="26" applyFont="1" applyAlignment="1">
      <alignment horizontal="center" vertical="center" wrapText="1"/>
    </xf>
    <xf numFmtId="0" fontId="55" fillId="0" borderId="0" xfId="26" applyFont="1" applyAlignment="1">
      <alignment vertical="center" wrapText="1"/>
    </xf>
    <xf numFmtId="0" fontId="55" fillId="0" borderId="98" xfId="26" applyFont="1" applyBorder="1" applyAlignment="1">
      <alignment vertical="center" wrapText="1"/>
    </xf>
    <xf numFmtId="0" fontId="55" fillId="0" borderId="34" xfId="26" applyFont="1" applyBorder="1" applyAlignment="1">
      <alignment horizontal="center" vertical="center"/>
    </xf>
    <xf numFmtId="0" fontId="55" fillId="0" borderId="97" xfId="26" applyFont="1" applyBorder="1" applyAlignment="1">
      <alignment horizontal="center" vertical="center"/>
    </xf>
    <xf numFmtId="0" fontId="55" fillId="0" borderId="142" xfId="26" applyFont="1" applyBorder="1" applyAlignment="1">
      <alignment horizontal="center" vertical="center"/>
    </xf>
    <xf numFmtId="0" fontId="60" fillId="0" borderId="143" xfId="26" applyFont="1" applyBorder="1" applyAlignment="1">
      <alignment horizontal="center" vertical="center" wrapText="1"/>
    </xf>
    <xf numFmtId="0" fontId="60" fillId="0" borderId="98" xfId="26" applyFont="1" applyBorder="1" applyAlignment="1">
      <alignment horizontal="center" vertical="center" wrapText="1"/>
    </xf>
    <xf numFmtId="0" fontId="60" fillId="0" borderId="125" xfId="26" applyFont="1" applyBorder="1" applyAlignment="1">
      <alignment horizontal="center" vertical="center" wrapText="1"/>
    </xf>
    <xf numFmtId="0" fontId="55" fillId="0" borderId="98" xfId="26" applyFont="1" applyBorder="1" applyAlignment="1">
      <alignment horizontal="center" vertical="center" wrapText="1"/>
    </xf>
    <xf numFmtId="0" fontId="64" fillId="0" borderId="31" xfId="26" applyFont="1" applyBorder="1" applyAlignment="1">
      <alignment horizontal="center" vertical="center"/>
    </xf>
    <xf numFmtId="0" fontId="64" fillId="0" borderId="29" xfId="26" applyFont="1" applyBorder="1" applyAlignment="1">
      <alignment horizontal="center" vertical="center"/>
    </xf>
    <xf numFmtId="0" fontId="64" fillId="0" borderId="115" xfId="26" applyFont="1" applyBorder="1" applyAlignment="1">
      <alignment horizontal="center" vertical="center"/>
    </xf>
    <xf numFmtId="0" fontId="64" fillId="0" borderId="144" xfId="26" applyFont="1" applyBorder="1" applyAlignment="1">
      <alignment horizontal="center" vertical="center"/>
    </xf>
    <xf numFmtId="0" fontId="55" fillId="0" borderId="145" xfId="26" applyFont="1" applyBorder="1" applyAlignment="1">
      <alignment horizontal="center" vertical="center"/>
    </xf>
    <xf numFmtId="0" fontId="28" fillId="0" borderId="146" xfId="26" applyFont="1" applyBorder="1" applyAlignment="1">
      <alignment horizontal="center" vertical="center" wrapText="1"/>
    </xf>
    <xf numFmtId="0" fontId="55" fillId="0" borderId="147" xfId="26" applyFont="1" applyBorder="1" applyAlignment="1">
      <alignment horizontal="center" vertical="center"/>
    </xf>
    <xf numFmtId="0" fontId="55" fillId="0" borderId="119" xfId="26" applyFont="1" applyBorder="1" applyAlignment="1">
      <alignment horizontal="center" vertical="center"/>
    </xf>
    <xf numFmtId="0" fontId="55" fillId="0" borderId="148" xfId="26" applyFont="1" applyBorder="1" applyAlignment="1">
      <alignment horizontal="center" vertical="center"/>
    </xf>
    <xf numFmtId="0" fontId="55" fillId="0" borderId="147" xfId="26" applyFont="1" applyBorder="1" applyAlignment="1">
      <alignment horizontal="center" vertical="center" wrapText="1"/>
    </xf>
    <xf numFmtId="0" fontId="55" fillId="0" borderId="120" xfId="26" applyFont="1" applyBorder="1" applyAlignment="1">
      <alignment horizontal="center" vertical="center" wrapText="1"/>
    </xf>
    <xf numFmtId="0" fontId="55" fillId="0" borderId="118" xfId="26" applyFont="1" applyBorder="1" applyAlignment="1">
      <alignment horizontal="center" vertical="center" wrapText="1"/>
    </xf>
    <xf numFmtId="0" fontId="55" fillId="0" borderId="120" xfId="26" applyFont="1" applyBorder="1" applyAlignment="1">
      <alignment horizontal="center" vertical="center" wrapText="1"/>
    </xf>
    <xf numFmtId="0" fontId="64" fillId="0" borderId="118" xfId="26" applyFont="1" applyBorder="1" applyAlignment="1">
      <alignment horizontal="center" vertical="center" wrapText="1"/>
    </xf>
    <xf numFmtId="0" fontId="64" fillId="0" borderId="120" xfId="26" applyFont="1" applyBorder="1" applyAlignment="1">
      <alignment horizontal="center" vertical="center" wrapText="1"/>
    </xf>
    <xf numFmtId="0" fontId="55" fillId="0" borderId="118" xfId="26" applyFont="1" applyBorder="1" applyAlignment="1">
      <alignment horizontal="center" vertical="center" wrapText="1"/>
    </xf>
    <xf numFmtId="0" fontId="55" fillId="0" borderId="119" xfId="26" applyFont="1" applyBorder="1" applyAlignment="1">
      <alignment horizontal="center" vertical="center" wrapText="1"/>
    </xf>
    <xf numFmtId="0" fontId="55" fillId="0" borderId="119" xfId="26" applyFont="1" applyBorder="1" applyAlignment="1">
      <alignment vertical="center" wrapText="1"/>
    </xf>
    <xf numFmtId="0" fontId="55" fillId="0" borderId="148" xfId="26" applyFont="1" applyBorder="1" applyAlignment="1">
      <alignment vertical="center" wrapText="1"/>
    </xf>
    <xf numFmtId="0" fontId="64" fillId="0" borderId="149" xfId="26" applyFont="1" applyBorder="1" applyAlignment="1">
      <alignment horizontal="center" vertical="center" wrapText="1"/>
    </xf>
    <xf numFmtId="0" fontId="64" fillId="0" borderId="101" xfId="26" applyFont="1" applyBorder="1" applyAlignment="1">
      <alignment horizontal="center" vertical="center" wrapText="1"/>
    </xf>
    <xf numFmtId="0" fontId="64" fillId="0" borderId="150" xfId="26" applyFont="1" applyBorder="1" applyAlignment="1">
      <alignment horizontal="center" vertical="center" wrapText="1"/>
    </xf>
    <xf numFmtId="0" fontId="64" fillId="0" borderId="151" xfId="26" applyFont="1" applyBorder="1" applyAlignment="1">
      <alignment horizontal="center" vertical="center" wrapText="1"/>
    </xf>
    <xf numFmtId="0" fontId="60" fillId="0" borderId="152" xfId="26" applyFont="1" applyBorder="1" applyAlignment="1">
      <alignment horizontal="center" vertical="center" wrapText="1"/>
    </xf>
    <xf numFmtId="0" fontId="60" fillId="0" borderId="148" xfId="26" applyFont="1" applyBorder="1" applyAlignment="1">
      <alignment horizontal="center" vertical="center" wrapText="1"/>
    </xf>
    <xf numFmtId="0" fontId="60" fillId="0" borderId="147" xfId="26" applyFont="1" applyBorder="1" applyAlignment="1">
      <alignment horizontal="center" vertical="center" wrapText="1"/>
    </xf>
    <xf numFmtId="0" fontId="55" fillId="0" borderId="148" xfId="26" applyFont="1" applyBorder="1" applyAlignment="1">
      <alignment horizontal="center" vertical="center" wrapText="1"/>
    </xf>
    <xf numFmtId="0" fontId="55" fillId="0" borderId="153" xfId="26" applyFont="1" applyBorder="1" applyAlignment="1">
      <alignment horizontal="center" vertical="center"/>
    </xf>
    <xf numFmtId="0" fontId="55" fillId="15" borderId="137" xfId="26" applyFont="1" applyFill="1" applyBorder="1" applyAlignment="1" applyProtection="1">
      <alignment horizontal="center" vertical="center"/>
      <protection locked="0"/>
    </xf>
    <xf numFmtId="0" fontId="55" fillId="15" borderId="154" xfId="26" applyFont="1" applyFill="1" applyBorder="1" applyAlignment="1" applyProtection="1">
      <alignment horizontal="center" vertical="center"/>
      <protection locked="0"/>
    </xf>
    <xf numFmtId="0" fontId="55" fillId="16" borderId="107" xfId="26" applyFont="1" applyFill="1" applyBorder="1" applyAlignment="1" applyProtection="1">
      <alignment horizontal="center" vertical="center"/>
      <protection locked="0"/>
    </xf>
    <xf numFmtId="0" fontId="55" fillId="16" borderId="155" xfId="26" applyFont="1" applyFill="1" applyBorder="1" applyAlignment="1" applyProtection="1">
      <alignment horizontal="center" vertical="center"/>
      <protection locked="0"/>
    </xf>
    <xf numFmtId="0" fontId="55" fillId="15" borderId="123" xfId="26" applyFont="1" applyFill="1" applyBorder="1" applyAlignment="1" applyProtection="1">
      <alignment horizontal="center" vertical="center" shrinkToFit="1"/>
      <protection locked="0"/>
    </xf>
    <xf numFmtId="0" fontId="55" fillId="15" borderId="105" xfId="26" applyFont="1" applyFill="1" applyBorder="1" applyAlignment="1" applyProtection="1">
      <alignment horizontal="center" vertical="center" shrinkToFit="1"/>
      <protection locked="0"/>
    </xf>
    <xf numFmtId="0" fontId="55" fillId="12" borderId="77" xfId="26" applyFont="1" applyFill="1" applyBorder="1" applyAlignment="1">
      <alignment horizontal="center" vertical="center" shrinkToFit="1"/>
    </xf>
    <xf numFmtId="0" fontId="55" fillId="12" borderId="105" xfId="26" applyFont="1" applyFill="1" applyBorder="1" applyAlignment="1">
      <alignment horizontal="center" vertical="center" shrinkToFit="1"/>
    </xf>
    <xf numFmtId="0" fontId="55" fillId="15" borderId="77" xfId="26" applyFont="1" applyFill="1" applyBorder="1" applyAlignment="1" applyProtection="1">
      <alignment horizontal="center" vertical="center" wrapText="1"/>
      <protection locked="0"/>
    </xf>
    <xf numFmtId="0" fontId="55" fillId="15" borderId="105" xfId="26" applyFont="1" applyFill="1" applyBorder="1" applyAlignment="1" applyProtection="1">
      <alignment horizontal="center" vertical="center" wrapText="1"/>
      <protection locked="0"/>
    </xf>
    <xf numFmtId="0" fontId="55" fillId="15" borderId="77" xfId="26" applyFont="1" applyFill="1" applyBorder="1" applyAlignment="1" applyProtection="1">
      <alignment horizontal="center" vertical="center" shrinkToFit="1"/>
      <protection locked="0"/>
    </xf>
    <xf numFmtId="0" fontId="55" fillId="15" borderId="78" xfId="26" applyFont="1" applyFill="1" applyBorder="1" applyAlignment="1" applyProtection="1">
      <alignment horizontal="center" vertical="center" shrinkToFit="1"/>
      <protection locked="0"/>
    </xf>
    <xf numFmtId="0" fontId="55" fillId="17" borderId="106" xfId="26" applyFont="1" applyFill="1" applyBorder="1" applyAlignment="1" applyProtection="1">
      <alignment horizontal="center" vertical="center" shrinkToFit="1"/>
      <protection locked="0"/>
    </xf>
    <xf numFmtId="0" fontId="55" fillId="17" borderId="107" xfId="26" applyFont="1" applyFill="1" applyBorder="1" applyAlignment="1" applyProtection="1">
      <alignment horizontal="center" vertical="center" shrinkToFit="1"/>
      <protection locked="0"/>
    </xf>
    <xf numFmtId="0" fontId="55" fillId="17" borderId="108" xfId="26" applyFont="1" applyFill="1" applyBorder="1" applyAlignment="1" applyProtection="1">
      <alignment horizontal="center" vertical="center" shrinkToFit="1"/>
      <protection locked="0"/>
    </xf>
    <xf numFmtId="0" fontId="60" fillId="0" borderId="77" xfId="26" applyFont="1" applyBorder="1">
      <alignment vertical="center"/>
    </xf>
    <xf numFmtId="0" fontId="60" fillId="0" borderId="78" xfId="26" applyFont="1" applyBorder="1">
      <alignment vertical="center"/>
    </xf>
    <xf numFmtId="0" fontId="60" fillId="0" borderId="124" xfId="26" applyFont="1" applyBorder="1">
      <alignment vertical="center"/>
    </xf>
    <xf numFmtId="0" fontId="55" fillId="15" borderId="156" xfId="26" applyFont="1" applyFill="1" applyBorder="1" applyAlignment="1" applyProtection="1">
      <alignment horizontal="center" vertical="center" shrinkToFit="1"/>
      <protection locked="0"/>
    </xf>
    <xf numFmtId="0" fontId="55" fillId="15" borderId="157" xfId="26" applyFont="1" applyFill="1" applyBorder="1" applyAlignment="1" applyProtection="1">
      <alignment horizontal="center" vertical="center" shrinkToFit="1"/>
      <protection locked="0"/>
    </xf>
    <xf numFmtId="0" fontId="55" fillId="15" borderId="158" xfId="26" applyFont="1" applyFill="1" applyBorder="1" applyAlignment="1" applyProtection="1">
      <alignment horizontal="center" vertical="center" shrinkToFit="1"/>
      <protection locked="0"/>
    </xf>
    <xf numFmtId="0" fontId="55" fillId="0" borderId="159" xfId="26" applyFont="1" applyBorder="1" applyAlignment="1">
      <alignment horizontal="center" vertical="center" wrapText="1"/>
    </xf>
    <xf numFmtId="0" fontId="55" fillId="0" borderId="160" xfId="26" applyFont="1" applyBorder="1" applyAlignment="1">
      <alignment horizontal="center" vertical="center" wrapText="1"/>
    </xf>
    <xf numFmtId="1" fontId="55" fillId="0" borderId="161" xfId="26" applyNumberFormat="1" applyFont="1" applyBorder="1" applyAlignment="1">
      <alignment horizontal="center" vertical="center" wrapText="1"/>
    </xf>
    <xf numFmtId="1" fontId="55" fillId="0" borderId="160" xfId="26" applyNumberFormat="1" applyFont="1" applyBorder="1" applyAlignment="1">
      <alignment horizontal="center" vertical="center" wrapText="1"/>
    </xf>
    <xf numFmtId="0" fontId="55" fillId="17" borderId="123" xfId="26" applyFont="1" applyFill="1" applyBorder="1" applyAlignment="1" applyProtection="1">
      <alignment horizontal="left" vertical="center" wrapText="1"/>
      <protection locked="0"/>
    </xf>
    <xf numFmtId="0" fontId="55" fillId="17" borderId="78" xfId="26" applyFont="1" applyFill="1" applyBorder="1" applyAlignment="1" applyProtection="1">
      <alignment horizontal="left" vertical="center" wrapText="1"/>
      <protection locked="0"/>
    </xf>
    <xf numFmtId="0" fontId="55" fillId="17" borderId="124" xfId="26" applyFont="1" applyFill="1" applyBorder="1" applyAlignment="1" applyProtection="1">
      <alignment horizontal="left" vertical="center" wrapText="1"/>
      <protection locked="0"/>
    </xf>
    <xf numFmtId="0" fontId="55" fillId="0" borderId="162" xfId="26" applyFont="1" applyBorder="1" applyAlignment="1">
      <alignment horizontal="center" vertical="center"/>
    </xf>
    <xf numFmtId="0" fontId="55" fillId="16" borderId="140" xfId="26" applyFont="1" applyFill="1" applyBorder="1" applyAlignment="1" applyProtection="1">
      <alignment horizontal="center" vertical="center"/>
      <protection locked="0"/>
    </xf>
    <xf numFmtId="0" fontId="55" fillId="16" borderId="142" xfId="26" applyFont="1" applyFill="1" applyBorder="1" applyAlignment="1" applyProtection="1">
      <alignment horizontal="center" vertical="center"/>
      <protection locked="0"/>
    </xf>
    <xf numFmtId="0" fontId="55" fillId="16" borderId="97" xfId="26" applyFont="1" applyFill="1" applyBorder="1" applyAlignment="1" applyProtection="1">
      <alignment horizontal="center" vertical="center"/>
      <protection locked="0"/>
    </xf>
    <xf numFmtId="0" fontId="55" fillId="15" borderId="125" xfId="26" applyFont="1" applyFill="1" applyBorder="1" applyAlignment="1" applyProtection="1">
      <alignment horizontal="center" vertical="center" shrinkToFit="1"/>
      <protection locked="0"/>
    </xf>
    <xf numFmtId="0" fontId="55" fillId="15" borderId="88" xfId="26" applyFont="1" applyFill="1" applyBorder="1" applyAlignment="1" applyProtection="1">
      <alignment horizontal="center" vertical="center" shrinkToFit="1"/>
      <protection locked="0"/>
    </xf>
    <xf numFmtId="0" fontId="55" fillId="12" borderId="83" xfId="26" applyFont="1" applyFill="1" applyBorder="1" applyAlignment="1">
      <alignment horizontal="center" vertical="center" shrinkToFit="1"/>
    </xf>
    <xf numFmtId="0" fontId="55" fillId="12" borderId="88" xfId="26" applyFont="1" applyFill="1" applyBorder="1" applyAlignment="1">
      <alignment horizontal="center" vertical="center" shrinkToFit="1"/>
    </xf>
    <xf numFmtId="0" fontId="55" fillId="15" borderId="83" xfId="26" applyFont="1" applyFill="1" applyBorder="1" applyAlignment="1" applyProtection="1">
      <alignment horizontal="center" vertical="center" wrapText="1"/>
      <protection locked="0"/>
    </xf>
    <xf numFmtId="0" fontId="55" fillId="15" borderId="88" xfId="26" applyFont="1" applyFill="1" applyBorder="1" applyAlignment="1" applyProtection="1">
      <alignment horizontal="center" vertical="center" wrapText="1"/>
      <protection locked="0"/>
    </xf>
    <xf numFmtId="0" fontId="55" fillId="15" borderId="83" xfId="26" applyFont="1" applyFill="1" applyBorder="1" applyAlignment="1" applyProtection="1">
      <alignment horizontal="center" vertical="center" shrinkToFit="1"/>
      <protection locked="0"/>
    </xf>
    <xf numFmtId="0" fontId="55" fillId="15" borderId="0" xfId="26" applyFont="1" applyFill="1" applyAlignment="1" applyProtection="1">
      <alignment horizontal="center" vertical="center" shrinkToFit="1"/>
      <protection locked="0"/>
    </xf>
    <xf numFmtId="0" fontId="55" fillId="17" borderId="30" xfId="26" applyFont="1" applyFill="1" applyBorder="1" applyAlignment="1" applyProtection="1">
      <alignment horizontal="center" vertical="center" shrinkToFit="1"/>
      <protection locked="0"/>
    </xf>
    <xf numFmtId="0" fontId="55" fillId="17" borderId="34" xfId="26" applyFont="1" applyFill="1" applyBorder="1" applyAlignment="1" applyProtection="1">
      <alignment horizontal="center" vertical="center" shrinkToFit="1"/>
      <protection locked="0"/>
    </xf>
    <xf numFmtId="0" fontId="55" fillId="17" borderId="31" xfId="26" applyFont="1" applyFill="1" applyBorder="1" applyAlignment="1" applyProtection="1">
      <alignment horizontal="center" vertical="center" shrinkToFit="1"/>
      <protection locked="0"/>
    </xf>
    <xf numFmtId="0" fontId="60" fillId="0" borderId="163" xfId="26" applyFont="1" applyBorder="1">
      <alignment vertical="center"/>
    </xf>
    <xf numFmtId="0" fontId="60" fillId="0" borderId="164" xfId="26" applyFont="1" applyBorder="1">
      <alignment vertical="center"/>
    </xf>
    <xf numFmtId="0" fontId="60" fillId="0" borderId="165" xfId="26" applyFont="1" applyBorder="1">
      <alignment vertical="center"/>
    </xf>
    <xf numFmtId="184" fontId="55" fillId="0" borderId="166" xfId="26" applyNumberFormat="1" applyFont="1" applyBorder="1" applyAlignment="1">
      <alignment horizontal="center" vertical="center" shrinkToFit="1"/>
    </xf>
    <xf numFmtId="184" fontId="55" fillId="0" borderId="167" xfId="26" applyNumberFormat="1" applyFont="1" applyBorder="1" applyAlignment="1">
      <alignment horizontal="center" vertical="center" shrinkToFit="1"/>
    </xf>
    <xf numFmtId="184" fontId="55" fillId="0" borderId="168" xfId="26" applyNumberFormat="1" applyFont="1" applyBorder="1" applyAlignment="1">
      <alignment horizontal="center" vertical="center" shrinkToFit="1"/>
    </xf>
    <xf numFmtId="184" fontId="55" fillId="0" borderId="169" xfId="26" applyNumberFormat="1" applyFont="1" applyBorder="1" applyAlignment="1">
      <alignment horizontal="center" vertical="center" wrapText="1"/>
    </xf>
    <xf numFmtId="184" fontId="55" fillId="0" borderId="165" xfId="26" applyNumberFormat="1" applyFont="1" applyBorder="1" applyAlignment="1">
      <alignment horizontal="center" vertical="center" wrapText="1"/>
    </xf>
    <xf numFmtId="184" fontId="55" fillId="0" borderId="170" xfId="26" applyNumberFormat="1" applyFont="1" applyBorder="1" applyAlignment="1">
      <alignment horizontal="center" vertical="center" wrapText="1"/>
    </xf>
    <xf numFmtId="0" fontId="55" fillId="17" borderId="125" xfId="26" applyFont="1" applyFill="1" applyBorder="1" applyAlignment="1" applyProtection="1">
      <alignment horizontal="left" vertical="center" wrapText="1"/>
      <protection locked="0"/>
    </xf>
    <xf numFmtId="0" fontId="55" fillId="17" borderId="0" xfId="26" applyFont="1" applyFill="1" applyAlignment="1" applyProtection="1">
      <alignment horizontal="left" vertical="center" wrapText="1"/>
      <protection locked="0"/>
    </xf>
    <xf numFmtId="0" fontId="55" fillId="17" borderId="98" xfId="26" applyFont="1" applyFill="1" applyBorder="1" applyAlignment="1" applyProtection="1">
      <alignment horizontal="left" vertical="center" wrapText="1"/>
      <protection locked="0"/>
    </xf>
    <xf numFmtId="0" fontId="55" fillId="15" borderId="140" xfId="26" applyFont="1" applyFill="1" applyBorder="1" applyAlignment="1" applyProtection="1">
      <alignment horizontal="center" vertical="center"/>
      <protection locked="0"/>
    </xf>
    <xf numFmtId="0" fontId="55" fillId="15" borderId="142" xfId="26" applyFont="1" applyFill="1" applyBorder="1" applyAlignment="1" applyProtection="1">
      <alignment horizontal="center" vertical="center"/>
      <protection locked="0"/>
    </xf>
    <xf numFmtId="0" fontId="55" fillId="15" borderId="171" xfId="26" applyFont="1" applyFill="1" applyBorder="1" applyAlignment="1" applyProtection="1">
      <alignment horizontal="center" vertical="center" shrinkToFit="1"/>
      <protection locked="0"/>
    </xf>
    <xf numFmtId="0" fontId="55" fillId="15" borderId="35" xfId="26" applyFont="1" applyFill="1" applyBorder="1" applyAlignment="1" applyProtection="1">
      <alignment horizontal="center" vertical="center" shrinkToFit="1"/>
      <protection locked="0"/>
    </xf>
    <xf numFmtId="0" fontId="55" fillId="12" borderId="37" xfId="26" applyFont="1" applyFill="1" applyBorder="1" applyAlignment="1">
      <alignment horizontal="center" vertical="center" shrinkToFit="1"/>
    </xf>
    <xf numFmtId="0" fontId="55" fillId="12" borderId="35" xfId="26" applyFont="1" applyFill="1" applyBorder="1" applyAlignment="1">
      <alignment horizontal="center" vertical="center" shrinkToFit="1"/>
    </xf>
    <xf numFmtId="0" fontId="55" fillId="15" borderId="37" xfId="26" applyFont="1" applyFill="1" applyBorder="1" applyAlignment="1" applyProtection="1">
      <alignment horizontal="center" vertical="center" wrapText="1"/>
      <protection locked="0"/>
    </xf>
    <xf numFmtId="0" fontId="55" fillId="15" borderId="35" xfId="26" applyFont="1" applyFill="1" applyBorder="1" applyAlignment="1" applyProtection="1">
      <alignment horizontal="center" vertical="center" wrapText="1"/>
      <protection locked="0"/>
    </xf>
    <xf numFmtId="0" fontId="55" fillId="15" borderId="37" xfId="26" applyFont="1" applyFill="1" applyBorder="1" applyAlignment="1" applyProtection="1">
      <alignment horizontal="center" vertical="center" shrinkToFit="1"/>
      <protection locked="0"/>
    </xf>
    <xf numFmtId="0" fontId="55" fillId="15" borderId="32" xfId="26" applyFont="1" applyFill="1" applyBorder="1" applyAlignment="1" applyProtection="1">
      <alignment horizontal="center" vertical="center" shrinkToFit="1"/>
      <protection locked="0"/>
    </xf>
    <xf numFmtId="0" fontId="60" fillId="0" borderId="37" xfId="26" applyFont="1" applyBorder="1">
      <alignment vertical="center"/>
    </xf>
    <xf numFmtId="0" fontId="60" fillId="0" borderId="32" xfId="26" applyFont="1" applyBorder="1">
      <alignment vertical="center"/>
    </xf>
    <xf numFmtId="0" fontId="60" fillId="0" borderId="87" xfId="26" applyFont="1" applyBorder="1">
      <alignment vertical="center"/>
    </xf>
    <xf numFmtId="0" fontId="55" fillId="15" borderId="172" xfId="26" applyFont="1" applyFill="1" applyBorder="1" applyAlignment="1" applyProtection="1">
      <alignment horizontal="center" vertical="center" shrinkToFit="1"/>
      <protection locked="0"/>
    </xf>
    <xf numFmtId="0" fontId="55" fillId="15" borderId="173" xfId="26" applyFont="1" applyFill="1" applyBorder="1" applyAlignment="1" applyProtection="1">
      <alignment horizontal="center" vertical="center" shrinkToFit="1"/>
      <protection locked="0"/>
    </xf>
    <xf numFmtId="0" fontId="55" fillId="15" borderId="174" xfId="26" applyFont="1" applyFill="1" applyBorder="1" applyAlignment="1" applyProtection="1">
      <alignment horizontal="center" vertical="center" shrinkToFit="1"/>
      <protection locked="0"/>
    </xf>
    <xf numFmtId="0" fontId="55" fillId="15" borderId="175" xfId="26" applyFont="1" applyFill="1" applyBorder="1" applyAlignment="1" applyProtection="1">
      <alignment horizontal="center" vertical="center" shrinkToFit="1"/>
      <protection locked="0"/>
    </xf>
    <xf numFmtId="0" fontId="55" fillId="0" borderId="176" xfId="26" applyFont="1" applyBorder="1" applyAlignment="1">
      <alignment horizontal="center" vertical="center" wrapText="1"/>
    </xf>
    <xf numFmtId="0" fontId="55" fillId="0" borderId="177" xfId="26" applyFont="1" applyBorder="1" applyAlignment="1">
      <alignment horizontal="center" vertical="center" wrapText="1"/>
    </xf>
    <xf numFmtId="1" fontId="55" fillId="0" borderId="178" xfId="26" applyNumberFormat="1" applyFont="1" applyBorder="1" applyAlignment="1">
      <alignment horizontal="center" vertical="center" wrapText="1"/>
    </xf>
    <xf numFmtId="1" fontId="55" fillId="0" borderId="177" xfId="26" applyNumberFormat="1" applyFont="1" applyBorder="1" applyAlignment="1">
      <alignment horizontal="center" vertical="center" wrapText="1"/>
    </xf>
    <xf numFmtId="0" fontId="55" fillId="17" borderId="171" xfId="26" applyFont="1" applyFill="1" applyBorder="1" applyAlignment="1" applyProtection="1">
      <alignment horizontal="left" vertical="center" wrapText="1"/>
      <protection locked="0"/>
    </xf>
    <xf numFmtId="0" fontId="55" fillId="17" borderId="32" xfId="26" applyFont="1" applyFill="1" applyBorder="1" applyAlignment="1" applyProtection="1">
      <alignment horizontal="left" vertical="center" wrapText="1"/>
      <protection locked="0"/>
    </xf>
    <xf numFmtId="0" fontId="55" fillId="17" borderId="87" xfId="26" applyFont="1" applyFill="1" applyBorder="1" applyAlignment="1" applyProtection="1">
      <alignment horizontal="left" vertical="center" wrapText="1"/>
      <protection locked="0"/>
    </xf>
    <xf numFmtId="0" fontId="60" fillId="0" borderId="179" xfId="26" applyFont="1" applyBorder="1">
      <alignment vertical="center"/>
    </xf>
    <xf numFmtId="0" fontId="60" fillId="0" borderId="180" xfId="26" applyFont="1" applyBorder="1">
      <alignment vertical="center"/>
    </xf>
    <xf numFmtId="0" fontId="60" fillId="0" borderId="181" xfId="26" applyFont="1" applyBorder="1">
      <alignment vertical="center"/>
    </xf>
    <xf numFmtId="0" fontId="60" fillId="0" borderId="83" xfId="26" applyFont="1" applyBorder="1">
      <alignment vertical="center"/>
    </xf>
    <xf numFmtId="0" fontId="60" fillId="0" borderId="98" xfId="26" applyFont="1" applyBorder="1">
      <alignment vertical="center"/>
    </xf>
    <xf numFmtId="0" fontId="55" fillId="15" borderId="182" xfId="26" applyFont="1" applyFill="1" applyBorder="1" applyAlignment="1" applyProtection="1">
      <alignment horizontal="center" vertical="center" shrinkToFit="1"/>
      <protection locked="0"/>
    </xf>
    <xf numFmtId="0" fontId="55" fillId="15" borderId="93" xfId="26" applyFont="1" applyFill="1" applyBorder="1" applyAlignment="1" applyProtection="1">
      <alignment horizontal="center" vertical="center" shrinkToFit="1"/>
      <protection locked="0"/>
    </xf>
    <xf numFmtId="0" fontId="55" fillId="12" borderId="92" xfId="26" applyFont="1" applyFill="1" applyBorder="1" applyAlignment="1">
      <alignment horizontal="center" vertical="center" shrinkToFit="1"/>
    </xf>
    <xf numFmtId="0" fontId="55" fillId="12" borderId="93" xfId="26" applyFont="1" applyFill="1" applyBorder="1" applyAlignment="1">
      <alignment horizontal="center" vertical="center" shrinkToFit="1"/>
    </xf>
    <xf numFmtId="0" fontId="55" fillId="15" borderId="92" xfId="26" applyFont="1" applyFill="1" applyBorder="1" applyAlignment="1" applyProtection="1">
      <alignment horizontal="center" vertical="center" wrapText="1"/>
      <protection locked="0"/>
    </xf>
    <xf numFmtId="0" fontId="55" fillId="15" borderId="93" xfId="26" applyFont="1" applyFill="1" applyBorder="1" applyAlignment="1" applyProtection="1">
      <alignment horizontal="center" vertical="center" wrapText="1"/>
      <protection locked="0"/>
    </xf>
    <xf numFmtId="0" fontId="55" fillId="15" borderId="92" xfId="26" applyFont="1" applyFill="1" applyBorder="1" applyAlignment="1" applyProtection="1">
      <alignment horizontal="center" vertical="center" shrinkToFit="1"/>
      <protection locked="0"/>
    </xf>
    <xf numFmtId="0" fontId="55" fillId="15" borderId="33" xfId="26" applyFont="1" applyFill="1" applyBorder="1" applyAlignment="1" applyProtection="1">
      <alignment horizontal="center" vertical="center" shrinkToFit="1"/>
      <protection locked="0"/>
    </xf>
    <xf numFmtId="184" fontId="55" fillId="0" borderId="183" xfId="26" applyNumberFormat="1" applyFont="1" applyBorder="1" applyAlignment="1">
      <alignment horizontal="center" vertical="center" wrapText="1"/>
    </xf>
    <xf numFmtId="184" fontId="55" fillId="0" borderId="181" xfId="26" applyNumberFormat="1" applyFont="1" applyBorder="1" applyAlignment="1">
      <alignment horizontal="center" vertical="center" wrapText="1"/>
    </xf>
    <xf numFmtId="184" fontId="55" fillId="0" borderId="184" xfId="26" applyNumberFormat="1" applyFont="1" applyBorder="1" applyAlignment="1">
      <alignment horizontal="center" vertical="center" wrapText="1"/>
    </xf>
    <xf numFmtId="0" fontId="55" fillId="17" borderId="182" xfId="26" applyFont="1" applyFill="1" applyBorder="1" applyAlignment="1" applyProtection="1">
      <alignment horizontal="left" vertical="center" wrapText="1"/>
      <protection locked="0"/>
    </xf>
    <xf numFmtId="0" fontId="55" fillId="17" borderId="33" xfId="26" applyFont="1" applyFill="1" applyBorder="1" applyAlignment="1" applyProtection="1">
      <alignment horizontal="left" vertical="center" wrapText="1"/>
      <protection locked="0"/>
    </xf>
    <xf numFmtId="0" fontId="55" fillId="17" borderId="99" xfId="26" applyFont="1" applyFill="1" applyBorder="1" applyAlignment="1" applyProtection="1">
      <alignment horizontal="left" vertical="center" wrapText="1"/>
      <protection locked="0"/>
    </xf>
    <xf numFmtId="0" fontId="60" fillId="0" borderId="185" xfId="26" applyFont="1" applyBorder="1">
      <alignment vertical="center"/>
    </xf>
    <xf numFmtId="0" fontId="60" fillId="0" borderId="186" xfId="26" applyFont="1" applyBorder="1">
      <alignment vertical="center"/>
    </xf>
    <xf numFmtId="0" fontId="60" fillId="0" borderId="187" xfId="26" applyFont="1" applyBorder="1">
      <alignment vertical="center"/>
    </xf>
    <xf numFmtId="0" fontId="55" fillId="0" borderId="146" xfId="26" applyFont="1" applyBorder="1" applyAlignment="1">
      <alignment horizontal="center" vertical="center"/>
    </xf>
    <xf numFmtId="0" fontId="55" fillId="16" borderId="145" xfId="26" applyFont="1" applyFill="1" applyBorder="1" applyAlignment="1" applyProtection="1">
      <alignment horizontal="center" vertical="center"/>
      <protection locked="0"/>
    </xf>
    <xf numFmtId="0" fontId="55" fillId="16" borderId="188" xfId="26" applyFont="1" applyFill="1" applyBorder="1" applyAlignment="1" applyProtection="1">
      <alignment horizontal="center" vertical="center"/>
      <protection locked="0"/>
    </xf>
    <xf numFmtId="0" fontId="55" fillId="16" borderId="189" xfId="26" applyFont="1" applyFill="1" applyBorder="1" applyAlignment="1" applyProtection="1">
      <alignment horizontal="center" vertical="center"/>
      <protection locked="0"/>
    </xf>
    <xf numFmtId="0" fontId="55" fillId="16" borderId="190" xfId="26" applyFont="1" applyFill="1" applyBorder="1" applyAlignment="1" applyProtection="1">
      <alignment horizontal="center" vertical="center"/>
      <protection locked="0"/>
    </xf>
    <xf numFmtId="0" fontId="55" fillId="15" borderId="147" xfId="26" applyFont="1" applyFill="1" applyBorder="1" applyAlignment="1" applyProtection="1">
      <alignment horizontal="center" vertical="center" shrinkToFit="1"/>
      <protection locked="0"/>
    </xf>
    <xf numFmtId="0" fontId="55" fillId="15" borderId="120" xfId="26" applyFont="1" applyFill="1" applyBorder="1" applyAlignment="1" applyProtection="1">
      <alignment horizontal="center" vertical="center" shrinkToFit="1"/>
      <protection locked="0"/>
    </xf>
    <xf numFmtId="0" fontId="55" fillId="12" borderId="118" xfId="26" applyFont="1" applyFill="1" applyBorder="1" applyAlignment="1">
      <alignment horizontal="center" vertical="center" shrinkToFit="1"/>
    </xf>
    <xf numFmtId="0" fontId="55" fillId="12" borderId="120" xfId="26" applyFont="1" applyFill="1" applyBorder="1" applyAlignment="1">
      <alignment horizontal="center" vertical="center" shrinkToFit="1"/>
    </xf>
    <xf numFmtId="0" fontId="55" fillId="15" borderId="118" xfId="26" applyFont="1" applyFill="1" applyBorder="1" applyAlignment="1" applyProtection="1">
      <alignment horizontal="center" vertical="center" wrapText="1"/>
      <protection locked="0"/>
    </xf>
    <xf numFmtId="0" fontId="55" fillId="15" borderId="120" xfId="26" applyFont="1" applyFill="1" applyBorder="1" applyAlignment="1" applyProtection="1">
      <alignment horizontal="center" vertical="center" wrapText="1"/>
      <protection locked="0"/>
    </xf>
    <xf numFmtId="0" fontId="55" fillId="15" borderId="118" xfId="26" applyFont="1" applyFill="1" applyBorder="1" applyAlignment="1" applyProtection="1">
      <alignment horizontal="center" vertical="center" shrinkToFit="1"/>
      <protection locked="0"/>
    </xf>
    <xf numFmtId="0" fontId="55" fillId="15" borderId="119" xfId="26" applyFont="1" applyFill="1" applyBorder="1" applyAlignment="1" applyProtection="1">
      <alignment horizontal="center" vertical="center" shrinkToFit="1"/>
      <protection locked="0"/>
    </xf>
    <xf numFmtId="0" fontId="55" fillId="17" borderId="191" xfId="26" applyFont="1" applyFill="1" applyBorder="1" applyAlignment="1" applyProtection="1">
      <alignment horizontal="center" vertical="center" shrinkToFit="1"/>
      <protection locked="0"/>
    </xf>
    <xf numFmtId="0" fontId="55" fillId="17" borderId="189" xfId="26" applyFont="1" applyFill="1" applyBorder="1" applyAlignment="1" applyProtection="1">
      <alignment horizontal="center" vertical="center" shrinkToFit="1"/>
      <protection locked="0"/>
    </xf>
    <xf numFmtId="0" fontId="55" fillId="17" borderId="149" xfId="26" applyFont="1" applyFill="1" applyBorder="1" applyAlignment="1" applyProtection="1">
      <alignment horizontal="center" vertical="center" shrinkToFit="1"/>
      <protection locked="0"/>
    </xf>
    <xf numFmtId="0" fontId="60" fillId="0" borderId="192" xfId="26" applyFont="1" applyBorder="1">
      <alignment vertical="center"/>
    </xf>
    <xf numFmtId="0" fontId="60" fillId="0" borderId="193" xfId="26" applyFont="1" applyBorder="1">
      <alignment vertical="center"/>
    </xf>
    <xf numFmtId="0" fontId="60" fillId="0" borderId="194" xfId="26" applyFont="1" applyBorder="1">
      <alignment vertical="center"/>
    </xf>
    <xf numFmtId="184" fontId="55" fillId="0" borderId="195" xfId="26" applyNumberFormat="1" applyFont="1" applyBorder="1" applyAlignment="1">
      <alignment horizontal="center" vertical="center" shrinkToFit="1"/>
    </xf>
    <xf numFmtId="184" fontId="55" fillId="0" borderId="196" xfId="26" applyNumberFormat="1" applyFont="1" applyBorder="1" applyAlignment="1">
      <alignment horizontal="center" vertical="center" shrinkToFit="1"/>
    </xf>
    <xf numFmtId="184" fontId="55" fillId="0" borderId="197" xfId="26" applyNumberFormat="1" applyFont="1" applyBorder="1" applyAlignment="1">
      <alignment horizontal="center" vertical="center" shrinkToFit="1"/>
    </xf>
    <xf numFmtId="184" fontId="55" fillId="0" borderId="198" xfId="26" applyNumberFormat="1" applyFont="1" applyBorder="1" applyAlignment="1">
      <alignment horizontal="center" vertical="center" shrinkToFit="1"/>
    </xf>
    <xf numFmtId="184" fontId="55" fillId="0" borderId="199" xfId="26" applyNumberFormat="1" applyFont="1" applyBorder="1" applyAlignment="1">
      <alignment horizontal="center" vertical="center" wrapText="1"/>
    </xf>
    <xf numFmtId="184" fontId="55" fillId="0" borderId="194" xfId="26" applyNumberFormat="1" applyFont="1" applyBorder="1" applyAlignment="1">
      <alignment horizontal="center" vertical="center" wrapText="1"/>
    </xf>
    <xf numFmtId="184" fontId="55" fillId="0" borderId="200" xfId="26" applyNumberFormat="1" applyFont="1" applyBorder="1" applyAlignment="1">
      <alignment horizontal="center" vertical="center" wrapText="1"/>
    </xf>
    <xf numFmtId="0" fontId="55" fillId="17" borderId="147" xfId="26" applyFont="1" applyFill="1" applyBorder="1" applyAlignment="1" applyProtection="1">
      <alignment horizontal="left" vertical="center" wrapText="1"/>
      <protection locked="0"/>
    </xf>
    <xf numFmtId="0" fontId="55" fillId="17" borderId="119" xfId="26" applyFont="1" applyFill="1" applyBorder="1" applyAlignment="1" applyProtection="1">
      <alignment horizontal="left" vertical="center" wrapText="1"/>
      <protection locked="0"/>
    </xf>
    <xf numFmtId="0" fontId="55" fillId="17" borderId="148" xfId="26" applyFont="1" applyFill="1" applyBorder="1" applyAlignment="1" applyProtection="1">
      <alignment horizontal="left" vertical="center" wrapText="1"/>
      <protection locked="0"/>
    </xf>
    <xf numFmtId="0" fontId="60" fillId="12" borderId="0" xfId="26" applyFont="1" applyFill="1" applyAlignment="1">
      <alignment horizontal="center" vertical="center"/>
    </xf>
    <xf numFmtId="0" fontId="60" fillId="12" borderId="0" xfId="26" applyFont="1" applyFill="1" applyAlignment="1" applyProtection="1">
      <alignment horizontal="center" vertical="center" shrinkToFit="1"/>
      <protection locked="0"/>
    </xf>
    <xf numFmtId="0" fontId="60" fillId="12" borderId="0" xfId="26" applyFont="1" applyFill="1" applyAlignment="1" applyProtection="1">
      <alignment horizontal="center" vertical="center" wrapText="1"/>
      <protection locked="0"/>
    </xf>
    <xf numFmtId="0" fontId="60" fillId="12" borderId="0" xfId="26" applyFont="1" applyFill="1" applyAlignment="1" applyProtection="1">
      <alignment horizontal="left" vertical="center" wrapText="1"/>
      <protection locked="0"/>
    </xf>
    <xf numFmtId="0" fontId="13" fillId="12" borderId="0" xfId="26" applyFont="1" applyFill="1">
      <alignment vertical="center"/>
    </xf>
    <xf numFmtId="0" fontId="28" fillId="12" borderId="0" xfId="26" applyFont="1" applyFill="1">
      <alignment vertical="center"/>
    </xf>
    <xf numFmtId="0" fontId="28" fillId="12" borderId="0" xfId="26" applyFont="1" applyFill="1" applyAlignment="1">
      <alignment horizontal="center" vertical="center"/>
    </xf>
    <xf numFmtId="0" fontId="60" fillId="12" borderId="0" xfId="26" applyFont="1" applyFill="1" applyAlignment="1">
      <alignment horizontal="center" vertical="center" wrapText="1"/>
    </xf>
    <xf numFmtId="1" fontId="60" fillId="12" borderId="0" xfId="26" applyNumberFormat="1" applyFont="1" applyFill="1" applyAlignment="1">
      <alignment horizontal="center" vertical="center" wrapText="1"/>
    </xf>
    <xf numFmtId="0" fontId="64" fillId="12" borderId="0" xfId="26" applyFont="1" applyFill="1" applyAlignment="1" applyProtection="1">
      <alignment horizontal="center" vertical="center" wrapText="1"/>
      <protection locked="0"/>
    </xf>
    <xf numFmtId="0" fontId="64" fillId="12" borderId="0" xfId="26" applyFont="1" applyFill="1" applyAlignment="1">
      <alignment horizontal="center" vertical="center" wrapText="1"/>
    </xf>
    <xf numFmtId="1" fontId="64" fillId="12" borderId="0" xfId="26" applyNumberFormat="1" applyFont="1" applyFill="1" applyAlignment="1">
      <alignment horizontal="center" vertical="center" wrapText="1"/>
    </xf>
    <xf numFmtId="0" fontId="60" fillId="12" borderId="0" xfId="26" applyFont="1" applyFill="1" applyAlignment="1" applyProtection="1">
      <alignment horizontal="left" vertical="center" wrapText="1"/>
      <protection locked="0"/>
    </xf>
    <xf numFmtId="0" fontId="64" fillId="0" borderId="0" xfId="26" applyFont="1" applyAlignment="1">
      <alignment horizontal="center" vertical="center"/>
    </xf>
    <xf numFmtId="0" fontId="60" fillId="0" borderId="0" xfId="26" applyFont="1" applyAlignment="1">
      <alignment horizontal="center" vertical="center" wrapText="1"/>
    </xf>
    <xf numFmtId="0" fontId="64" fillId="0" borderId="0" xfId="26" applyFont="1" applyAlignment="1">
      <alignment horizontal="centerContinuous" vertical="center"/>
    </xf>
    <xf numFmtId="0" fontId="60" fillId="12" borderId="0" xfId="26" applyFont="1" applyFill="1" applyAlignment="1" applyProtection="1">
      <alignment horizontal="center" vertical="center" wrapText="1"/>
      <protection locked="0"/>
    </xf>
    <xf numFmtId="0" fontId="64" fillId="0" borderId="33" xfId="26" applyFont="1" applyBorder="1" applyAlignment="1">
      <alignment horizontal="center" vertical="center"/>
    </xf>
    <xf numFmtId="0" fontId="60" fillId="0" borderId="0" xfId="26" applyFont="1" applyAlignment="1">
      <alignment horizontal="center" vertical="center"/>
    </xf>
    <xf numFmtId="0" fontId="64" fillId="0" borderId="29" xfId="26" applyFont="1" applyBorder="1" applyAlignment="1">
      <alignment horizontal="center" vertical="center"/>
    </xf>
    <xf numFmtId="185" fontId="64" fillId="0" borderId="29" xfId="26" applyNumberFormat="1" applyFont="1" applyBorder="1" applyAlignment="1">
      <alignment horizontal="right" vertical="center"/>
    </xf>
    <xf numFmtId="185" fontId="64" fillId="0" borderId="29" xfId="27" applyNumberFormat="1" applyFont="1" applyFill="1" applyBorder="1" applyAlignment="1">
      <alignment horizontal="right" vertical="center"/>
    </xf>
    <xf numFmtId="185" fontId="64" fillId="0" borderId="0" xfId="26" applyNumberFormat="1" applyFont="1">
      <alignment vertical="center"/>
    </xf>
    <xf numFmtId="185" fontId="64" fillId="17" borderId="29" xfId="26" applyNumberFormat="1" applyFont="1" applyFill="1" applyBorder="1" applyAlignment="1" applyProtection="1">
      <alignment horizontal="right" vertical="center"/>
      <protection locked="0"/>
    </xf>
    <xf numFmtId="185" fontId="64" fillId="17" borderId="30" xfId="26" applyNumberFormat="1" applyFont="1" applyFill="1" applyBorder="1" applyAlignment="1" applyProtection="1">
      <alignment horizontal="right" vertical="center"/>
      <protection locked="0"/>
    </xf>
    <xf numFmtId="185" fontId="64" fillId="17" borderId="31" xfId="26" applyNumberFormat="1" applyFont="1" applyFill="1" applyBorder="1" applyAlignment="1" applyProtection="1">
      <alignment horizontal="right" vertical="center"/>
      <protection locked="0"/>
    </xf>
    <xf numFmtId="186" fontId="64" fillId="0" borderId="29" xfId="26" applyNumberFormat="1" applyFont="1" applyBorder="1" applyAlignment="1">
      <alignment horizontal="center" vertical="center"/>
    </xf>
    <xf numFmtId="0" fontId="64" fillId="0" borderId="0" xfId="26" applyFont="1" applyAlignment="1">
      <alignment horizontal="center" vertical="center"/>
    </xf>
    <xf numFmtId="186" fontId="64" fillId="12" borderId="29" xfId="26" applyNumberFormat="1" applyFont="1" applyFill="1" applyBorder="1" applyAlignment="1">
      <alignment horizontal="center" vertical="center"/>
    </xf>
    <xf numFmtId="187" fontId="60" fillId="12" borderId="0" xfId="26" applyNumberFormat="1" applyFont="1" applyFill="1" applyAlignment="1">
      <alignment horizontal="center" vertical="center"/>
    </xf>
    <xf numFmtId="185" fontId="64" fillId="17" borderId="29" xfId="27" applyNumberFormat="1" applyFont="1" applyFill="1" applyBorder="1" applyAlignment="1" applyProtection="1">
      <alignment horizontal="right" vertical="center"/>
      <protection locked="0"/>
    </xf>
    <xf numFmtId="185" fontId="64" fillId="0" borderId="30" xfId="26" applyNumberFormat="1" applyFont="1" applyBorder="1" applyAlignment="1">
      <alignment horizontal="center" vertical="center"/>
    </xf>
    <xf numFmtId="185" fontId="64" fillId="0" borderId="31" xfId="26" applyNumberFormat="1" applyFont="1" applyBorder="1" applyAlignment="1">
      <alignment horizontal="center" vertical="center"/>
    </xf>
    <xf numFmtId="185" fontId="64" fillId="0" borderId="30" xfId="26" applyNumberFormat="1" applyFont="1" applyBorder="1" applyAlignment="1">
      <alignment horizontal="right" vertical="center"/>
    </xf>
    <xf numFmtId="185" fontId="64" fillId="0" borderId="31" xfId="26" applyNumberFormat="1" applyFont="1" applyBorder="1" applyAlignment="1">
      <alignment horizontal="right" vertical="center"/>
    </xf>
    <xf numFmtId="0" fontId="64" fillId="12" borderId="0" xfId="26" applyFont="1" applyFill="1" applyAlignment="1" applyProtection="1">
      <alignment horizontal="center" vertical="center" shrinkToFit="1"/>
      <protection locked="0"/>
    </xf>
    <xf numFmtId="0" fontId="64" fillId="12" borderId="0" xfId="26" applyFont="1" applyFill="1" applyAlignment="1" applyProtection="1">
      <alignment horizontal="left" vertical="center" wrapText="1"/>
      <protection locked="0"/>
    </xf>
    <xf numFmtId="0" fontId="64" fillId="12" borderId="0" xfId="26" applyFont="1" applyFill="1">
      <alignment vertical="center"/>
    </xf>
    <xf numFmtId="0" fontId="64" fillId="12" borderId="0" xfId="26" applyFont="1" applyFill="1" applyAlignment="1">
      <alignment horizontal="center" vertical="center"/>
    </xf>
    <xf numFmtId="0" fontId="64" fillId="0" borderId="0" xfId="26" applyFont="1" applyAlignment="1">
      <alignment horizontal="right" vertical="center"/>
    </xf>
    <xf numFmtId="0" fontId="64" fillId="17" borderId="30" xfId="26" applyFont="1" applyFill="1" applyBorder="1" applyAlignment="1" applyProtection="1">
      <alignment horizontal="center" vertical="center"/>
      <protection locked="0"/>
    </xf>
    <xf numFmtId="0" fontId="64" fillId="17" borderId="31" xfId="26" applyFont="1" applyFill="1" applyBorder="1" applyAlignment="1" applyProtection="1">
      <alignment horizontal="center" vertical="center"/>
      <protection locked="0"/>
    </xf>
    <xf numFmtId="0" fontId="64" fillId="12" borderId="30" xfId="26" applyFont="1" applyFill="1" applyBorder="1" applyAlignment="1">
      <alignment horizontal="center" vertical="center"/>
    </xf>
    <xf numFmtId="0" fontId="64" fillId="12" borderId="31" xfId="26" applyFont="1" applyFill="1" applyBorder="1" applyAlignment="1">
      <alignment horizontal="center" vertical="center"/>
    </xf>
    <xf numFmtId="185" fontId="64" fillId="0" borderId="29" xfId="26" applyNumberFormat="1" applyFont="1" applyBorder="1" applyAlignment="1">
      <alignment horizontal="center" vertical="center"/>
    </xf>
    <xf numFmtId="181" fontId="64" fillId="0" borderId="29" xfId="26" applyNumberFormat="1" applyFont="1" applyBorder="1" applyAlignment="1">
      <alignment horizontal="center" vertical="center"/>
    </xf>
    <xf numFmtId="0" fontId="64" fillId="12" borderId="29" xfId="26" applyFont="1" applyFill="1" applyBorder="1" applyAlignment="1">
      <alignment horizontal="center" vertical="center"/>
    </xf>
    <xf numFmtId="181" fontId="64" fillId="12" borderId="29" xfId="26" applyNumberFormat="1" applyFont="1" applyFill="1" applyBorder="1" applyAlignment="1">
      <alignment horizontal="center" vertical="center"/>
    </xf>
    <xf numFmtId="0" fontId="60" fillId="0" borderId="0" xfId="26" applyFont="1" applyAlignment="1">
      <alignment horizontal="left" vertical="center" wrapText="1"/>
    </xf>
    <xf numFmtId="0" fontId="60" fillId="0" borderId="0" xfId="26" applyFont="1" applyAlignment="1">
      <alignment vertical="center" textRotation="90"/>
    </xf>
    <xf numFmtId="0" fontId="65" fillId="12" borderId="0" xfId="26" applyFont="1" applyFill="1" applyAlignment="1">
      <alignment horizontal="left" vertical="center"/>
    </xf>
    <xf numFmtId="0" fontId="66" fillId="12" borderId="0" xfId="26" applyFont="1" applyFill="1" applyAlignment="1">
      <alignment horizontal="center" vertical="center"/>
    </xf>
    <xf numFmtId="0" fontId="66" fillId="12" borderId="0" xfId="26" applyFont="1" applyFill="1">
      <alignment vertical="center"/>
    </xf>
    <xf numFmtId="0" fontId="66" fillId="12" borderId="0" xfId="26" applyFont="1" applyFill="1" applyAlignment="1">
      <alignment horizontal="left" vertical="center"/>
    </xf>
    <xf numFmtId="0" fontId="67" fillId="12" borderId="0" xfId="26" applyFont="1" applyFill="1">
      <alignment vertical="center"/>
    </xf>
    <xf numFmtId="0" fontId="67" fillId="12" borderId="0" xfId="26" applyFont="1" applyFill="1" applyAlignment="1">
      <alignment horizontal="left" vertical="center"/>
    </xf>
    <xf numFmtId="0" fontId="66" fillId="12" borderId="29" xfId="26" applyFont="1" applyFill="1" applyBorder="1" applyAlignment="1">
      <alignment horizontal="center" vertical="center"/>
    </xf>
    <xf numFmtId="0" fontId="66" fillId="12" borderId="0" xfId="26" applyFont="1" applyFill="1" applyAlignment="1" applyProtection="1">
      <alignment horizontal="center" vertical="center"/>
      <protection locked="0"/>
    </xf>
    <xf numFmtId="0" fontId="66" fillId="17" borderId="29" xfId="26" applyFont="1" applyFill="1" applyBorder="1" applyAlignment="1" applyProtection="1">
      <alignment horizontal="center" vertical="center"/>
      <protection locked="0"/>
    </xf>
    <xf numFmtId="0" fontId="66" fillId="17" borderId="0" xfId="26" applyFont="1" applyFill="1" applyAlignment="1" applyProtection="1">
      <alignment horizontal="center" vertical="center"/>
      <protection locked="0"/>
    </xf>
    <xf numFmtId="20" fontId="66" fillId="17" borderId="29" xfId="26" applyNumberFormat="1" applyFont="1" applyFill="1" applyBorder="1" applyAlignment="1" applyProtection="1">
      <alignment horizontal="center" vertical="center"/>
      <protection locked="0"/>
    </xf>
    <xf numFmtId="0" fontId="66" fillId="12" borderId="0" xfId="26" applyFont="1" applyFill="1" applyAlignment="1" applyProtection="1">
      <alignment horizontal="right" vertical="center"/>
      <protection locked="0"/>
    </xf>
    <xf numFmtId="0" fontId="66" fillId="12" borderId="0" xfId="26" applyFont="1" applyFill="1" applyProtection="1">
      <alignment vertical="center"/>
      <protection locked="0"/>
    </xf>
    <xf numFmtId="0" fontId="66" fillId="12" borderId="29" xfId="26" applyFont="1" applyFill="1" applyBorder="1" applyAlignment="1">
      <alignment horizontal="center" vertical="center"/>
    </xf>
    <xf numFmtId="0" fontId="66" fillId="17" borderId="29" xfId="26" applyFont="1" applyFill="1" applyBorder="1" applyAlignment="1" applyProtection="1">
      <alignment horizontal="left" vertical="center"/>
      <protection locked="0"/>
    </xf>
    <xf numFmtId="20" fontId="66" fillId="12" borderId="29" xfId="26" applyNumberFormat="1" applyFont="1" applyFill="1" applyBorder="1" applyAlignment="1" applyProtection="1">
      <alignment horizontal="center" vertical="center"/>
      <protection locked="0"/>
    </xf>
    <xf numFmtId="0" fontId="68" fillId="17" borderId="111" xfId="26" applyFont="1" applyFill="1" applyBorder="1" applyAlignment="1" applyProtection="1">
      <alignment horizontal="center" vertical="center"/>
      <protection locked="0"/>
    </xf>
    <xf numFmtId="0" fontId="68" fillId="17" borderId="116" xfId="26" applyFont="1" applyFill="1" applyBorder="1" applyAlignment="1" applyProtection="1">
      <alignment horizontal="center" vertical="center"/>
      <protection locked="0"/>
    </xf>
    <xf numFmtId="0" fontId="68" fillId="17" borderId="113" xfId="26" applyFont="1" applyFill="1" applyBorder="1" applyAlignment="1" applyProtection="1">
      <alignment horizontal="center" vertical="center"/>
      <protection locked="0"/>
    </xf>
    <xf numFmtId="0" fontId="1" fillId="12" borderId="0" xfId="26" applyFill="1">
      <alignment vertical="center"/>
    </xf>
    <xf numFmtId="0" fontId="60" fillId="12" borderId="0" xfId="26" applyFont="1" applyFill="1" applyAlignment="1">
      <alignment horizontal="left" vertical="center"/>
    </xf>
    <xf numFmtId="0" fontId="69" fillId="12" borderId="0" xfId="26" applyFont="1" applyFill="1" applyAlignment="1">
      <alignment horizontal="left" vertical="center"/>
    </xf>
    <xf numFmtId="0" fontId="60" fillId="12" borderId="0" xfId="26" applyFont="1" applyFill="1">
      <alignment vertical="center"/>
    </xf>
    <xf numFmtId="0" fontId="60" fillId="17" borderId="29" xfId="26" applyFont="1" applyFill="1" applyBorder="1" applyAlignment="1">
      <alignment horizontal="left" vertical="center"/>
    </xf>
    <xf numFmtId="0" fontId="60" fillId="12" borderId="0" xfId="26" applyFont="1" applyFill="1" applyAlignment="1">
      <alignment horizontal="left" vertical="center" indent="1"/>
    </xf>
    <xf numFmtId="0" fontId="60" fillId="15" borderId="29" xfId="26" applyFont="1" applyFill="1" applyBorder="1" applyAlignment="1">
      <alignment horizontal="left" vertical="center"/>
    </xf>
    <xf numFmtId="0" fontId="70" fillId="12" borderId="0" xfId="26" applyFont="1" applyFill="1" applyAlignment="1">
      <alignment horizontal="left" vertical="center"/>
    </xf>
    <xf numFmtId="0" fontId="60" fillId="12" borderId="29" xfId="26" applyFont="1" applyFill="1" applyBorder="1" applyAlignment="1">
      <alignment horizontal="center" vertical="center"/>
    </xf>
    <xf numFmtId="0" fontId="60" fillId="12" borderId="29" xfId="26" applyFont="1" applyFill="1" applyBorder="1" applyAlignment="1">
      <alignment horizontal="left" vertical="center"/>
    </xf>
    <xf numFmtId="0" fontId="71" fillId="12" borderId="0" xfId="26" applyFont="1" applyFill="1">
      <alignment vertical="center"/>
    </xf>
    <xf numFmtId="0" fontId="71" fillId="12" borderId="0" xfId="26" applyFont="1" applyFill="1" applyAlignment="1">
      <alignment horizontal="left" vertical="center"/>
    </xf>
    <xf numFmtId="0" fontId="73" fillId="12" borderId="0" xfId="26" applyFont="1" applyFill="1">
      <alignment vertical="center"/>
    </xf>
    <xf numFmtId="0" fontId="71" fillId="12" borderId="0" xfId="26" applyFont="1" applyFill="1" applyAlignment="1">
      <alignment vertical="center" shrinkToFit="1"/>
    </xf>
    <xf numFmtId="0" fontId="60" fillId="12" borderId="0" xfId="26" applyFont="1" applyFill="1" applyAlignment="1">
      <alignment vertical="center" wrapText="1"/>
    </xf>
    <xf numFmtId="0" fontId="74" fillId="12" borderId="0" xfId="26" applyFont="1" applyFill="1" applyAlignment="1">
      <alignment horizontal="left" vertical="center"/>
    </xf>
    <xf numFmtId="0" fontId="74" fillId="0" borderId="0" xfId="26" applyFont="1" applyAlignment="1">
      <alignment horizontal="left" vertical="center"/>
    </xf>
    <xf numFmtId="0" fontId="60" fillId="12" borderId="29" xfId="26" applyFont="1" applyFill="1" applyBorder="1" applyAlignment="1">
      <alignment horizontal="right" vertical="center"/>
    </xf>
    <xf numFmtId="0" fontId="60" fillId="12" borderId="29" xfId="26" applyFont="1" applyFill="1" applyBorder="1" applyAlignment="1">
      <alignment vertical="center" shrinkToFit="1"/>
    </xf>
    <xf numFmtId="0" fontId="1" fillId="12" borderId="201" xfId="26" applyFill="1" applyBorder="1" applyAlignment="1">
      <alignment horizontal="center" vertical="center"/>
    </xf>
    <xf numFmtId="0" fontId="76" fillId="12" borderId="134" xfId="26" applyFont="1" applyFill="1" applyBorder="1" applyAlignment="1">
      <alignment horizontal="center" vertical="center"/>
    </xf>
    <xf numFmtId="0" fontId="76" fillId="12" borderId="135" xfId="26" applyFont="1" applyFill="1" applyBorder="1" applyAlignment="1">
      <alignment horizontal="center" vertical="center"/>
    </xf>
    <xf numFmtId="0" fontId="77" fillId="12" borderId="135" xfId="26" applyFont="1" applyFill="1" applyBorder="1" applyAlignment="1">
      <alignment horizontal="center" vertical="center"/>
    </xf>
    <xf numFmtId="0" fontId="78" fillId="12" borderId="136" xfId="26" applyFont="1" applyFill="1" applyBorder="1" applyAlignment="1">
      <alignment horizontal="center" vertical="center"/>
    </xf>
    <xf numFmtId="0" fontId="1" fillId="12" borderId="138" xfId="26" applyFill="1" applyBorder="1" applyAlignment="1">
      <alignment horizontal="center" vertical="center"/>
    </xf>
    <xf numFmtId="0" fontId="78" fillId="12" borderId="108" xfId="26" applyFont="1" applyFill="1" applyBorder="1" applyAlignment="1">
      <alignment vertical="center" shrinkToFit="1"/>
    </xf>
    <xf numFmtId="0" fontId="78" fillId="12" borderId="109" xfId="26" applyFont="1" applyFill="1" applyBorder="1" applyAlignment="1">
      <alignment vertical="center" shrinkToFit="1"/>
    </xf>
    <xf numFmtId="0" fontId="78" fillId="12" borderId="109" xfId="26" applyFont="1" applyFill="1" applyBorder="1">
      <alignment vertical="center"/>
    </xf>
    <xf numFmtId="0" fontId="78" fillId="12" borderId="110" xfId="26" applyFont="1" applyFill="1" applyBorder="1">
      <alignment vertical="center"/>
    </xf>
    <xf numFmtId="0" fontId="1" fillId="12" borderId="141" xfId="26" applyFill="1" applyBorder="1" applyAlignment="1">
      <alignment horizontal="center" vertical="center"/>
    </xf>
    <xf numFmtId="0" fontId="78" fillId="12" borderId="31" xfId="26" applyFont="1" applyFill="1" applyBorder="1" applyAlignment="1">
      <alignment vertical="center" shrinkToFit="1"/>
    </xf>
    <xf numFmtId="0" fontId="78" fillId="12" borderId="29" xfId="26" applyFont="1" applyFill="1" applyBorder="1" applyAlignment="1">
      <alignment vertical="center" shrinkToFit="1"/>
    </xf>
    <xf numFmtId="0" fontId="78" fillId="12" borderId="29" xfId="26" applyFont="1" applyFill="1" applyBorder="1">
      <alignment vertical="center"/>
    </xf>
    <xf numFmtId="0" fontId="78" fillId="12" borderId="115" xfId="26" applyFont="1" applyFill="1" applyBorder="1">
      <alignment vertical="center"/>
    </xf>
    <xf numFmtId="0" fontId="77" fillId="12" borderId="31" xfId="26" applyFont="1" applyFill="1" applyBorder="1">
      <alignment vertical="center"/>
    </xf>
    <xf numFmtId="0" fontId="1" fillId="12" borderId="146" xfId="26" applyFill="1" applyBorder="1" applyAlignment="1">
      <alignment horizontal="center" vertical="center"/>
    </xf>
    <xf numFmtId="0" fontId="77" fillId="12" borderId="151" xfId="26" applyFont="1" applyFill="1" applyBorder="1">
      <alignment vertical="center"/>
    </xf>
    <xf numFmtId="0" fontId="78" fillId="12" borderId="101" xfId="26" applyFont="1" applyFill="1" applyBorder="1" applyAlignment="1">
      <alignment vertical="center" shrinkToFit="1"/>
    </xf>
    <xf numFmtId="0" fontId="78" fillId="12" borderId="101" xfId="26" applyFont="1" applyFill="1" applyBorder="1">
      <alignment vertical="center"/>
    </xf>
    <xf numFmtId="0" fontId="78" fillId="12" borderId="150" xfId="26" applyFont="1" applyFill="1" applyBorder="1">
      <alignment vertical="center"/>
    </xf>
    <xf numFmtId="0" fontId="27" fillId="0" borderId="203" xfId="0" applyFont="1" applyBorder="1" applyAlignment="1">
      <alignment horizontal="center" vertical="center"/>
    </xf>
    <xf numFmtId="0" fontId="24" fillId="0" borderId="204" xfId="0" applyFont="1" applyBorder="1" applyAlignment="1">
      <alignment vertical="center"/>
    </xf>
    <xf numFmtId="0" fontId="27" fillId="0" borderId="204" xfId="0" applyFont="1" applyBorder="1" applyAlignment="1">
      <alignment horizontal="center" vertical="center"/>
    </xf>
    <xf numFmtId="0" fontId="27" fillId="0" borderId="204" xfId="0" applyFont="1" applyBorder="1" applyAlignment="1">
      <alignment horizontal="left" vertical="center"/>
    </xf>
    <xf numFmtId="0" fontId="23" fillId="0" borderId="204" xfId="0" applyFont="1" applyBorder="1" applyAlignment="1">
      <alignment horizontal="left" vertical="center"/>
    </xf>
    <xf numFmtId="0" fontId="27" fillId="0" borderId="205" xfId="0" applyFont="1" applyBorder="1" applyAlignment="1">
      <alignment horizontal="left" vertical="center"/>
    </xf>
    <xf numFmtId="0" fontId="13" fillId="0" borderId="206" xfId="0" applyFont="1" applyBorder="1" applyAlignment="1">
      <alignment horizontal="left" vertical="center"/>
    </xf>
    <xf numFmtId="0" fontId="13" fillId="0" borderId="207" xfId="0" applyFont="1" applyBorder="1" applyAlignment="1">
      <alignment vertical="center" wrapText="1"/>
    </xf>
    <xf numFmtId="0" fontId="13" fillId="0" borderId="206" xfId="0" applyFont="1" applyBorder="1" applyAlignment="1">
      <alignment horizontal="left" vertical="center" wrapText="1"/>
    </xf>
    <xf numFmtId="0" fontId="13" fillId="0" borderId="207" xfId="0" applyFont="1" applyBorder="1" applyAlignment="1">
      <alignment vertical="center"/>
    </xf>
    <xf numFmtId="0" fontId="24" fillId="0" borderId="202" xfId="0" applyFont="1" applyBorder="1" applyAlignment="1">
      <alignment horizontal="left" vertical="center" wrapText="1"/>
    </xf>
    <xf numFmtId="0" fontId="13" fillId="0" borderId="206" xfId="0" applyFont="1" applyBorder="1" applyAlignment="1">
      <alignment vertical="top"/>
    </xf>
    <xf numFmtId="0" fontId="13" fillId="0" borderId="33" xfId="0" applyFont="1" applyBorder="1" applyAlignment="1">
      <alignment vertical="top"/>
    </xf>
    <xf numFmtId="0" fontId="13" fillId="0" borderId="207" xfId="0" applyFont="1" applyBorder="1" applyAlignment="1">
      <alignment vertical="top"/>
    </xf>
    <xf numFmtId="0" fontId="13" fillId="18" borderId="27" xfId="0" applyFont="1" applyFill="1" applyBorder="1" applyAlignment="1">
      <alignment horizontal="center" vertical="center"/>
    </xf>
    <xf numFmtId="0" fontId="14" fillId="18" borderId="27" xfId="0" applyFont="1" applyFill="1" applyBorder="1" applyAlignment="1">
      <alignment horizontal="left" vertical="center"/>
    </xf>
    <xf numFmtId="0" fontId="0" fillId="18" borderId="0" xfId="0" applyFill="1" applyAlignment="1">
      <alignment horizontal="center" vertical="center"/>
    </xf>
    <xf numFmtId="0" fontId="14" fillId="18" borderId="6" xfId="0" applyFont="1" applyFill="1" applyBorder="1" applyAlignment="1">
      <alignment vertical="center"/>
    </xf>
    <xf numFmtId="0" fontId="13" fillId="18" borderId="6" xfId="0" applyFont="1" applyFill="1" applyBorder="1" applyAlignment="1">
      <alignment vertical="center" wrapText="1"/>
    </xf>
    <xf numFmtId="0" fontId="13" fillId="18" borderId="7" xfId="0" applyFont="1" applyFill="1" applyBorder="1" applyAlignment="1">
      <alignment vertical="center" wrapText="1"/>
    </xf>
    <xf numFmtId="0" fontId="0" fillId="18" borderId="18" xfId="0" applyFill="1" applyBorder="1" applyAlignment="1">
      <alignment horizontal="center" vertical="center"/>
    </xf>
    <xf numFmtId="0" fontId="14" fillId="18" borderId="0" xfId="0" applyFont="1" applyFill="1" applyAlignment="1">
      <alignment vertical="center"/>
    </xf>
    <xf numFmtId="0" fontId="13" fillId="18" borderId="0" xfId="0" applyFont="1" applyFill="1" applyAlignment="1">
      <alignment vertical="center" wrapText="1"/>
    </xf>
    <xf numFmtId="0" fontId="13" fillId="18" borderId="44" xfId="0" applyFont="1" applyFill="1" applyBorder="1" applyAlignment="1">
      <alignment vertical="center" wrapText="1"/>
    </xf>
  </cellXfs>
  <cellStyles count="28">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Excel Built-in Comma [0]" xfId="24" xr:uid="{00000000-0005-0000-0000-000006000000}"/>
    <cellStyle name="Footnote" xfId="7" xr:uid="{00000000-0005-0000-0000-000007000000}"/>
    <cellStyle name="Good" xfId="8" xr:uid="{00000000-0005-0000-0000-000008000000}"/>
    <cellStyle name="Heading" xfId="9" xr:uid="{00000000-0005-0000-0000-000009000000}"/>
    <cellStyle name="Heading 1" xfId="10" xr:uid="{00000000-0005-0000-0000-00000A000000}"/>
    <cellStyle name="Heading 2" xfId="11" xr:uid="{00000000-0005-0000-0000-00000B000000}"/>
    <cellStyle name="Neutral" xfId="12" xr:uid="{00000000-0005-0000-0000-00000C000000}"/>
    <cellStyle name="Note" xfId="13" xr:uid="{00000000-0005-0000-0000-00000D000000}"/>
    <cellStyle name="Status" xfId="14" xr:uid="{00000000-0005-0000-0000-00000E000000}"/>
    <cellStyle name="Text" xfId="15" xr:uid="{00000000-0005-0000-0000-00000F000000}"/>
    <cellStyle name="Warning" xfId="16" xr:uid="{00000000-0005-0000-0000-000010000000}"/>
    <cellStyle name="桁区切り 2" xfId="17" xr:uid="{00000000-0005-0000-0000-000011000000}"/>
    <cellStyle name="桁区切り 3" xfId="27" xr:uid="{85873E60-8BC5-47DB-8BD9-7ADB9F3DFC11}"/>
    <cellStyle name="標準" xfId="0" builtinId="0"/>
    <cellStyle name="標準 2" xfId="18" xr:uid="{00000000-0005-0000-0000-000013000000}"/>
    <cellStyle name="標準 2 2" xfId="19" xr:uid="{00000000-0005-0000-0000-000014000000}"/>
    <cellStyle name="標準 2 2 3" xfId="20" xr:uid="{00000000-0005-0000-0000-000015000000}"/>
    <cellStyle name="標準 2 3" xfId="21" xr:uid="{00000000-0005-0000-0000-000016000000}"/>
    <cellStyle name="標準 2 4" xfId="25" xr:uid="{00000000-0005-0000-0000-000017000000}"/>
    <cellStyle name="標準 3" xfId="22" xr:uid="{00000000-0005-0000-0000-000018000000}"/>
    <cellStyle name="標準 4" xfId="26" xr:uid="{09F6D20D-B450-469F-AA37-F8F928BEC81B}"/>
    <cellStyle name="標準_~9263894" xfId="23" xr:uid="{00000000-0005-0000-0000-000019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CC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0</xdr:colOff>
      <xdr:row>3</xdr:row>
      <xdr:rowOff>63500</xdr:rowOff>
    </xdr:from>
    <xdr:to>
      <xdr:col>37</xdr:col>
      <xdr:colOff>335280</xdr:colOff>
      <xdr:row>50</xdr:row>
      <xdr:rowOff>99060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8643600" y="990600"/>
          <a:ext cx="2824480" cy="12697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2400"/>
            <a:t>変更部分の漏れを極力無くしたいため、変更部分のみ☑を入力していただくようお願いいたします。☑のないところについては前回☑を入力していただいた時から継続となります。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144780</xdr:colOff>
      <xdr:row>6</xdr:row>
      <xdr:rowOff>7620</xdr:rowOff>
    </xdr:to>
    <xdr:sp macro="" textlink="">
      <xdr:nvSpPr>
        <xdr:cNvPr id="2" name="CustomShape 1">
          <a:extLst>
            <a:ext uri="{FF2B5EF4-FFF2-40B4-BE49-F238E27FC236}">
              <a16:creationId xmlns:a16="http://schemas.microsoft.com/office/drawing/2014/main" id="{00000000-0008-0000-0900-000002000000}"/>
            </a:ext>
          </a:extLst>
        </xdr:cNvPr>
        <xdr:cNvSpPr>
          <a:spLocks noChangeArrowheads="1"/>
        </xdr:cNvSpPr>
      </xdr:nvSpPr>
      <xdr:spPr bwMode="auto">
        <a:xfrm>
          <a:off x="373380" y="868680"/>
          <a:ext cx="5829300" cy="335280"/>
        </a:xfrm>
        <a:custGeom>
          <a:avLst/>
          <a:gdLst>
            <a:gd name="T0" fmla="*/ 5829300 w 5829300"/>
            <a:gd name="T1" fmla="*/ 167640 h 335280"/>
            <a:gd name="T2" fmla="*/ 2914650 w 5829300"/>
            <a:gd name="T3" fmla="*/ 335280 h 335280"/>
            <a:gd name="T4" fmla="*/ 0 w 5829300"/>
            <a:gd name="T5" fmla="*/ 167640 h 335280"/>
            <a:gd name="T6" fmla="*/ 2914650 w 5829300"/>
            <a:gd name="T7" fmla="*/ 0 h 335280"/>
            <a:gd name="T8" fmla="*/ 0 60000 65536"/>
            <a:gd name="T9" fmla="*/ 5898240 60000 65536"/>
            <a:gd name="T10" fmla="*/ 11796480 60000 65536"/>
            <a:gd name="T11" fmla="*/ 17694720 60000 65536"/>
            <a:gd name="T12" fmla="*/ 0 w 5829300"/>
            <a:gd name="T13" fmla="*/ 0 h 335280"/>
            <a:gd name="T14" fmla="*/ 5829300 w 5829300"/>
            <a:gd name="T15" fmla="*/ 335280 h 335280"/>
          </a:gdLst>
          <a:ahLst/>
          <a:cxnLst>
            <a:cxn ang="T8">
              <a:pos x="T0" y="T1"/>
            </a:cxn>
            <a:cxn ang="T9">
              <a:pos x="T2" y="T3"/>
            </a:cxn>
            <a:cxn ang="T10">
              <a:pos x="T4" y="T5"/>
            </a:cxn>
            <a:cxn ang="T11">
              <a:pos x="T6" y="T7"/>
            </a:cxn>
          </a:cxnLst>
          <a:rect l="T12" t="T13" r="T14" b="T15"/>
          <a:pathLst>
            <a:path w="5829300" h="335280" stroke="0">
              <a:moveTo>
                <a:pt x="0" y="1027"/>
              </a:moveTo>
              <a:lnTo>
                <a:pt x="1027" y="1027"/>
              </a:lnTo>
              <a:lnTo>
                <a:pt x="180" y="90"/>
              </a:lnTo>
              <a:lnTo>
                <a:pt x="19889" y="0"/>
              </a:lnTo>
              <a:lnTo>
                <a:pt x="1027" y="1027"/>
              </a:lnTo>
              <a:lnTo>
                <a:pt x="270" y="90"/>
              </a:lnTo>
              <a:lnTo>
                <a:pt x="20916" y="-79"/>
              </a:lnTo>
              <a:lnTo>
                <a:pt x="1027" y="1027"/>
              </a:lnTo>
              <a:lnTo>
                <a:pt x="0" y="1027"/>
              </a:lnTo>
              <a:close/>
            </a:path>
            <a:path w="5829300" h="335280">
              <a:moveTo>
                <a:pt x="0" y="90"/>
              </a:moveTo>
              <a:lnTo>
                <a:pt x="1027" y="948"/>
              </a:lnTo>
              <a:lnTo>
                <a:pt x="1027" y="1027"/>
              </a:lnTo>
              <a:lnTo>
                <a:pt x="90" y="90"/>
              </a:lnTo>
              <a:moveTo>
                <a:pt x="1027" y="948"/>
              </a:moveTo>
              <a:lnTo>
                <a:pt x="1027" y="1027"/>
              </a:lnTo>
              <a:lnTo>
                <a:pt x="90" y="90"/>
              </a:lnTo>
              <a:lnTo>
                <a:pt x="0" y="1027"/>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52AC2440-9EAE-47D9-B936-1582AE5487EB}"/>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B5ABB304-3300-4052-BCA9-7727E4E9D2A4}"/>
            </a:ext>
          </a:extLst>
        </xdr:cNvPr>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ACF4E34A-341B-4E9D-A25D-C55131331688}"/>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a:extLst>
            <a:ext uri="{FF2B5EF4-FFF2-40B4-BE49-F238E27FC236}">
              <a16:creationId xmlns:a16="http://schemas.microsoft.com/office/drawing/2014/main" id="{AC5EEFEF-3F47-4B92-85CF-35D20DB24D0F}"/>
            </a:ext>
          </a:extLst>
        </xdr:cNvPr>
        <xdr:cNvSpPr/>
      </xdr:nvSpPr>
      <xdr:spPr>
        <a:xfrm>
          <a:off x="125730" y="1854327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68DF3F-C3C6-482F-A649-692CD6116FDB}"/>
            </a:ext>
          </a:extLst>
        </xdr:cNvPr>
        <xdr:cNvSpPr/>
      </xdr:nvSpPr>
      <xdr:spPr>
        <a:xfrm>
          <a:off x="0" y="251460"/>
          <a:ext cx="1229360"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74E358E-9870-4B83-A4D2-D58A4A0BE903}"/>
            </a:ext>
          </a:extLst>
        </xdr:cNvPr>
        <xdr:cNvSpPr/>
      </xdr:nvSpPr>
      <xdr:spPr>
        <a:xfrm>
          <a:off x="4629150" y="466725"/>
          <a:ext cx="6758940" cy="99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N83"/>
  <sheetViews>
    <sheetView zoomScaleNormal="100" workbookViewId="0">
      <selection activeCell="M22" sqref="M22:AN22"/>
    </sheetView>
  </sheetViews>
  <sheetFormatPr defaultColWidth="9" defaultRowHeight="13.2"/>
  <cols>
    <col min="1" max="1" width="1.44140625" customWidth="1"/>
    <col min="2" max="3" width="4.21875" customWidth="1"/>
    <col min="4" max="4" width="0.6640625" customWidth="1"/>
    <col min="5" max="40" width="3.109375" customWidth="1"/>
    <col min="41" max="41" width="1.44140625" customWidth="1"/>
  </cols>
  <sheetData>
    <row r="2" spans="2:40" ht="13.8">
      <c r="B2" s="176" t="s">
        <v>332</v>
      </c>
    </row>
    <row r="3" spans="2:40" ht="14.25" customHeight="1">
      <c r="AB3" s="456" t="s">
        <v>9</v>
      </c>
      <c r="AC3" s="456"/>
      <c r="AD3" s="456"/>
      <c r="AE3" s="456"/>
      <c r="AF3" s="456"/>
      <c r="AG3" s="457"/>
      <c r="AH3" s="457"/>
      <c r="AI3" s="457"/>
      <c r="AJ3" s="457"/>
      <c r="AK3" s="457"/>
      <c r="AL3" s="457"/>
      <c r="AM3" s="457"/>
      <c r="AN3" s="457"/>
    </row>
    <row r="5" spans="2:40" ht="13.8">
      <c r="B5" s="453" t="s">
        <v>284</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453"/>
      <c r="AN5" s="453"/>
    </row>
    <row r="6" spans="2:40" ht="13.5" customHeight="1">
      <c r="AE6" s="182" t="s">
        <v>200</v>
      </c>
      <c r="AF6" s="452"/>
      <c r="AG6" s="452"/>
      <c r="AH6" s="176" t="s">
        <v>10</v>
      </c>
      <c r="AI6" s="452"/>
      <c r="AJ6" s="452"/>
      <c r="AK6" s="176" t="s">
        <v>11</v>
      </c>
      <c r="AL6" s="452"/>
      <c r="AM6" s="452"/>
      <c r="AN6" s="176" t="s">
        <v>12</v>
      </c>
    </row>
    <row r="7" spans="2:40" ht="13.8">
      <c r="B7" s="452"/>
      <c r="C7" s="452"/>
      <c r="D7" s="452"/>
      <c r="E7" s="452"/>
      <c r="F7" s="452"/>
      <c r="G7" s="452"/>
      <c r="H7" s="453" t="s">
        <v>285</v>
      </c>
      <c r="I7" s="453"/>
      <c r="J7" s="453"/>
      <c r="K7" s="176" t="s">
        <v>286</v>
      </c>
    </row>
    <row r="8" spans="2:40" ht="13.8">
      <c r="V8" s="454" t="s">
        <v>287</v>
      </c>
      <c r="W8" s="454"/>
      <c r="X8" s="454"/>
      <c r="Y8" s="455"/>
      <c r="Z8" s="455"/>
      <c r="AA8" s="455"/>
      <c r="AB8" s="455"/>
      <c r="AC8" s="455"/>
      <c r="AD8" s="455"/>
      <c r="AE8" s="455"/>
      <c r="AF8" s="455"/>
      <c r="AG8" s="455"/>
      <c r="AH8" s="455"/>
      <c r="AI8" s="455"/>
      <c r="AJ8" s="455"/>
      <c r="AK8" s="455"/>
      <c r="AL8" s="455"/>
      <c r="AM8" s="455"/>
      <c r="AN8" s="455"/>
    </row>
    <row r="9" spans="2:40">
      <c r="Y9" s="452"/>
      <c r="Z9" s="452"/>
      <c r="AA9" s="452"/>
      <c r="AB9" s="452"/>
      <c r="AC9" s="452"/>
      <c r="AD9" s="452"/>
      <c r="AE9" s="452"/>
      <c r="AF9" s="452"/>
      <c r="AG9" s="452"/>
      <c r="AH9" s="452"/>
      <c r="AI9" s="452"/>
      <c r="AJ9" s="452"/>
      <c r="AK9" s="452"/>
      <c r="AL9" s="452"/>
      <c r="AM9" s="452"/>
      <c r="AN9" s="452"/>
    </row>
    <row r="10" spans="2:40" ht="13.8">
      <c r="V10" s="453" t="s">
        <v>165</v>
      </c>
      <c r="W10" s="453"/>
      <c r="X10" s="453"/>
      <c r="Y10" s="452"/>
      <c r="Z10" s="452"/>
      <c r="AA10" s="452"/>
      <c r="AB10" s="452"/>
      <c r="AC10" s="452"/>
      <c r="AD10" s="452"/>
      <c r="AE10" s="452"/>
      <c r="AF10" s="452"/>
      <c r="AG10" s="452"/>
      <c r="AH10" s="452"/>
      <c r="AI10" s="452"/>
      <c r="AJ10" s="452"/>
      <c r="AK10" s="452"/>
      <c r="AL10" s="452"/>
      <c r="AM10" s="452"/>
      <c r="AN10" s="452"/>
    </row>
    <row r="11" spans="2:40">
      <c r="Y11" s="452"/>
      <c r="Z11" s="452"/>
      <c r="AA11" s="452"/>
      <c r="AB11" s="452"/>
      <c r="AC11" s="452"/>
      <c r="AD11" s="452"/>
      <c r="AE11" s="452"/>
      <c r="AF11" s="452"/>
      <c r="AG11" s="452"/>
      <c r="AH11" s="452"/>
      <c r="AI11" s="452"/>
      <c r="AJ11" s="452"/>
      <c r="AK11" s="452"/>
      <c r="AL11" s="452"/>
      <c r="AM11" s="452"/>
      <c r="AN11" s="452"/>
    </row>
    <row r="12" spans="2:40" ht="13.8">
      <c r="C12" s="176" t="s">
        <v>288</v>
      </c>
    </row>
    <row r="13" spans="2:40" ht="13.2" customHeight="1">
      <c r="N13" s="458"/>
      <c r="O13" s="458"/>
      <c r="AB13" s="456" t="s">
        <v>289</v>
      </c>
      <c r="AC13" s="456"/>
      <c r="AD13" s="456"/>
      <c r="AE13" s="456"/>
      <c r="AF13" s="456"/>
      <c r="AG13" s="456"/>
      <c r="AH13" s="456"/>
      <c r="AI13" s="456"/>
      <c r="AJ13" s="459"/>
      <c r="AK13" s="459"/>
      <c r="AL13" s="459"/>
      <c r="AM13" s="459"/>
      <c r="AN13" s="459"/>
    </row>
    <row r="14" spans="2:40" ht="14.25" customHeight="1">
      <c r="B14" s="460" t="s">
        <v>14</v>
      </c>
      <c r="C14" s="461" t="s">
        <v>15</v>
      </c>
      <c r="D14" s="461"/>
      <c r="E14" s="461"/>
      <c r="F14" s="461"/>
      <c r="G14" s="461"/>
      <c r="H14" s="461"/>
      <c r="I14" s="461"/>
      <c r="J14" s="461"/>
      <c r="K14" s="461"/>
      <c r="L14" s="461"/>
      <c r="M14" s="462"/>
      <c r="N14" s="462"/>
      <c r="O14" s="462"/>
      <c r="P14" s="462"/>
      <c r="Q14" s="462"/>
      <c r="R14" s="462"/>
      <c r="S14" s="462"/>
      <c r="T14" s="462"/>
      <c r="U14" s="462"/>
      <c r="V14" s="462"/>
      <c r="W14" s="462"/>
      <c r="X14" s="462"/>
      <c r="Y14" s="462"/>
      <c r="Z14" s="462"/>
      <c r="AA14" s="462"/>
      <c r="AB14" s="462"/>
      <c r="AC14" s="462"/>
      <c r="AD14" s="462"/>
      <c r="AE14" s="462"/>
      <c r="AF14" s="462"/>
      <c r="AG14" s="462"/>
      <c r="AH14" s="462"/>
      <c r="AI14" s="462"/>
      <c r="AJ14" s="462"/>
      <c r="AK14" s="462"/>
      <c r="AL14" s="462"/>
      <c r="AM14" s="462"/>
      <c r="AN14" s="462"/>
    </row>
    <row r="15" spans="2:40" ht="14.25" customHeight="1">
      <c r="B15" s="460"/>
      <c r="C15" s="463" t="s">
        <v>16</v>
      </c>
      <c r="D15" s="463"/>
      <c r="E15" s="463"/>
      <c r="F15" s="463"/>
      <c r="G15" s="463"/>
      <c r="H15" s="463"/>
      <c r="I15" s="463"/>
      <c r="J15" s="463"/>
      <c r="K15" s="463"/>
      <c r="L15" s="463"/>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row>
    <row r="16" spans="2:40" ht="13.5" customHeight="1">
      <c r="B16" s="460"/>
      <c r="C16" s="465" t="s">
        <v>17</v>
      </c>
      <c r="D16" s="465"/>
      <c r="E16" s="465"/>
      <c r="F16" s="465"/>
      <c r="G16" s="465"/>
      <c r="H16" s="465"/>
      <c r="I16" s="465"/>
      <c r="J16" s="465"/>
      <c r="K16" s="465"/>
      <c r="L16" s="465"/>
      <c r="M16" s="467" t="s">
        <v>290</v>
      </c>
      <c r="N16" s="467"/>
      <c r="O16" s="467"/>
      <c r="P16" s="467"/>
      <c r="Q16" s="468"/>
      <c r="R16" s="468"/>
      <c r="S16" s="468"/>
      <c r="T16" s="176" t="s">
        <v>291</v>
      </c>
      <c r="U16" s="468"/>
      <c r="V16" s="468"/>
      <c r="W16" s="468"/>
      <c r="X16" s="176" t="s">
        <v>292</v>
      </c>
      <c r="Y16" s="469"/>
      <c r="Z16" s="469"/>
      <c r="AA16" s="469"/>
      <c r="AB16" s="469"/>
      <c r="AC16" s="469"/>
      <c r="AD16" s="469"/>
      <c r="AE16" s="469"/>
      <c r="AF16" s="469"/>
      <c r="AG16" s="469"/>
      <c r="AH16" s="469"/>
      <c r="AI16" s="469"/>
      <c r="AJ16" s="469"/>
      <c r="AK16" s="469"/>
      <c r="AL16" s="469"/>
      <c r="AM16" s="469"/>
      <c r="AN16" s="469"/>
    </row>
    <row r="17" spans="2:40" ht="13.5" customHeight="1">
      <c r="B17" s="460"/>
      <c r="C17" s="465"/>
      <c r="D17" s="465"/>
      <c r="E17" s="465"/>
      <c r="F17" s="465"/>
      <c r="G17" s="465"/>
      <c r="H17" s="465"/>
      <c r="I17" s="465"/>
      <c r="J17" s="465"/>
      <c r="K17" s="465"/>
      <c r="L17" s="465"/>
      <c r="M17" s="470" t="s">
        <v>293</v>
      </c>
      <c r="N17" s="470"/>
      <c r="O17" s="470"/>
      <c r="P17" s="470"/>
      <c r="Q17" s="176" t="s">
        <v>294</v>
      </c>
      <c r="R17" s="471"/>
      <c r="S17" s="471"/>
      <c r="T17" s="471"/>
      <c r="U17" s="471"/>
      <c r="V17" s="472" t="s">
        <v>295</v>
      </c>
      <c r="W17" s="472"/>
      <c r="X17" s="473"/>
      <c r="Y17" s="473"/>
      <c r="Z17" s="473"/>
      <c r="AA17" s="473"/>
      <c r="AB17" s="473"/>
      <c r="AC17" s="473"/>
      <c r="AD17" s="473"/>
      <c r="AE17" s="473"/>
      <c r="AF17" s="473"/>
      <c r="AG17" s="473"/>
      <c r="AH17" s="473"/>
      <c r="AI17" s="473"/>
      <c r="AJ17" s="473"/>
      <c r="AK17" s="473"/>
      <c r="AL17" s="473"/>
      <c r="AM17" s="473"/>
      <c r="AN17" s="473"/>
    </row>
    <row r="18" spans="2:40" ht="13.5" customHeight="1">
      <c r="B18" s="460"/>
      <c r="C18" s="465"/>
      <c r="D18" s="465"/>
      <c r="E18" s="465"/>
      <c r="F18" s="465"/>
      <c r="G18" s="465"/>
      <c r="H18" s="465"/>
      <c r="I18" s="465"/>
      <c r="J18" s="465"/>
      <c r="K18" s="465"/>
      <c r="L18" s="465"/>
      <c r="M18" s="466" t="s">
        <v>20</v>
      </c>
      <c r="N18" s="466"/>
      <c r="O18" s="466"/>
      <c r="P18" s="466"/>
      <c r="Q18" s="466"/>
      <c r="R18" s="466"/>
      <c r="S18" s="466"/>
      <c r="T18" s="466"/>
      <c r="U18" s="466"/>
      <c r="V18" s="466"/>
      <c r="W18" s="466"/>
      <c r="X18" s="466"/>
      <c r="Y18" s="466"/>
      <c r="Z18" s="466"/>
      <c r="AA18" s="466"/>
      <c r="AB18" s="466"/>
      <c r="AC18" s="466"/>
      <c r="AD18" s="466"/>
      <c r="AE18" s="466"/>
      <c r="AF18" s="466"/>
      <c r="AG18" s="466"/>
      <c r="AH18" s="466"/>
      <c r="AI18" s="466"/>
      <c r="AJ18" s="466"/>
      <c r="AK18" s="466"/>
      <c r="AL18" s="466"/>
      <c r="AM18" s="466"/>
      <c r="AN18" s="466"/>
    </row>
    <row r="19" spans="2:40" ht="14.25" customHeight="1">
      <c r="B19" s="460"/>
      <c r="C19" s="465" t="s">
        <v>21</v>
      </c>
      <c r="D19" s="465"/>
      <c r="E19" s="465"/>
      <c r="F19" s="465"/>
      <c r="G19" s="465"/>
      <c r="H19" s="465"/>
      <c r="I19" s="465"/>
      <c r="J19" s="465"/>
      <c r="K19" s="465"/>
      <c r="L19" s="465"/>
      <c r="M19" s="456" t="s">
        <v>22</v>
      </c>
      <c r="N19" s="456"/>
      <c r="O19" s="456"/>
      <c r="P19" s="456"/>
      <c r="Q19" s="456"/>
      <c r="R19" s="457"/>
      <c r="S19" s="457"/>
      <c r="T19" s="457"/>
      <c r="U19" s="457"/>
      <c r="V19" s="457"/>
      <c r="W19" s="457"/>
      <c r="X19" s="457"/>
      <c r="Y19" s="457"/>
      <c r="Z19" s="457"/>
      <c r="AA19" s="457"/>
      <c r="AB19" s="459" t="s">
        <v>23</v>
      </c>
      <c r="AC19" s="459"/>
      <c r="AD19" s="459"/>
      <c r="AE19" s="459"/>
      <c r="AF19" s="459"/>
      <c r="AG19" s="457"/>
      <c r="AH19" s="457"/>
      <c r="AI19" s="457"/>
      <c r="AJ19" s="457"/>
      <c r="AK19" s="457"/>
      <c r="AL19" s="457"/>
      <c r="AM19" s="457"/>
      <c r="AN19" s="457"/>
    </row>
    <row r="20" spans="2:40" ht="14.25" customHeight="1">
      <c r="B20" s="460"/>
      <c r="C20" s="474" t="s">
        <v>296</v>
      </c>
      <c r="D20" s="474"/>
      <c r="E20" s="474"/>
      <c r="F20" s="474"/>
      <c r="G20" s="474"/>
      <c r="H20" s="474"/>
      <c r="I20" s="474"/>
      <c r="J20" s="474"/>
      <c r="K20" s="474"/>
      <c r="L20" s="474"/>
      <c r="M20" s="475"/>
      <c r="N20" s="475"/>
      <c r="O20" s="475"/>
      <c r="P20" s="475"/>
      <c r="Q20" s="475"/>
      <c r="R20" s="475"/>
      <c r="S20" s="475"/>
      <c r="T20" s="475"/>
      <c r="U20" s="475"/>
      <c r="V20" s="476" t="s">
        <v>24</v>
      </c>
      <c r="W20" s="476"/>
      <c r="X20" s="476"/>
      <c r="Y20" s="476"/>
      <c r="Z20" s="476"/>
      <c r="AA20" s="476"/>
      <c r="AB20" s="475"/>
      <c r="AC20" s="475"/>
      <c r="AD20" s="475"/>
      <c r="AE20" s="475"/>
      <c r="AF20" s="475"/>
      <c r="AG20" s="475"/>
      <c r="AH20" s="475"/>
      <c r="AI20" s="475"/>
      <c r="AJ20" s="475"/>
      <c r="AK20" s="475"/>
      <c r="AL20" s="475"/>
      <c r="AM20" s="475"/>
      <c r="AN20" s="475"/>
    </row>
    <row r="21" spans="2:40" ht="14.25" customHeight="1">
      <c r="B21" s="460"/>
      <c r="C21" s="477" t="s">
        <v>25</v>
      </c>
      <c r="D21" s="477"/>
      <c r="E21" s="477"/>
      <c r="F21" s="477"/>
      <c r="G21" s="477"/>
      <c r="H21" s="477"/>
      <c r="I21" s="477"/>
      <c r="J21" s="477"/>
      <c r="K21" s="477"/>
      <c r="L21" s="477"/>
      <c r="M21" s="476" t="s">
        <v>26</v>
      </c>
      <c r="N21" s="476"/>
      <c r="O21" s="476"/>
      <c r="P21" s="476"/>
      <c r="Q21" s="476"/>
      <c r="R21" s="478"/>
      <c r="S21" s="478"/>
      <c r="T21" s="478"/>
      <c r="U21" s="478"/>
      <c r="V21" s="478"/>
      <c r="W21" s="478"/>
      <c r="X21" s="478"/>
      <c r="Y21" s="478"/>
      <c r="Z21" s="478"/>
      <c r="AA21" s="478"/>
      <c r="AB21" s="479" t="s">
        <v>27</v>
      </c>
      <c r="AC21" s="479"/>
      <c r="AD21" s="479"/>
      <c r="AE21" s="479"/>
      <c r="AF21" s="479"/>
      <c r="AG21" s="478"/>
      <c r="AH21" s="478"/>
      <c r="AI21" s="478"/>
      <c r="AJ21" s="478"/>
      <c r="AK21" s="478"/>
      <c r="AL21" s="478"/>
      <c r="AM21" s="478"/>
      <c r="AN21" s="478"/>
    </row>
    <row r="22" spans="2:40" ht="13.5" customHeight="1">
      <c r="B22" s="460"/>
      <c r="C22" s="480" t="s">
        <v>28</v>
      </c>
      <c r="D22" s="480"/>
      <c r="E22" s="480"/>
      <c r="F22" s="480"/>
      <c r="G22" s="480"/>
      <c r="H22" s="480"/>
      <c r="I22" s="480"/>
      <c r="J22" s="480"/>
      <c r="K22" s="480"/>
      <c r="L22" s="480"/>
      <c r="M22" s="467" t="s">
        <v>290</v>
      </c>
      <c r="N22" s="467"/>
      <c r="O22" s="467"/>
      <c r="P22" s="467"/>
      <c r="Q22" s="468"/>
      <c r="R22" s="468"/>
      <c r="S22" s="468"/>
      <c r="T22" s="176" t="s">
        <v>291</v>
      </c>
      <c r="U22" s="468"/>
      <c r="V22" s="468"/>
      <c r="W22" s="468"/>
      <c r="X22" s="176" t="s">
        <v>292</v>
      </c>
      <c r="Y22" s="469"/>
      <c r="Z22" s="469"/>
      <c r="AA22" s="469"/>
      <c r="AB22" s="469"/>
      <c r="AC22" s="469"/>
      <c r="AD22" s="469"/>
      <c r="AE22" s="469"/>
      <c r="AF22" s="469"/>
      <c r="AG22" s="469"/>
      <c r="AH22" s="469"/>
      <c r="AI22" s="469"/>
      <c r="AJ22" s="469"/>
      <c r="AK22" s="469"/>
      <c r="AL22" s="469"/>
      <c r="AM22" s="469"/>
      <c r="AN22" s="469"/>
    </row>
    <row r="23" spans="2:40" ht="14.25" customHeight="1">
      <c r="B23" s="460"/>
      <c r="C23" s="480"/>
      <c r="D23" s="480"/>
      <c r="E23" s="480"/>
      <c r="F23" s="480"/>
      <c r="G23" s="480"/>
      <c r="H23" s="480"/>
      <c r="I23" s="480"/>
      <c r="J23" s="480"/>
      <c r="K23" s="480"/>
      <c r="L23" s="480"/>
      <c r="M23" s="470" t="s">
        <v>293</v>
      </c>
      <c r="N23" s="470"/>
      <c r="O23" s="470"/>
      <c r="P23" s="470"/>
      <c r="Q23" s="176" t="s">
        <v>294</v>
      </c>
      <c r="R23" s="471"/>
      <c r="S23" s="471"/>
      <c r="T23" s="471"/>
      <c r="U23" s="471"/>
      <c r="V23" s="472" t="s">
        <v>295</v>
      </c>
      <c r="W23" s="472"/>
      <c r="X23" s="473"/>
      <c r="Y23" s="473"/>
      <c r="Z23" s="473"/>
      <c r="AA23" s="473"/>
      <c r="AB23" s="473"/>
      <c r="AC23" s="473"/>
      <c r="AD23" s="473"/>
      <c r="AE23" s="473"/>
      <c r="AF23" s="473"/>
      <c r="AG23" s="473"/>
      <c r="AH23" s="473"/>
      <c r="AI23" s="473"/>
      <c r="AJ23" s="473"/>
      <c r="AK23" s="473"/>
      <c r="AL23" s="473"/>
      <c r="AM23" s="473"/>
      <c r="AN23" s="473"/>
    </row>
    <row r="24" spans="2:40" ht="13.2" customHeight="1">
      <c r="B24" s="460"/>
      <c r="C24" s="480"/>
      <c r="D24" s="480"/>
      <c r="E24" s="480"/>
      <c r="F24" s="480"/>
      <c r="G24" s="480"/>
      <c r="H24" s="480"/>
      <c r="I24" s="480"/>
      <c r="J24" s="480"/>
      <c r="K24" s="480"/>
      <c r="L24" s="480"/>
      <c r="M24" s="481"/>
      <c r="N24" s="481"/>
      <c r="O24" s="481"/>
      <c r="P24" s="481"/>
      <c r="Q24" s="481"/>
      <c r="R24" s="481"/>
      <c r="S24" s="481"/>
      <c r="T24" s="481"/>
      <c r="U24" s="481"/>
      <c r="V24" s="481"/>
      <c r="W24" s="481"/>
      <c r="X24" s="481"/>
      <c r="Y24" s="481"/>
      <c r="Z24" s="481"/>
      <c r="AA24" s="481"/>
      <c r="AB24" s="481"/>
      <c r="AC24" s="481"/>
      <c r="AD24" s="481"/>
      <c r="AE24" s="481"/>
      <c r="AF24" s="481"/>
      <c r="AG24" s="481"/>
      <c r="AH24" s="481"/>
      <c r="AI24" s="481"/>
      <c r="AJ24" s="481"/>
      <c r="AK24" s="481"/>
      <c r="AL24" s="481"/>
      <c r="AM24" s="481"/>
      <c r="AN24" s="481"/>
    </row>
    <row r="25" spans="2:40" ht="14.25" customHeight="1">
      <c r="B25" s="482" t="s">
        <v>297</v>
      </c>
      <c r="C25" s="480" t="s">
        <v>15</v>
      </c>
      <c r="D25" s="480"/>
      <c r="E25" s="480"/>
      <c r="F25" s="480"/>
      <c r="G25" s="480"/>
      <c r="H25" s="480"/>
      <c r="I25" s="480"/>
      <c r="J25" s="480"/>
      <c r="K25" s="480"/>
      <c r="L25" s="480"/>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row>
    <row r="26" spans="2:40" ht="14.25" customHeight="1">
      <c r="B26" s="482"/>
      <c r="C26" s="484" t="s">
        <v>298</v>
      </c>
      <c r="D26" s="484"/>
      <c r="E26" s="484"/>
      <c r="F26" s="484"/>
      <c r="G26" s="484"/>
      <c r="H26" s="484"/>
      <c r="I26" s="484"/>
      <c r="J26" s="484"/>
      <c r="K26" s="484"/>
      <c r="L26" s="484"/>
      <c r="M26" s="485"/>
      <c r="N26" s="485"/>
      <c r="O26" s="485"/>
      <c r="P26" s="485"/>
      <c r="Q26" s="485"/>
      <c r="R26" s="485"/>
      <c r="S26" s="485"/>
      <c r="T26" s="485"/>
      <c r="U26" s="485"/>
      <c r="V26" s="485"/>
      <c r="W26" s="485"/>
      <c r="X26" s="485"/>
      <c r="Y26" s="485"/>
      <c r="Z26" s="485"/>
      <c r="AA26" s="485"/>
      <c r="AB26" s="485"/>
      <c r="AC26" s="485"/>
      <c r="AD26" s="485"/>
      <c r="AE26" s="485"/>
      <c r="AF26" s="485"/>
      <c r="AG26" s="485"/>
      <c r="AH26" s="485"/>
      <c r="AI26" s="485"/>
      <c r="AJ26" s="485"/>
      <c r="AK26" s="485"/>
      <c r="AL26" s="485"/>
      <c r="AM26" s="485"/>
      <c r="AN26" s="485"/>
    </row>
    <row r="27" spans="2:40" ht="13.5" customHeight="1">
      <c r="B27" s="482"/>
      <c r="C27" s="465" t="s">
        <v>299</v>
      </c>
      <c r="D27" s="465"/>
      <c r="E27" s="465"/>
      <c r="F27" s="465"/>
      <c r="G27" s="465"/>
      <c r="H27" s="465"/>
      <c r="I27" s="465"/>
      <c r="J27" s="465"/>
      <c r="K27" s="465"/>
      <c r="L27" s="465"/>
      <c r="M27" s="467" t="s">
        <v>290</v>
      </c>
      <c r="N27" s="467"/>
      <c r="O27" s="467"/>
      <c r="P27" s="467"/>
      <c r="Q27" s="468"/>
      <c r="R27" s="468"/>
      <c r="S27" s="468"/>
      <c r="T27" s="176" t="s">
        <v>291</v>
      </c>
      <c r="U27" s="468"/>
      <c r="V27" s="468"/>
      <c r="W27" s="468"/>
      <c r="X27" s="176" t="s">
        <v>292</v>
      </c>
      <c r="Y27" s="469"/>
      <c r="Z27" s="469"/>
      <c r="AA27" s="469"/>
      <c r="AB27" s="469"/>
      <c r="AC27" s="469"/>
      <c r="AD27" s="469"/>
      <c r="AE27" s="469"/>
      <c r="AF27" s="469"/>
      <c r="AG27" s="469"/>
      <c r="AH27" s="469"/>
      <c r="AI27" s="469"/>
      <c r="AJ27" s="469"/>
      <c r="AK27" s="469"/>
      <c r="AL27" s="469"/>
      <c r="AM27" s="469"/>
      <c r="AN27" s="469"/>
    </row>
    <row r="28" spans="2:40" ht="14.25" customHeight="1">
      <c r="B28" s="482"/>
      <c r="C28" s="465"/>
      <c r="D28" s="465"/>
      <c r="E28" s="465"/>
      <c r="F28" s="465"/>
      <c r="G28" s="465"/>
      <c r="H28" s="465"/>
      <c r="I28" s="465"/>
      <c r="J28" s="465"/>
      <c r="K28" s="465"/>
      <c r="L28" s="465"/>
      <c r="M28" s="470" t="s">
        <v>293</v>
      </c>
      <c r="N28" s="470"/>
      <c r="O28" s="470"/>
      <c r="P28" s="470"/>
      <c r="Q28" s="176" t="s">
        <v>294</v>
      </c>
      <c r="R28" s="471"/>
      <c r="S28" s="471"/>
      <c r="T28" s="471"/>
      <c r="U28" s="471"/>
      <c r="V28" s="472" t="s">
        <v>295</v>
      </c>
      <c r="W28" s="472"/>
      <c r="X28" s="473"/>
      <c r="Y28" s="473"/>
      <c r="Z28" s="473"/>
      <c r="AA28" s="473"/>
      <c r="AB28" s="473"/>
      <c r="AC28" s="473"/>
      <c r="AD28" s="473"/>
      <c r="AE28" s="473"/>
      <c r="AF28" s="473"/>
      <c r="AG28" s="473"/>
      <c r="AH28" s="473"/>
      <c r="AI28" s="473"/>
      <c r="AJ28" s="473"/>
      <c r="AK28" s="473"/>
      <c r="AL28" s="473"/>
      <c r="AM28" s="473"/>
      <c r="AN28" s="473"/>
    </row>
    <row r="29" spans="2:40" ht="13.2" customHeight="1">
      <c r="B29" s="482"/>
      <c r="C29" s="465"/>
      <c r="D29" s="465"/>
      <c r="E29" s="465"/>
      <c r="F29" s="465"/>
      <c r="G29" s="465"/>
      <c r="H29" s="465"/>
      <c r="I29" s="465"/>
      <c r="J29" s="465"/>
      <c r="K29" s="465"/>
      <c r="L29" s="465"/>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c r="AM29" s="481"/>
      <c r="AN29" s="481"/>
    </row>
    <row r="30" spans="2:40" ht="14.25" customHeight="1">
      <c r="B30" s="482"/>
      <c r="C30" s="465" t="s">
        <v>21</v>
      </c>
      <c r="D30" s="465"/>
      <c r="E30" s="465"/>
      <c r="F30" s="465"/>
      <c r="G30" s="465"/>
      <c r="H30" s="465"/>
      <c r="I30" s="465"/>
      <c r="J30" s="465"/>
      <c r="K30" s="465"/>
      <c r="L30" s="465"/>
      <c r="M30" s="456" t="s">
        <v>22</v>
      </c>
      <c r="N30" s="456"/>
      <c r="O30" s="456"/>
      <c r="P30" s="456"/>
      <c r="Q30" s="456"/>
      <c r="R30" s="457"/>
      <c r="S30" s="457"/>
      <c r="T30" s="457"/>
      <c r="U30" s="457"/>
      <c r="V30" s="457"/>
      <c r="W30" s="457"/>
      <c r="X30" s="457"/>
      <c r="Y30" s="457"/>
      <c r="Z30" s="457"/>
      <c r="AA30" s="457"/>
      <c r="AB30" s="459" t="s">
        <v>23</v>
      </c>
      <c r="AC30" s="459"/>
      <c r="AD30" s="459"/>
      <c r="AE30" s="459"/>
      <c r="AF30" s="459"/>
      <c r="AG30" s="457"/>
      <c r="AH30" s="457"/>
      <c r="AI30" s="457"/>
      <c r="AJ30" s="457"/>
      <c r="AK30" s="457"/>
      <c r="AL30" s="457"/>
      <c r="AM30" s="457"/>
      <c r="AN30" s="457"/>
    </row>
    <row r="31" spans="2:40" ht="13.5" customHeight="1">
      <c r="B31" s="482"/>
      <c r="C31" s="487" t="s">
        <v>29</v>
      </c>
      <c r="D31" s="487"/>
      <c r="E31" s="487"/>
      <c r="F31" s="487"/>
      <c r="G31" s="487"/>
      <c r="H31" s="487"/>
      <c r="I31" s="487"/>
      <c r="J31" s="487"/>
      <c r="K31" s="487"/>
      <c r="L31" s="487"/>
      <c r="M31" s="467" t="s">
        <v>290</v>
      </c>
      <c r="N31" s="467"/>
      <c r="O31" s="467"/>
      <c r="P31" s="467"/>
      <c r="Q31" s="468"/>
      <c r="R31" s="468"/>
      <c r="S31" s="468"/>
      <c r="T31" s="176" t="s">
        <v>291</v>
      </c>
      <c r="U31" s="468"/>
      <c r="V31" s="468"/>
      <c r="W31" s="468"/>
      <c r="X31" s="176" t="s">
        <v>292</v>
      </c>
      <c r="Y31" s="469"/>
      <c r="Z31" s="469"/>
      <c r="AA31" s="469"/>
      <c r="AB31" s="469"/>
      <c r="AC31" s="469"/>
      <c r="AD31" s="469"/>
      <c r="AE31" s="469"/>
      <c r="AF31" s="469"/>
      <c r="AG31" s="469"/>
      <c r="AH31" s="469"/>
      <c r="AI31" s="469"/>
      <c r="AJ31" s="469"/>
      <c r="AK31" s="469"/>
      <c r="AL31" s="469"/>
      <c r="AM31" s="469"/>
      <c r="AN31" s="469"/>
    </row>
    <row r="32" spans="2:40" ht="14.25" customHeight="1">
      <c r="B32" s="482"/>
      <c r="C32" s="487"/>
      <c r="D32" s="487"/>
      <c r="E32" s="487"/>
      <c r="F32" s="487"/>
      <c r="G32" s="487"/>
      <c r="H32" s="487"/>
      <c r="I32" s="487"/>
      <c r="J32" s="487"/>
      <c r="K32" s="487"/>
      <c r="L32" s="487"/>
      <c r="M32" s="470" t="s">
        <v>293</v>
      </c>
      <c r="N32" s="470"/>
      <c r="O32" s="470"/>
      <c r="P32" s="470"/>
      <c r="Q32" s="176" t="s">
        <v>294</v>
      </c>
      <c r="R32" s="471"/>
      <c r="S32" s="471"/>
      <c r="T32" s="471"/>
      <c r="U32" s="471"/>
      <c r="V32" s="472" t="s">
        <v>295</v>
      </c>
      <c r="W32" s="472"/>
      <c r="X32" s="473"/>
      <c r="Y32" s="473"/>
      <c r="Z32" s="473"/>
      <c r="AA32" s="473"/>
      <c r="AB32" s="473"/>
      <c r="AC32" s="473"/>
      <c r="AD32" s="473"/>
      <c r="AE32" s="473"/>
      <c r="AF32" s="473"/>
      <c r="AG32" s="473"/>
      <c r="AH32" s="473"/>
      <c r="AI32" s="473"/>
      <c r="AJ32" s="473"/>
      <c r="AK32" s="473"/>
      <c r="AL32" s="473"/>
      <c r="AM32" s="473"/>
      <c r="AN32" s="473"/>
    </row>
    <row r="33" spans="2:40">
      <c r="B33" s="482"/>
      <c r="C33" s="487"/>
      <c r="D33" s="487"/>
      <c r="E33" s="487"/>
      <c r="F33" s="487"/>
      <c r="G33" s="487"/>
      <c r="H33" s="487"/>
      <c r="I33" s="487"/>
      <c r="J33" s="487"/>
      <c r="K33" s="487"/>
      <c r="L33" s="487"/>
      <c r="M33" s="481"/>
      <c r="N33" s="481"/>
      <c r="O33" s="481"/>
      <c r="P33" s="481"/>
      <c r="Q33" s="481"/>
      <c r="R33" s="481"/>
      <c r="S33" s="481"/>
      <c r="T33" s="481"/>
      <c r="U33" s="481"/>
      <c r="V33" s="481"/>
      <c r="W33" s="481"/>
      <c r="X33" s="481"/>
      <c r="Y33" s="481"/>
      <c r="Z33" s="481"/>
      <c r="AA33" s="481"/>
      <c r="AB33" s="481"/>
      <c r="AC33" s="481"/>
      <c r="AD33" s="481"/>
      <c r="AE33" s="481"/>
      <c r="AF33" s="481"/>
      <c r="AG33" s="481"/>
      <c r="AH33" s="481"/>
      <c r="AI33" s="481"/>
      <c r="AJ33" s="481"/>
      <c r="AK33" s="481"/>
      <c r="AL33" s="481"/>
      <c r="AM33" s="481"/>
      <c r="AN33" s="481"/>
    </row>
    <row r="34" spans="2:40" ht="14.25" customHeight="1">
      <c r="B34" s="482"/>
      <c r="C34" s="465"/>
      <c r="D34" s="465"/>
      <c r="E34" s="465"/>
      <c r="F34" s="465"/>
      <c r="G34" s="465"/>
      <c r="H34" s="465"/>
      <c r="I34" s="465"/>
      <c r="J34" s="465"/>
      <c r="K34" s="465"/>
      <c r="L34" s="465"/>
      <c r="M34" s="456" t="s">
        <v>22</v>
      </c>
      <c r="N34" s="456"/>
      <c r="O34" s="456"/>
      <c r="P34" s="456"/>
      <c r="Q34" s="456"/>
      <c r="R34" s="457"/>
      <c r="S34" s="457"/>
      <c r="T34" s="457"/>
      <c r="U34" s="457"/>
      <c r="V34" s="457"/>
      <c r="W34" s="457"/>
      <c r="X34" s="457"/>
      <c r="Y34" s="457"/>
      <c r="Z34" s="457"/>
      <c r="AA34" s="457"/>
      <c r="AB34" s="459" t="s">
        <v>23</v>
      </c>
      <c r="AC34" s="459"/>
      <c r="AD34" s="459"/>
      <c r="AE34" s="459"/>
      <c r="AF34" s="459"/>
      <c r="AG34" s="457"/>
      <c r="AH34" s="457"/>
      <c r="AI34" s="457"/>
      <c r="AJ34" s="457"/>
      <c r="AK34" s="457"/>
      <c r="AL34" s="457"/>
      <c r="AM34" s="457"/>
      <c r="AN34" s="457"/>
    </row>
    <row r="35" spans="2:40" ht="14.25" customHeight="1">
      <c r="B35" s="482"/>
      <c r="C35" s="465" t="s">
        <v>30</v>
      </c>
      <c r="D35" s="465"/>
      <c r="E35" s="465"/>
      <c r="F35" s="465"/>
      <c r="G35" s="465"/>
      <c r="H35" s="465"/>
      <c r="I35" s="465"/>
      <c r="J35" s="465"/>
      <c r="K35" s="465"/>
      <c r="L35" s="465"/>
      <c r="M35" s="486"/>
      <c r="N35" s="486"/>
      <c r="O35" s="486"/>
      <c r="P35" s="486"/>
      <c r="Q35" s="486"/>
      <c r="R35" s="486"/>
      <c r="S35" s="486"/>
      <c r="T35" s="486"/>
      <c r="U35" s="486"/>
      <c r="V35" s="486"/>
      <c r="W35" s="486"/>
      <c r="X35" s="486"/>
      <c r="Y35" s="486"/>
      <c r="Z35" s="486"/>
      <c r="AA35" s="486"/>
      <c r="AB35" s="486"/>
      <c r="AC35" s="486"/>
      <c r="AD35" s="486"/>
      <c r="AE35" s="486"/>
      <c r="AF35" s="486"/>
      <c r="AG35" s="486"/>
      <c r="AH35" s="486"/>
      <c r="AI35" s="486"/>
      <c r="AJ35" s="486"/>
      <c r="AK35" s="486"/>
      <c r="AL35" s="486"/>
      <c r="AM35" s="486"/>
      <c r="AN35" s="486"/>
    </row>
    <row r="36" spans="2:40" ht="13.5" customHeight="1">
      <c r="B36" s="482"/>
      <c r="C36" s="465" t="s">
        <v>31</v>
      </c>
      <c r="D36" s="465"/>
      <c r="E36" s="465"/>
      <c r="F36" s="465"/>
      <c r="G36" s="465"/>
      <c r="H36" s="465"/>
      <c r="I36" s="465"/>
      <c r="J36" s="465"/>
      <c r="K36" s="465"/>
      <c r="L36" s="465"/>
      <c r="M36" s="467" t="s">
        <v>290</v>
      </c>
      <c r="N36" s="467"/>
      <c r="O36" s="467"/>
      <c r="P36" s="467"/>
      <c r="Q36" s="468"/>
      <c r="R36" s="468"/>
      <c r="S36" s="468"/>
      <c r="T36" s="176" t="s">
        <v>291</v>
      </c>
      <c r="U36" s="468"/>
      <c r="V36" s="468"/>
      <c r="W36" s="468"/>
      <c r="X36" s="176" t="s">
        <v>292</v>
      </c>
      <c r="Y36" s="469"/>
      <c r="Z36" s="469"/>
      <c r="AA36" s="469"/>
      <c r="AB36" s="469"/>
      <c r="AC36" s="469"/>
      <c r="AD36" s="469"/>
      <c r="AE36" s="469"/>
      <c r="AF36" s="469"/>
      <c r="AG36" s="469"/>
      <c r="AH36" s="469"/>
      <c r="AI36" s="469"/>
      <c r="AJ36" s="469"/>
      <c r="AK36" s="469"/>
      <c r="AL36" s="469"/>
      <c r="AM36" s="469"/>
      <c r="AN36" s="469"/>
    </row>
    <row r="37" spans="2:40" ht="14.25" customHeight="1">
      <c r="B37" s="482"/>
      <c r="C37" s="465"/>
      <c r="D37" s="465"/>
      <c r="E37" s="465"/>
      <c r="F37" s="465"/>
      <c r="G37" s="465"/>
      <c r="H37" s="465"/>
      <c r="I37" s="465"/>
      <c r="J37" s="465"/>
      <c r="K37" s="465"/>
      <c r="L37" s="465"/>
      <c r="M37" s="470" t="s">
        <v>293</v>
      </c>
      <c r="N37" s="470"/>
      <c r="O37" s="470"/>
      <c r="P37" s="470"/>
      <c r="Q37" s="176" t="s">
        <v>294</v>
      </c>
      <c r="R37" s="471"/>
      <c r="S37" s="471"/>
      <c r="T37" s="471"/>
      <c r="U37" s="471"/>
      <c r="V37" s="472" t="s">
        <v>295</v>
      </c>
      <c r="W37" s="472"/>
      <c r="X37" s="473"/>
      <c r="Y37" s="473"/>
      <c r="Z37" s="473"/>
      <c r="AA37" s="473"/>
      <c r="AB37" s="473"/>
      <c r="AC37" s="473"/>
      <c r="AD37" s="473"/>
      <c r="AE37" s="473"/>
      <c r="AF37" s="473"/>
      <c r="AG37" s="473"/>
      <c r="AH37" s="473"/>
      <c r="AI37" s="473"/>
      <c r="AJ37" s="473"/>
      <c r="AK37" s="473"/>
      <c r="AL37" s="473"/>
      <c r="AM37" s="473"/>
      <c r="AN37" s="473"/>
    </row>
    <row r="38" spans="2:40" ht="13.2" customHeight="1">
      <c r="B38" s="482"/>
      <c r="C38" s="465"/>
      <c r="D38" s="465"/>
      <c r="E38" s="465"/>
      <c r="F38" s="465"/>
      <c r="G38" s="465"/>
      <c r="H38" s="465"/>
      <c r="I38" s="465"/>
      <c r="J38" s="465"/>
      <c r="K38" s="465"/>
      <c r="L38" s="465"/>
      <c r="M38" s="481"/>
      <c r="N38" s="481"/>
      <c r="O38" s="481"/>
      <c r="P38" s="481"/>
      <c r="Q38" s="481"/>
      <c r="R38" s="481"/>
      <c r="S38" s="481"/>
      <c r="T38" s="481"/>
      <c r="U38" s="481"/>
      <c r="V38" s="481"/>
      <c r="W38" s="481"/>
      <c r="X38" s="481"/>
      <c r="Y38" s="481"/>
      <c r="Z38" s="481"/>
      <c r="AA38" s="481"/>
      <c r="AB38" s="481"/>
      <c r="AC38" s="481"/>
      <c r="AD38" s="481"/>
      <c r="AE38" s="481"/>
      <c r="AF38" s="481"/>
      <c r="AG38" s="481"/>
      <c r="AH38" s="481"/>
      <c r="AI38" s="481"/>
      <c r="AJ38" s="481"/>
      <c r="AK38" s="481"/>
      <c r="AL38" s="481"/>
      <c r="AM38" s="481"/>
      <c r="AN38" s="481"/>
    </row>
    <row r="39" spans="2:40" ht="13.5" customHeight="1">
      <c r="B39" s="482" t="s">
        <v>300</v>
      </c>
      <c r="C39" s="517" t="s">
        <v>32</v>
      </c>
      <c r="D39" s="517"/>
      <c r="E39" s="517"/>
      <c r="F39" s="517"/>
      <c r="G39" s="517"/>
      <c r="H39" s="517"/>
      <c r="I39" s="517"/>
      <c r="J39" s="517"/>
      <c r="K39" s="517"/>
      <c r="L39" s="517"/>
      <c r="M39" s="517"/>
      <c r="N39" s="517"/>
      <c r="O39" s="518" t="s">
        <v>33</v>
      </c>
      <c r="P39" s="518"/>
      <c r="Q39" s="519" t="s">
        <v>301</v>
      </c>
      <c r="R39" s="519"/>
      <c r="S39" s="519"/>
      <c r="T39" s="519"/>
      <c r="U39" s="519"/>
      <c r="V39" s="520" t="s">
        <v>34</v>
      </c>
      <c r="W39" s="520"/>
      <c r="X39" s="520"/>
      <c r="Y39" s="520"/>
      <c r="Z39" s="520"/>
      <c r="AA39" s="520"/>
      <c r="AB39" s="520"/>
      <c r="AC39" s="520"/>
      <c r="AD39" s="520"/>
      <c r="AE39" s="488" t="s">
        <v>35</v>
      </c>
      <c r="AF39" s="488"/>
      <c r="AG39" s="488"/>
      <c r="AH39" s="488"/>
      <c r="AI39" s="488"/>
      <c r="AJ39" s="494" t="s">
        <v>36</v>
      </c>
      <c r="AK39" s="494"/>
      <c r="AL39" s="494"/>
      <c r="AM39" s="494"/>
      <c r="AN39" s="494"/>
    </row>
    <row r="40" spans="2:40" ht="14.25" customHeight="1">
      <c r="B40" s="482"/>
      <c r="C40" s="517"/>
      <c r="D40" s="517"/>
      <c r="E40" s="517"/>
      <c r="F40" s="517"/>
      <c r="G40" s="517"/>
      <c r="H40" s="517"/>
      <c r="I40" s="517"/>
      <c r="J40" s="517"/>
      <c r="K40" s="517"/>
      <c r="L40" s="517"/>
      <c r="M40" s="517"/>
      <c r="N40" s="517"/>
      <c r="O40" s="518"/>
      <c r="P40" s="518"/>
      <c r="Q40" s="495" t="s">
        <v>37</v>
      </c>
      <c r="R40" s="495"/>
      <c r="S40" s="495"/>
      <c r="T40" s="495"/>
      <c r="U40" s="495"/>
      <c r="V40" s="496"/>
      <c r="W40" s="496"/>
      <c r="X40" s="496"/>
      <c r="Y40" s="496"/>
      <c r="Z40" s="496"/>
      <c r="AA40" s="496"/>
      <c r="AB40" s="496"/>
      <c r="AC40" s="496"/>
      <c r="AD40" s="496"/>
      <c r="AE40" s="497" t="s">
        <v>37</v>
      </c>
      <c r="AF40" s="497"/>
      <c r="AG40" s="497"/>
      <c r="AH40" s="497"/>
      <c r="AI40" s="497"/>
      <c r="AJ40" s="498" t="s">
        <v>38</v>
      </c>
      <c r="AK40" s="498"/>
      <c r="AL40" s="498"/>
      <c r="AM40" s="498"/>
      <c r="AN40" s="498"/>
    </row>
    <row r="41" spans="2:40" ht="14.25" customHeight="1">
      <c r="B41" s="482"/>
      <c r="C41" s="499" t="s">
        <v>302</v>
      </c>
      <c r="E41" s="491" t="s">
        <v>0</v>
      </c>
      <c r="F41" s="491"/>
      <c r="G41" s="491"/>
      <c r="H41" s="491"/>
      <c r="I41" s="491"/>
      <c r="J41" s="491"/>
      <c r="K41" s="491"/>
      <c r="L41" s="491"/>
      <c r="M41" s="491"/>
      <c r="N41" s="491"/>
      <c r="O41" s="492"/>
      <c r="P41" s="492"/>
      <c r="Q41" s="493"/>
      <c r="R41" s="493"/>
      <c r="S41" s="493"/>
      <c r="T41" s="493"/>
      <c r="U41" s="493"/>
      <c r="V41" t="s">
        <v>241</v>
      </c>
      <c r="W41" s="489" t="s">
        <v>303</v>
      </c>
      <c r="X41" s="489"/>
      <c r="Y41" t="s">
        <v>241</v>
      </c>
      <c r="Z41" s="489" t="s">
        <v>304</v>
      </c>
      <c r="AA41" s="489"/>
      <c r="AB41" t="s">
        <v>241</v>
      </c>
      <c r="AC41" s="490" t="s">
        <v>305</v>
      </c>
      <c r="AD41" s="490"/>
      <c r="AE41" s="457"/>
      <c r="AF41" s="457"/>
      <c r="AG41" s="457"/>
      <c r="AH41" s="457"/>
      <c r="AI41" s="457"/>
      <c r="AJ41" s="478"/>
      <c r="AK41" s="478"/>
      <c r="AL41" s="478"/>
      <c r="AM41" s="478"/>
      <c r="AN41" s="478"/>
    </row>
    <row r="42" spans="2:40" ht="14.25" customHeight="1">
      <c r="B42" s="482"/>
      <c r="C42" s="499"/>
      <c r="E42" s="491" t="s">
        <v>1</v>
      </c>
      <c r="F42" s="491"/>
      <c r="G42" s="491"/>
      <c r="H42" s="491"/>
      <c r="I42" s="491"/>
      <c r="J42" s="491"/>
      <c r="K42" s="491"/>
      <c r="L42" s="491"/>
      <c r="M42" s="491"/>
      <c r="N42" s="491"/>
      <c r="O42" s="492"/>
      <c r="P42" s="492"/>
      <c r="Q42" s="493"/>
      <c r="R42" s="493"/>
      <c r="S42" s="493"/>
      <c r="T42" s="493"/>
      <c r="U42" s="493"/>
      <c r="V42" t="s">
        <v>241</v>
      </c>
      <c r="W42" s="489" t="s">
        <v>303</v>
      </c>
      <c r="X42" s="489"/>
      <c r="Y42" t="s">
        <v>241</v>
      </c>
      <c r="Z42" s="489" t="s">
        <v>304</v>
      </c>
      <c r="AA42" s="489"/>
      <c r="AB42" t="s">
        <v>241</v>
      </c>
      <c r="AC42" s="490" t="s">
        <v>305</v>
      </c>
      <c r="AD42" s="490"/>
      <c r="AE42" s="457"/>
      <c r="AF42" s="457"/>
      <c r="AG42" s="457"/>
      <c r="AH42" s="457"/>
      <c r="AI42" s="457"/>
      <c r="AJ42" s="478"/>
      <c r="AK42" s="478"/>
      <c r="AL42" s="478"/>
      <c r="AM42" s="478"/>
      <c r="AN42" s="478"/>
    </row>
    <row r="43" spans="2:40" ht="14.25" customHeight="1">
      <c r="B43" s="482"/>
      <c r="C43" s="499"/>
      <c r="E43" s="491" t="s">
        <v>306</v>
      </c>
      <c r="F43" s="491"/>
      <c r="G43" s="491"/>
      <c r="H43" s="491"/>
      <c r="I43" s="491"/>
      <c r="J43" s="491"/>
      <c r="K43" s="491"/>
      <c r="L43" s="491"/>
      <c r="M43" s="491"/>
      <c r="N43" s="491"/>
      <c r="O43" s="492"/>
      <c r="P43" s="492"/>
      <c r="Q43" s="493"/>
      <c r="R43" s="493"/>
      <c r="S43" s="493"/>
      <c r="T43" s="493"/>
      <c r="U43" s="493"/>
      <c r="V43" t="s">
        <v>241</v>
      </c>
      <c r="W43" s="489" t="s">
        <v>303</v>
      </c>
      <c r="X43" s="489"/>
      <c r="Y43" t="s">
        <v>241</v>
      </c>
      <c r="Z43" s="489" t="s">
        <v>304</v>
      </c>
      <c r="AA43" s="489"/>
      <c r="AB43" t="s">
        <v>241</v>
      </c>
      <c r="AC43" s="490" t="s">
        <v>305</v>
      </c>
      <c r="AD43" s="490"/>
      <c r="AE43" s="457"/>
      <c r="AF43" s="457"/>
      <c r="AG43" s="457"/>
      <c r="AH43" s="457"/>
      <c r="AI43" s="457"/>
      <c r="AJ43" s="478"/>
      <c r="AK43" s="478"/>
      <c r="AL43" s="478"/>
      <c r="AM43" s="478"/>
      <c r="AN43" s="478"/>
    </row>
    <row r="44" spans="2:40" ht="14.25" customHeight="1">
      <c r="B44" s="482"/>
      <c r="C44" s="499"/>
      <c r="E44" s="491" t="s">
        <v>307</v>
      </c>
      <c r="F44" s="491"/>
      <c r="G44" s="491"/>
      <c r="H44" s="491"/>
      <c r="I44" s="491"/>
      <c r="J44" s="491"/>
      <c r="K44" s="491"/>
      <c r="L44" s="491"/>
      <c r="M44" s="491"/>
      <c r="N44" s="491"/>
      <c r="O44" s="492"/>
      <c r="P44" s="492"/>
      <c r="Q44" s="493"/>
      <c r="R44" s="493"/>
      <c r="S44" s="493"/>
      <c r="T44" s="493"/>
      <c r="U44" s="493"/>
      <c r="V44" t="s">
        <v>241</v>
      </c>
      <c r="W44" s="489" t="s">
        <v>303</v>
      </c>
      <c r="X44" s="489"/>
      <c r="Y44" t="s">
        <v>241</v>
      </c>
      <c r="Z44" s="489" t="s">
        <v>304</v>
      </c>
      <c r="AA44" s="489"/>
      <c r="AB44" t="s">
        <v>241</v>
      </c>
      <c r="AC44" s="490" t="s">
        <v>305</v>
      </c>
      <c r="AD44" s="490"/>
      <c r="AE44" s="457"/>
      <c r="AF44" s="457"/>
      <c r="AG44" s="457"/>
      <c r="AH44" s="457"/>
      <c r="AI44" s="457"/>
      <c r="AJ44" s="478"/>
      <c r="AK44" s="478"/>
      <c r="AL44" s="478"/>
      <c r="AM44" s="478"/>
      <c r="AN44" s="478"/>
    </row>
    <row r="45" spans="2:40" ht="14.25" customHeight="1">
      <c r="B45" s="482"/>
      <c r="C45" s="499"/>
      <c r="E45" s="491" t="s">
        <v>308</v>
      </c>
      <c r="F45" s="491"/>
      <c r="G45" s="491"/>
      <c r="H45" s="491"/>
      <c r="I45" s="491"/>
      <c r="J45" s="491"/>
      <c r="K45" s="491"/>
      <c r="L45" s="491"/>
      <c r="M45" s="491"/>
      <c r="N45" s="491"/>
      <c r="O45" s="492"/>
      <c r="P45" s="492"/>
      <c r="Q45" s="493"/>
      <c r="R45" s="493"/>
      <c r="S45" s="493"/>
      <c r="T45" s="493"/>
      <c r="U45" s="493"/>
      <c r="V45" t="s">
        <v>241</v>
      </c>
      <c r="W45" s="489" t="s">
        <v>303</v>
      </c>
      <c r="X45" s="489"/>
      <c r="Y45" t="s">
        <v>241</v>
      </c>
      <c r="Z45" s="489" t="s">
        <v>304</v>
      </c>
      <c r="AA45" s="489"/>
      <c r="AB45" t="s">
        <v>241</v>
      </c>
      <c r="AC45" s="490" t="s">
        <v>305</v>
      </c>
      <c r="AD45" s="490"/>
      <c r="AE45" s="457"/>
      <c r="AF45" s="457"/>
      <c r="AG45" s="457"/>
      <c r="AH45" s="457"/>
      <c r="AI45" s="457"/>
      <c r="AJ45" s="478"/>
      <c r="AK45" s="478"/>
      <c r="AL45" s="478"/>
      <c r="AM45" s="478"/>
      <c r="AN45" s="478"/>
    </row>
    <row r="46" spans="2:40" ht="14.25" customHeight="1">
      <c r="B46" s="482"/>
      <c r="C46" s="499"/>
      <c r="E46" s="491" t="s">
        <v>2</v>
      </c>
      <c r="F46" s="491"/>
      <c r="G46" s="491"/>
      <c r="H46" s="491"/>
      <c r="I46" s="491"/>
      <c r="J46" s="491"/>
      <c r="K46" s="491"/>
      <c r="L46" s="491"/>
      <c r="M46" s="491"/>
      <c r="N46" s="491"/>
      <c r="O46" s="492"/>
      <c r="P46" s="492"/>
      <c r="Q46" s="493"/>
      <c r="R46" s="493"/>
      <c r="S46" s="493"/>
      <c r="T46" s="493"/>
      <c r="U46" s="493"/>
      <c r="V46" t="s">
        <v>241</v>
      </c>
      <c r="W46" s="489" t="s">
        <v>303</v>
      </c>
      <c r="X46" s="489"/>
      <c r="Y46" t="s">
        <v>241</v>
      </c>
      <c r="Z46" s="489" t="s">
        <v>304</v>
      </c>
      <c r="AA46" s="489"/>
      <c r="AB46" t="s">
        <v>241</v>
      </c>
      <c r="AC46" s="490" t="s">
        <v>305</v>
      </c>
      <c r="AD46" s="490"/>
      <c r="AE46" s="457"/>
      <c r="AF46" s="457"/>
      <c r="AG46" s="457"/>
      <c r="AH46" s="457"/>
      <c r="AI46" s="457"/>
      <c r="AJ46" s="478"/>
      <c r="AK46" s="478"/>
      <c r="AL46" s="478"/>
      <c r="AM46" s="478"/>
      <c r="AN46" s="478"/>
    </row>
    <row r="47" spans="2:40" ht="14.25" customHeight="1">
      <c r="B47" s="482"/>
      <c r="C47" s="499"/>
      <c r="E47" s="491" t="s">
        <v>309</v>
      </c>
      <c r="F47" s="491"/>
      <c r="G47" s="491"/>
      <c r="H47" s="491"/>
      <c r="I47" s="491"/>
      <c r="J47" s="491"/>
      <c r="K47" s="491"/>
      <c r="L47" s="491"/>
      <c r="M47" s="491"/>
      <c r="N47" s="491"/>
      <c r="O47" s="492"/>
      <c r="P47" s="492"/>
      <c r="Q47" s="493"/>
      <c r="R47" s="493"/>
      <c r="S47" s="493"/>
      <c r="T47" s="493"/>
      <c r="U47" s="493"/>
      <c r="V47" t="s">
        <v>241</v>
      </c>
      <c r="W47" s="489" t="s">
        <v>303</v>
      </c>
      <c r="X47" s="489"/>
      <c r="Y47" t="s">
        <v>241</v>
      </c>
      <c r="Z47" s="489" t="s">
        <v>304</v>
      </c>
      <c r="AA47" s="489"/>
      <c r="AB47" t="s">
        <v>241</v>
      </c>
      <c r="AC47" s="490" t="s">
        <v>305</v>
      </c>
      <c r="AD47" s="490"/>
      <c r="AE47" s="457"/>
      <c r="AF47" s="457"/>
      <c r="AG47" s="457"/>
      <c r="AH47" s="457"/>
      <c r="AI47" s="457"/>
      <c r="AJ47" s="478"/>
      <c r="AK47" s="478"/>
      <c r="AL47" s="478"/>
      <c r="AM47" s="478"/>
      <c r="AN47" s="478"/>
    </row>
    <row r="48" spans="2:40" ht="14.25" customHeight="1">
      <c r="B48" s="482"/>
      <c r="C48" s="499"/>
      <c r="E48" s="491" t="s">
        <v>3</v>
      </c>
      <c r="F48" s="491"/>
      <c r="G48" s="491"/>
      <c r="H48" s="491"/>
      <c r="I48" s="491"/>
      <c r="J48" s="491"/>
      <c r="K48" s="491"/>
      <c r="L48" s="491"/>
      <c r="M48" s="491"/>
      <c r="N48" s="491"/>
      <c r="O48" s="492"/>
      <c r="P48" s="492"/>
      <c r="Q48" s="493"/>
      <c r="R48" s="493"/>
      <c r="S48" s="493"/>
      <c r="T48" s="493"/>
      <c r="U48" s="493"/>
      <c r="V48" t="s">
        <v>241</v>
      </c>
      <c r="W48" s="489" t="s">
        <v>303</v>
      </c>
      <c r="X48" s="489"/>
      <c r="Y48" t="s">
        <v>241</v>
      </c>
      <c r="Z48" s="489" t="s">
        <v>304</v>
      </c>
      <c r="AA48" s="489"/>
      <c r="AB48" t="s">
        <v>241</v>
      </c>
      <c r="AC48" s="490" t="s">
        <v>305</v>
      </c>
      <c r="AD48" s="490"/>
      <c r="AE48" s="457"/>
      <c r="AF48" s="457"/>
      <c r="AG48" s="457"/>
      <c r="AH48" s="457"/>
      <c r="AI48" s="457"/>
      <c r="AJ48" s="478"/>
      <c r="AK48" s="478"/>
      <c r="AL48" s="478"/>
      <c r="AM48" s="478"/>
      <c r="AN48" s="478"/>
    </row>
    <row r="49" spans="2:40" ht="14.25" customHeight="1">
      <c r="B49" s="482"/>
      <c r="C49" s="499"/>
      <c r="E49" s="491" t="s">
        <v>310</v>
      </c>
      <c r="F49" s="491"/>
      <c r="G49" s="491"/>
      <c r="H49" s="491"/>
      <c r="I49" s="491"/>
      <c r="J49" s="491"/>
      <c r="K49" s="491"/>
      <c r="L49" s="491"/>
      <c r="M49" s="491"/>
      <c r="N49" s="491"/>
      <c r="O49" s="492"/>
      <c r="P49" s="492"/>
      <c r="Q49" s="493"/>
      <c r="R49" s="493"/>
      <c r="S49" s="493"/>
      <c r="T49" s="493"/>
      <c r="U49" s="493"/>
      <c r="V49" t="s">
        <v>241</v>
      </c>
      <c r="W49" s="489" t="s">
        <v>303</v>
      </c>
      <c r="X49" s="489"/>
      <c r="Y49" t="s">
        <v>241</v>
      </c>
      <c r="Z49" s="489" t="s">
        <v>304</v>
      </c>
      <c r="AA49" s="489"/>
      <c r="AB49" t="s">
        <v>241</v>
      </c>
      <c r="AC49" s="490" t="s">
        <v>305</v>
      </c>
      <c r="AD49" s="490"/>
      <c r="AE49" s="457"/>
      <c r="AF49" s="457"/>
      <c r="AG49" s="457"/>
      <c r="AH49" s="457"/>
      <c r="AI49" s="457"/>
      <c r="AJ49" s="478"/>
      <c r="AK49" s="478"/>
      <c r="AL49" s="478"/>
      <c r="AM49" s="478"/>
      <c r="AN49" s="478"/>
    </row>
    <row r="50" spans="2:40" ht="14.25" customHeight="1">
      <c r="B50" s="482"/>
      <c r="C50" s="499"/>
      <c r="E50" s="491" t="s">
        <v>311</v>
      </c>
      <c r="F50" s="491"/>
      <c r="G50" s="491"/>
      <c r="H50" s="491"/>
      <c r="I50" s="491"/>
      <c r="J50" s="491"/>
      <c r="K50" s="491"/>
      <c r="L50" s="491"/>
      <c r="M50" s="491"/>
      <c r="N50" s="491"/>
      <c r="O50" s="492"/>
      <c r="P50" s="492"/>
      <c r="Q50" s="493"/>
      <c r="R50" s="493"/>
      <c r="S50" s="493"/>
      <c r="T50" s="493"/>
      <c r="U50" s="493"/>
      <c r="V50" t="s">
        <v>241</v>
      </c>
      <c r="W50" s="489" t="s">
        <v>303</v>
      </c>
      <c r="X50" s="489"/>
      <c r="Y50" t="s">
        <v>241</v>
      </c>
      <c r="Z50" s="489" t="s">
        <v>304</v>
      </c>
      <c r="AA50" s="489"/>
      <c r="AB50" t="s">
        <v>241</v>
      </c>
      <c r="AC50" s="490" t="s">
        <v>305</v>
      </c>
      <c r="AD50" s="490"/>
      <c r="AE50" s="457"/>
      <c r="AF50" s="457"/>
      <c r="AG50" s="457"/>
      <c r="AH50" s="457"/>
      <c r="AI50" s="457"/>
      <c r="AJ50" s="478"/>
      <c r="AK50" s="478"/>
      <c r="AL50" s="478"/>
      <c r="AM50" s="478"/>
      <c r="AN50" s="478"/>
    </row>
    <row r="51" spans="2:40" ht="14.25" customHeight="1" thickBot="1">
      <c r="B51" s="482"/>
      <c r="C51" s="499"/>
      <c r="E51" s="509" t="s">
        <v>4</v>
      </c>
      <c r="F51" s="509"/>
      <c r="G51" s="509"/>
      <c r="H51" s="509"/>
      <c r="I51" s="509"/>
      <c r="J51" s="509"/>
      <c r="K51" s="509"/>
      <c r="L51" s="509"/>
      <c r="M51" s="509"/>
      <c r="N51" s="509"/>
      <c r="O51" s="510"/>
      <c r="P51" s="510"/>
      <c r="Q51" s="511"/>
      <c r="R51" s="511"/>
      <c r="S51" s="511"/>
      <c r="T51" s="511"/>
      <c r="U51" s="511"/>
      <c r="V51" t="s">
        <v>241</v>
      </c>
      <c r="W51" s="512" t="s">
        <v>303</v>
      </c>
      <c r="X51" s="512"/>
      <c r="Y51" t="s">
        <v>241</v>
      </c>
      <c r="Z51" s="512" t="s">
        <v>304</v>
      </c>
      <c r="AA51" s="512"/>
      <c r="AB51" t="s">
        <v>241</v>
      </c>
      <c r="AC51" s="513" t="s">
        <v>305</v>
      </c>
      <c r="AD51" s="513"/>
      <c r="AE51" s="500"/>
      <c r="AF51" s="500"/>
      <c r="AG51" s="500"/>
      <c r="AH51" s="500"/>
      <c r="AI51" s="500"/>
      <c r="AJ51" s="501"/>
      <c r="AK51" s="501"/>
      <c r="AL51" s="501"/>
      <c r="AM51" s="501"/>
      <c r="AN51" s="501"/>
    </row>
    <row r="52" spans="2:40" ht="14.25" customHeight="1" thickTop="1">
      <c r="B52" s="482"/>
      <c r="C52" s="499"/>
      <c r="E52" s="502" t="s">
        <v>6</v>
      </c>
      <c r="F52" s="502"/>
      <c r="G52" s="502"/>
      <c r="H52" s="502"/>
      <c r="I52" s="502"/>
      <c r="J52" s="502"/>
      <c r="K52" s="502"/>
      <c r="L52" s="502"/>
      <c r="M52" s="502"/>
      <c r="N52" s="502"/>
      <c r="O52" s="503"/>
      <c r="P52" s="503"/>
      <c r="Q52" s="504"/>
      <c r="R52" s="504"/>
      <c r="S52" s="504"/>
      <c r="T52" s="504"/>
      <c r="U52" s="504"/>
      <c r="V52" t="s">
        <v>241</v>
      </c>
      <c r="W52" s="505" t="s">
        <v>303</v>
      </c>
      <c r="X52" s="505"/>
      <c r="Y52" t="s">
        <v>241</v>
      </c>
      <c r="Z52" s="505" t="s">
        <v>304</v>
      </c>
      <c r="AA52" s="505"/>
      <c r="AB52" t="s">
        <v>241</v>
      </c>
      <c r="AC52" s="506" t="s">
        <v>305</v>
      </c>
      <c r="AD52" s="506"/>
      <c r="AE52" s="507"/>
      <c r="AF52" s="507"/>
      <c r="AG52" s="507"/>
      <c r="AH52" s="507"/>
      <c r="AI52" s="507"/>
      <c r="AJ52" s="508"/>
      <c r="AK52" s="508"/>
      <c r="AL52" s="508"/>
      <c r="AM52" s="508"/>
      <c r="AN52" s="508"/>
    </row>
    <row r="53" spans="2:40" ht="14.25" customHeight="1">
      <c r="B53" s="482"/>
      <c r="C53" s="499"/>
      <c r="E53" s="514" t="s">
        <v>312</v>
      </c>
      <c r="F53" s="514"/>
      <c r="G53" s="514"/>
      <c r="H53" s="514"/>
      <c r="I53" s="514"/>
      <c r="J53" s="514"/>
      <c r="K53" s="514"/>
      <c r="L53" s="514"/>
      <c r="M53" s="514"/>
      <c r="N53" s="514"/>
      <c r="O53" s="492"/>
      <c r="P53" s="492"/>
      <c r="Q53" s="493"/>
      <c r="R53" s="493"/>
      <c r="S53" s="493"/>
      <c r="T53" s="493"/>
      <c r="U53" s="493"/>
      <c r="V53" t="s">
        <v>241</v>
      </c>
      <c r="W53" s="489" t="s">
        <v>303</v>
      </c>
      <c r="X53" s="489"/>
      <c r="Y53" t="s">
        <v>241</v>
      </c>
      <c r="Z53" s="489" t="s">
        <v>304</v>
      </c>
      <c r="AA53" s="489"/>
      <c r="AB53" t="s">
        <v>241</v>
      </c>
      <c r="AC53" s="490" t="s">
        <v>305</v>
      </c>
      <c r="AD53" s="490"/>
      <c r="AE53" s="457"/>
      <c r="AF53" s="457"/>
      <c r="AG53" s="457"/>
      <c r="AH53" s="457"/>
      <c r="AI53" s="457"/>
      <c r="AJ53" s="478"/>
      <c r="AK53" s="478"/>
      <c r="AL53" s="478"/>
      <c r="AM53" s="478"/>
      <c r="AN53" s="478"/>
    </row>
    <row r="54" spans="2:40" ht="14.25" customHeight="1">
      <c r="B54" s="482"/>
      <c r="C54" s="499"/>
      <c r="E54" s="514" t="s">
        <v>313</v>
      </c>
      <c r="F54" s="514"/>
      <c r="G54" s="514"/>
      <c r="H54" s="514"/>
      <c r="I54" s="514"/>
      <c r="J54" s="514"/>
      <c r="K54" s="514"/>
      <c r="L54" s="514"/>
      <c r="M54" s="514"/>
      <c r="N54" s="514"/>
      <c r="O54" s="492"/>
      <c r="P54" s="492"/>
      <c r="Q54" s="493"/>
      <c r="R54" s="493"/>
      <c r="S54" s="493"/>
      <c r="T54" s="493"/>
      <c r="U54" s="493"/>
      <c r="V54" t="s">
        <v>241</v>
      </c>
      <c r="W54" s="489" t="s">
        <v>303</v>
      </c>
      <c r="X54" s="489"/>
      <c r="Y54" t="s">
        <v>241</v>
      </c>
      <c r="Z54" s="489" t="s">
        <v>304</v>
      </c>
      <c r="AA54" s="489"/>
      <c r="AB54" t="s">
        <v>241</v>
      </c>
      <c r="AC54" s="490" t="s">
        <v>305</v>
      </c>
      <c r="AD54" s="490"/>
      <c r="AE54" s="457"/>
      <c r="AF54" s="457"/>
      <c r="AG54" s="457"/>
      <c r="AH54" s="457"/>
      <c r="AI54" s="457"/>
      <c r="AJ54" s="478"/>
      <c r="AK54" s="478"/>
      <c r="AL54" s="478"/>
      <c r="AM54" s="478"/>
      <c r="AN54" s="478"/>
    </row>
    <row r="55" spans="2:40" ht="14.25" customHeight="1">
      <c r="B55" s="482"/>
      <c r="C55" s="499"/>
      <c r="E55" s="514" t="s">
        <v>314</v>
      </c>
      <c r="F55" s="514"/>
      <c r="G55" s="514"/>
      <c r="H55" s="514"/>
      <c r="I55" s="514"/>
      <c r="J55" s="514"/>
      <c r="K55" s="514"/>
      <c r="L55" s="514"/>
      <c r="M55" s="514"/>
      <c r="N55" s="514"/>
      <c r="O55" s="492"/>
      <c r="P55" s="492"/>
      <c r="Q55" s="493"/>
      <c r="R55" s="493"/>
      <c r="S55" s="493"/>
      <c r="T55" s="493"/>
      <c r="U55" s="493"/>
      <c r="V55" t="s">
        <v>241</v>
      </c>
      <c r="W55" s="489" t="s">
        <v>303</v>
      </c>
      <c r="X55" s="489"/>
      <c r="Y55" t="s">
        <v>241</v>
      </c>
      <c r="Z55" s="489" t="s">
        <v>304</v>
      </c>
      <c r="AA55" s="489"/>
      <c r="AB55" t="s">
        <v>241</v>
      </c>
      <c r="AC55" s="490" t="s">
        <v>305</v>
      </c>
      <c r="AD55" s="490"/>
      <c r="AE55" s="457"/>
      <c r="AF55" s="457"/>
      <c r="AG55" s="457"/>
      <c r="AH55" s="457"/>
      <c r="AI55" s="457"/>
      <c r="AJ55" s="478"/>
      <c r="AK55" s="478"/>
      <c r="AL55" s="478"/>
      <c r="AM55" s="478"/>
      <c r="AN55" s="478"/>
    </row>
    <row r="56" spans="2:40" ht="14.25" customHeight="1">
      <c r="B56" s="482"/>
      <c r="C56" s="499"/>
      <c r="E56" s="514" t="s">
        <v>315</v>
      </c>
      <c r="F56" s="514"/>
      <c r="G56" s="514"/>
      <c r="H56" s="514"/>
      <c r="I56" s="514"/>
      <c r="J56" s="514"/>
      <c r="K56" s="514"/>
      <c r="L56" s="514"/>
      <c r="M56" s="514"/>
      <c r="N56" s="514"/>
      <c r="O56" s="492"/>
      <c r="P56" s="492"/>
      <c r="Q56" s="493"/>
      <c r="R56" s="493"/>
      <c r="S56" s="493"/>
      <c r="T56" s="493"/>
      <c r="U56" s="493"/>
      <c r="V56" t="s">
        <v>241</v>
      </c>
      <c r="W56" s="489" t="s">
        <v>303</v>
      </c>
      <c r="X56" s="489"/>
      <c r="Y56" t="s">
        <v>241</v>
      </c>
      <c r="Z56" s="489" t="s">
        <v>304</v>
      </c>
      <c r="AA56" s="489"/>
      <c r="AB56" t="s">
        <v>241</v>
      </c>
      <c r="AC56" s="490" t="s">
        <v>305</v>
      </c>
      <c r="AD56" s="490"/>
      <c r="AE56" s="457"/>
      <c r="AF56" s="457"/>
      <c r="AG56" s="457"/>
      <c r="AH56" s="457"/>
      <c r="AI56" s="457"/>
      <c r="AJ56" s="478"/>
      <c r="AK56" s="478"/>
      <c r="AL56" s="478"/>
      <c r="AM56" s="478"/>
      <c r="AN56" s="478"/>
    </row>
    <row r="57" spans="2:40" ht="14.25" customHeight="1">
      <c r="B57" s="482"/>
      <c r="C57" s="499"/>
      <c r="E57" s="514" t="s">
        <v>7</v>
      </c>
      <c r="F57" s="514"/>
      <c r="G57" s="514"/>
      <c r="H57" s="514"/>
      <c r="I57" s="514"/>
      <c r="J57" s="514"/>
      <c r="K57" s="514"/>
      <c r="L57" s="514"/>
      <c r="M57" s="514"/>
      <c r="N57" s="514"/>
      <c r="O57" s="492"/>
      <c r="P57" s="492"/>
      <c r="Q57" s="493"/>
      <c r="R57" s="493"/>
      <c r="S57" s="493"/>
      <c r="T57" s="493"/>
      <c r="U57" s="493"/>
      <c r="V57" t="s">
        <v>241</v>
      </c>
      <c r="W57" s="489" t="s">
        <v>303</v>
      </c>
      <c r="X57" s="489"/>
      <c r="Y57" t="s">
        <v>241</v>
      </c>
      <c r="Z57" s="489" t="s">
        <v>304</v>
      </c>
      <c r="AA57" s="489"/>
      <c r="AB57" t="s">
        <v>241</v>
      </c>
      <c r="AC57" s="490" t="s">
        <v>305</v>
      </c>
      <c r="AD57" s="490"/>
      <c r="AE57" s="457"/>
      <c r="AF57" s="457"/>
      <c r="AG57" s="457"/>
      <c r="AH57" s="457"/>
      <c r="AI57" s="457"/>
      <c r="AJ57" s="478"/>
      <c r="AK57" s="478"/>
      <c r="AL57" s="478"/>
      <c r="AM57" s="478"/>
      <c r="AN57" s="478"/>
    </row>
    <row r="58" spans="2:40" ht="14.25" customHeight="1">
      <c r="B58" s="482"/>
      <c r="C58" s="499"/>
      <c r="E58" s="514" t="s">
        <v>316</v>
      </c>
      <c r="F58" s="514"/>
      <c r="G58" s="514"/>
      <c r="H58" s="514"/>
      <c r="I58" s="514"/>
      <c r="J58" s="514"/>
      <c r="K58" s="514"/>
      <c r="L58" s="514"/>
      <c r="M58" s="514"/>
      <c r="N58" s="514"/>
      <c r="O58" s="492"/>
      <c r="P58" s="492"/>
      <c r="Q58" s="493"/>
      <c r="R58" s="493"/>
      <c r="S58" s="493"/>
      <c r="T58" s="493"/>
      <c r="U58" s="493"/>
      <c r="V58" t="s">
        <v>241</v>
      </c>
      <c r="W58" s="489" t="s">
        <v>303</v>
      </c>
      <c r="X58" s="489"/>
      <c r="Y58" t="s">
        <v>241</v>
      </c>
      <c r="Z58" s="489" t="s">
        <v>304</v>
      </c>
      <c r="AA58" s="489"/>
      <c r="AB58" t="s">
        <v>241</v>
      </c>
      <c r="AC58" s="490" t="s">
        <v>305</v>
      </c>
      <c r="AD58" s="490"/>
      <c r="AE58" s="457"/>
      <c r="AF58" s="457"/>
      <c r="AG58" s="457"/>
      <c r="AH58" s="457"/>
      <c r="AI58" s="457"/>
      <c r="AJ58" s="478"/>
      <c r="AK58" s="478"/>
      <c r="AL58" s="478"/>
      <c r="AM58" s="478"/>
      <c r="AN58" s="478"/>
    </row>
    <row r="59" spans="2:40" ht="14.25" customHeight="1">
      <c r="B59" s="482"/>
      <c r="C59" s="499"/>
      <c r="E59" s="514" t="s">
        <v>317</v>
      </c>
      <c r="F59" s="514"/>
      <c r="G59" s="514"/>
      <c r="H59" s="514"/>
      <c r="I59" s="514"/>
      <c r="J59" s="514"/>
      <c r="K59" s="514"/>
      <c r="L59" s="514"/>
      <c r="M59" s="514"/>
      <c r="N59" s="514"/>
      <c r="O59" s="492"/>
      <c r="P59" s="492"/>
      <c r="Q59" s="493"/>
      <c r="R59" s="493"/>
      <c r="S59" s="493"/>
      <c r="T59" s="493"/>
      <c r="U59" s="493"/>
      <c r="V59" t="s">
        <v>241</v>
      </c>
      <c r="W59" s="489" t="s">
        <v>303</v>
      </c>
      <c r="X59" s="489"/>
      <c r="Y59" t="s">
        <v>241</v>
      </c>
      <c r="Z59" s="489" t="s">
        <v>304</v>
      </c>
      <c r="AA59" s="489"/>
      <c r="AB59" t="s">
        <v>241</v>
      </c>
      <c r="AC59" s="490" t="s">
        <v>305</v>
      </c>
      <c r="AD59" s="490"/>
      <c r="AE59" s="457"/>
      <c r="AF59" s="457"/>
      <c r="AG59" s="457"/>
      <c r="AH59" s="457"/>
      <c r="AI59" s="457"/>
      <c r="AJ59" s="478"/>
      <c r="AK59" s="478"/>
      <c r="AL59" s="478"/>
      <c r="AM59" s="478"/>
      <c r="AN59" s="478"/>
    </row>
    <row r="60" spans="2:40" ht="14.25" customHeight="1">
      <c r="B60" s="482"/>
      <c r="C60" s="499"/>
      <c r="E60" s="514" t="s">
        <v>8</v>
      </c>
      <c r="F60" s="514"/>
      <c r="G60" s="514"/>
      <c r="H60" s="514"/>
      <c r="I60" s="514"/>
      <c r="J60" s="514"/>
      <c r="K60" s="514"/>
      <c r="L60" s="514"/>
      <c r="M60" s="514"/>
      <c r="N60" s="514"/>
      <c r="O60" s="492"/>
      <c r="P60" s="492"/>
      <c r="Q60" s="493"/>
      <c r="R60" s="493"/>
      <c r="S60" s="493"/>
      <c r="T60" s="493"/>
      <c r="U60" s="493"/>
      <c r="V60" t="s">
        <v>241</v>
      </c>
      <c r="W60" s="489" t="s">
        <v>303</v>
      </c>
      <c r="X60" s="489"/>
      <c r="Y60" t="s">
        <v>241</v>
      </c>
      <c r="Z60" s="489" t="s">
        <v>304</v>
      </c>
      <c r="AA60" s="489"/>
      <c r="AB60" t="s">
        <v>241</v>
      </c>
      <c r="AC60" s="490" t="s">
        <v>305</v>
      </c>
      <c r="AD60" s="490"/>
      <c r="AE60" s="457"/>
      <c r="AF60" s="457"/>
      <c r="AG60" s="457"/>
      <c r="AH60" s="457"/>
      <c r="AI60" s="457"/>
      <c r="AJ60" s="478"/>
      <c r="AK60" s="478"/>
      <c r="AL60" s="478"/>
      <c r="AM60" s="478"/>
      <c r="AN60" s="478"/>
    </row>
    <row r="61" spans="2:40" ht="14.25" customHeight="1">
      <c r="B61" s="482"/>
      <c r="C61" s="460" t="s">
        <v>318</v>
      </c>
      <c r="E61" s="491" t="s">
        <v>319</v>
      </c>
      <c r="F61" s="491"/>
      <c r="G61" s="491"/>
      <c r="H61" s="491"/>
      <c r="I61" s="491"/>
      <c r="J61" s="491"/>
      <c r="K61" s="491"/>
      <c r="L61" s="491"/>
      <c r="M61" s="491"/>
      <c r="N61" s="491"/>
      <c r="O61" s="492"/>
      <c r="P61" s="492"/>
      <c r="Q61" s="493"/>
      <c r="R61" s="493"/>
      <c r="S61" s="493"/>
      <c r="T61" s="493"/>
      <c r="U61" s="493"/>
      <c r="V61" t="s">
        <v>241</v>
      </c>
      <c r="W61" s="489" t="s">
        <v>303</v>
      </c>
      <c r="X61" s="489"/>
      <c r="Y61" t="s">
        <v>241</v>
      </c>
      <c r="Z61" s="489" t="s">
        <v>304</v>
      </c>
      <c r="AA61" s="489"/>
      <c r="AB61" t="s">
        <v>241</v>
      </c>
      <c r="AC61" s="490" t="s">
        <v>305</v>
      </c>
      <c r="AD61" s="490"/>
      <c r="AE61" s="457"/>
      <c r="AF61" s="457"/>
      <c r="AG61" s="457"/>
      <c r="AH61" s="457"/>
      <c r="AI61" s="457"/>
      <c r="AJ61" s="478"/>
      <c r="AK61" s="478"/>
      <c r="AL61" s="478"/>
      <c r="AM61" s="478"/>
      <c r="AN61" s="478"/>
    </row>
    <row r="62" spans="2:40" ht="14.25" customHeight="1">
      <c r="B62" s="482"/>
      <c r="C62" s="460"/>
      <c r="E62" s="491" t="s">
        <v>320</v>
      </c>
      <c r="F62" s="491"/>
      <c r="G62" s="491"/>
      <c r="H62" s="491"/>
      <c r="I62" s="491"/>
      <c r="J62" s="491"/>
      <c r="K62" s="491"/>
      <c r="L62" s="491"/>
      <c r="M62" s="491"/>
      <c r="N62" s="491"/>
      <c r="O62" s="492"/>
      <c r="P62" s="492"/>
      <c r="Q62" s="493"/>
      <c r="R62" s="493"/>
      <c r="S62" s="493"/>
      <c r="T62" s="493"/>
      <c r="U62" s="493"/>
      <c r="V62" t="s">
        <v>241</v>
      </c>
      <c r="W62" s="489" t="s">
        <v>303</v>
      </c>
      <c r="X62" s="489"/>
      <c r="Y62" t="s">
        <v>241</v>
      </c>
      <c r="Z62" s="489" t="s">
        <v>304</v>
      </c>
      <c r="AA62" s="489"/>
      <c r="AB62" t="s">
        <v>241</v>
      </c>
      <c r="AC62" s="490" t="s">
        <v>305</v>
      </c>
      <c r="AD62" s="490"/>
      <c r="AE62" s="457"/>
      <c r="AF62" s="457"/>
      <c r="AG62" s="457"/>
      <c r="AH62" s="457"/>
      <c r="AI62" s="457"/>
      <c r="AJ62" s="478"/>
      <c r="AK62" s="478"/>
      <c r="AL62" s="478"/>
      <c r="AM62" s="478"/>
      <c r="AN62" s="478"/>
    </row>
    <row r="63" spans="2:40" ht="14.25" customHeight="1">
      <c r="B63" s="482"/>
      <c r="C63" s="460"/>
      <c r="E63" s="491" t="s">
        <v>321</v>
      </c>
      <c r="F63" s="491"/>
      <c r="G63" s="491"/>
      <c r="H63" s="491"/>
      <c r="I63" s="491"/>
      <c r="J63" s="491"/>
      <c r="K63" s="491"/>
      <c r="L63" s="491"/>
      <c r="M63" s="491"/>
      <c r="N63" s="491"/>
      <c r="O63" s="492"/>
      <c r="P63" s="492"/>
      <c r="Q63" s="493"/>
      <c r="R63" s="493"/>
      <c r="S63" s="493"/>
      <c r="T63" s="493"/>
      <c r="U63" s="493"/>
      <c r="V63" t="s">
        <v>241</v>
      </c>
      <c r="W63" s="489" t="s">
        <v>303</v>
      </c>
      <c r="X63" s="489"/>
      <c r="Y63" t="s">
        <v>241</v>
      </c>
      <c r="Z63" s="489" t="s">
        <v>304</v>
      </c>
      <c r="AA63" s="489"/>
      <c r="AB63" t="s">
        <v>241</v>
      </c>
      <c r="AC63" s="490" t="s">
        <v>305</v>
      </c>
      <c r="AD63" s="490"/>
      <c r="AE63" s="457"/>
      <c r="AF63" s="457"/>
      <c r="AG63" s="457"/>
      <c r="AH63" s="457"/>
      <c r="AI63" s="457"/>
      <c r="AJ63" s="478"/>
      <c r="AK63" s="478"/>
      <c r="AL63" s="478"/>
      <c r="AM63" s="478"/>
      <c r="AN63" s="478"/>
    </row>
    <row r="64" spans="2:40" ht="14.25" customHeight="1">
      <c r="B64" s="474" t="s">
        <v>40</v>
      </c>
      <c r="C64" s="474"/>
      <c r="D64" s="474"/>
      <c r="E64" s="474"/>
      <c r="F64" s="474"/>
      <c r="G64" s="474"/>
      <c r="H64" s="474"/>
      <c r="I64" s="474"/>
      <c r="J64" s="474"/>
      <c r="K64" s="474"/>
      <c r="L64" s="474"/>
      <c r="W64" s="478"/>
      <c r="X64" s="478"/>
      <c r="Y64" s="478"/>
      <c r="Z64" s="478"/>
      <c r="AA64" s="478"/>
      <c r="AB64" s="478"/>
      <c r="AC64" s="478"/>
      <c r="AD64" s="478"/>
      <c r="AE64" s="478"/>
      <c r="AF64" s="478"/>
      <c r="AG64" s="478"/>
      <c r="AH64" s="478"/>
      <c r="AI64" s="478"/>
      <c r="AJ64" s="478"/>
      <c r="AK64" s="478"/>
      <c r="AL64" s="478"/>
      <c r="AM64" s="478"/>
      <c r="AN64" s="478"/>
    </row>
    <row r="65" spans="2:40" ht="14.25" customHeight="1">
      <c r="B65" s="515" t="s">
        <v>41</v>
      </c>
      <c r="C65" s="515"/>
      <c r="D65" s="515"/>
      <c r="E65" s="515"/>
      <c r="F65" s="515"/>
      <c r="G65" s="515"/>
      <c r="H65" s="515"/>
      <c r="I65" s="515"/>
      <c r="J65" s="515"/>
      <c r="K65" s="515"/>
      <c r="L65" s="515"/>
      <c r="M65" s="515"/>
      <c r="N65" s="515"/>
      <c r="O65" s="515"/>
      <c r="W65" s="478"/>
      <c r="X65" s="478"/>
      <c r="Y65" s="478"/>
      <c r="Z65" s="478"/>
      <c r="AA65" s="478"/>
      <c r="AB65" s="478"/>
      <c r="AC65" s="478"/>
      <c r="AD65" s="478"/>
      <c r="AE65" s="478"/>
      <c r="AF65" s="478"/>
      <c r="AG65" s="478"/>
      <c r="AH65" s="478"/>
      <c r="AI65" s="478"/>
      <c r="AJ65" s="478"/>
      <c r="AK65" s="478"/>
      <c r="AL65" s="478"/>
      <c r="AM65" s="478"/>
      <c r="AN65" s="478"/>
    </row>
    <row r="66" spans="2:40" ht="14.25" customHeight="1">
      <c r="B66" s="460" t="s">
        <v>42</v>
      </c>
      <c r="C66" s="476" t="s">
        <v>43</v>
      </c>
      <c r="D66" s="476"/>
      <c r="E66" s="476"/>
      <c r="F66" s="476"/>
      <c r="G66" s="476"/>
      <c r="H66" s="476"/>
      <c r="I66" s="476"/>
      <c r="J66" s="476"/>
      <c r="K66" s="476"/>
      <c r="L66" s="476"/>
      <c r="M66" s="476"/>
      <c r="N66" s="476"/>
      <c r="O66" s="476"/>
      <c r="P66" s="476"/>
      <c r="Q66" s="476"/>
      <c r="R66" s="476"/>
      <c r="S66" s="476"/>
      <c r="T66" s="476"/>
      <c r="U66" s="476"/>
      <c r="V66" s="476" t="s">
        <v>44</v>
      </c>
      <c r="W66" s="476"/>
      <c r="X66" s="476"/>
      <c r="Y66" s="476"/>
      <c r="Z66" s="476"/>
      <c r="AA66" s="476"/>
      <c r="AB66" s="476"/>
      <c r="AC66" s="476"/>
      <c r="AD66" s="476"/>
      <c r="AE66" s="476"/>
      <c r="AF66" s="476"/>
      <c r="AG66" s="476"/>
      <c r="AH66" s="476"/>
      <c r="AI66" s="476"/>
      <c r="AJ66" s="476"/>
      <c r="AK66" s="476"/>
      <c r="AL66" s="476"/>
      <c r="AM66" s="476"/>
      <c r="AN66" s="476"/>
    </row>
    <row r="67" spans="2:40">
      <c r="B67" s="460"/>
      <c r="C67" s="516"/>
      <c r="D67" s="516"/>
      <c r="E67" s="516"/>
      <c r="F67" s="516"/>
      <c r="G67" s="516"/>
      <c r="H67" s="516"/>
      <c r="I67" s="516"/>
      <c r="J67" s="516"/>
      <c r="K67" s="516"/>
      <c r="L67" s="516"/>
      <c r="M67" s="516"/>
      <c r="N67" s="516"/>
      <c r="O67" s="516"/>
      <c r="P67" s="516"/>
      <c r="Q67" s="516"/>
      <c r="R67" s="516"/>
      <c r="S67" s="516"/>
      <c r="T67" s="516"/>
      <c r="U67" s="516"/>
      <c r="V67" s="516"/>
      <c r="W67" s="516"/>
      <c r="X67" s="516"/>
      <c r="Y67" s="516"/>
      <c r="Z67" s="516"/>
      <c r="AA67" s="516"/>
      <c r="AB67" s="516"/>
      <c r="AC67" s="516"/>
      <c r="AD67" s="516"/>
      <c r="AE67" s="516"/>
      <c r="AF67" s="516"/>
      <c r="AG67" s="516"/>
      <c r="AH67" s="516"/>
      <c r="AI67" s="516"/>
      <c r="AJ67" s="516"/>
      <c r="AK67" s="516"/>
      <c r="AL67" s="516"/>
      <c r="AM67" s="516"/>
      <c r="AN67" s="516"/>
    </row>
    <row r="68" spans="2:40">
      <c r="B68" s="460"/>
      <c r="C68" s="516"/>
      <c r="D68" s="516"/>
      <c r="E68" s="516"/>
      <c r="F68" s="516"/>
      <c r="G68" s="516"/>
      <c r="H68" s="516"/>
      <c r="I68" s="516"/>
      <c r="J68" s="516"/>
      <c r="K68" s="516"/>
      <c r="L68" s="516"/>
      <c r="M68" s="516"/>
      <c r="N68" s="516"/>
      <c r="O68" s="516"/>
      <c r="P68" s="516"/>
      <c r="Q68" s="516"/>
      <c r="R68" s="516"/>
      <c r="S68" s="516"/>
      <c r="T68" s="516"/>
      <c r="U68" s="516"/>
      <c r="V68" s="516"/>
      <c r="W68" s="516"/>
      <c r="X68" s="516"/>
      <c r="Y68" s="516"/>
      <c r="Z68" s="516"/>
      <c r="AA68" s="516"/>
      <c r="AB68" s="516"/>
      <c r="AC68" s="516"/>
      <c r="AD68" s="516"/>
      <c r="AE68" s="516"/>
      <c r="AF68" s="516"/>
      <c r="AG68" s="516"/>
      <c r="AH68" s="516"/>
      <c r="AI68" s="516"/>
      <c r="AJ68" s="516"/>
      <c r="AK68" s="516"/>
      <c r="AL68" s="516"/>
      <c r="AM68" s="516"/>
      <c r="AN68" s="516"/>
    </row>
    <row r="69" spans="2:40">
      <c r="B69" s="460"/>
      <c r="C69" s="516"/>
      <c r="D69" s="516"/>
      <c r="E69" s="516"/>
      <c r="F69" s="516"/>
      <c r="G69" s="516"/>
      <c r="H69" s="516"/>
      <c r="I69" s="516"/>
      <c r="J69" s="516"/>
      <c r="K69" s="516"/>
      <c r="L69" s="516"/>
      <c r="M69" s="516"/>
      <c r="N69" s="516"/>
      <c r="O69" s="516"/>
      <c r="P69" s="516"/>
      <c r="Q69" s="516"/>
      <c r="R69" s="516"/>
      <c r="S69" s="516"/>
      <c r="T69" s="516"/>
      <c r="U69" s="516"/>
      <c r="V69" s="516"/>
      <c r="W69" s="516"/>
      <c r="X69" s="516"/>
      <c r="Y69" s="516"/>
      <c r="Z69" s="516"/>
      <c r="AA69" s="516"/>
      <c r="AB69" s="516"/>
      <c r="AC69" s="516"/>
      <c r="AD69" s="516"/>
      <c r="AE69" s="516"/>
      <c r="AF69" s="516"/>
      <c r="AG69" s="516"/>
      <c r="AH69" s="516"/>
      <c r="AI69" s="516"/>
      <c r="AJ69" s="516"/>
      <c r="AK69" s="516"/>
      <c r="AL69" s="516"/>
      <c r="AM69" s="516"/>
      <c r="AN69" s="516"/>
    </row>
    <row r="70" spans="2:40">
      <c r="B70" s="460"/>
      <c r="C70" s="516"/>
      <c r="D70" s="516"/>
      <c r="E70" s="516"/>
      <c r="F70" s="516"/>
      <c r="G70" s="516"/>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row>
    <row r="71" spans="2:40" ht="14.25" customHeight="1">
      <c r="B71" s="456" t="s">
        <v>45</v>
      </c>
      <c r="C71" s="456"/>
      <c r="D71" s="456"/>
      <c r="E71" s="456"/>
      <c r="F71" s="456"/>
      <c r="G71" s="474" t="s">
        <v>46</v>
      </c>
      <c r="H71" s="474"/>
      <c r="I71" s="474"/>
      <c r="J71" s="474"/>
      <c r="K71" s="474"/>
      <c r="L71" s="474"/>
      <c r="M71" s="474"/>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row>
    <row r="73" spans="2:40" ht="13.8">
      <c r="B73" s="176" t="s">
        <v>322</v>
      </c>
    </row>
    <row r="74" spans="2:40" ht="13.8">
      <c r="B74" s="176" t="s">
        <v>323</v>
      </c>
    </row>
    <row r="75" spans="2:40" ht="13.8">
      <c r="B75" s="176" t="s">
        <v>324</v>
      </c>
    </row>
    <row r="76" spans="2:40" ht="13.8">
      <c r="B76" s="176" t="s">
        <v>325</v>
      </c>
    </row>
    <row r="77" spans="2:40" ht="13.8">
      <c r="B77" s="176" t="s">
        <v>326</v>
      </c>
    </row>
    <row r="78" spans="2:40" ht="13.8">
      <c r="B78" s="176" t="s">
        <v>327</v>
      </c>
    </row>
    <row r="79" spans="2:40" ht="13.8">
      <c r="B79" s="176" t="s">
        <v>328</v>
      </c>
    </row>
    <row r="80" spans="2:40" ht="13.8">
      <c r="D80" s="176" t="s">
        <v>329</v>
      </c>
    </row>
    <row r="81" spans="2:2" ht="13.8">
      <c r="B81" s="176" t="s">
        <v>330</v>
      </c>
    </row>
    <row r="82" spans="2:2" ht="13.8">
      <c r="B82" s="176" t="s">
        <v>331</v>
      </c>
    </row>
    <row r="83" spans="2:2" ht="13.8">
      <c r="B83" s="176" t="s">
        <v>49</v>
      </c>
    </row>
  </sheetData>
  <sheetProtection selectLockedCells="1" selectUnlockedCells="1"/>
  <mergeCells count="310">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Z48:AA48"/>
    <mergeCell ref="AC48:AD48"/>
    <mergeCell ref="AE48:AI48"/>
    <mergeCell ref="AJ48:AN48"/>
    <mergeCell ref="E47:N47"/>
    <mergeCell ref="O47:P47"/>
    <mergeCell ref="Q47:U47"/>
    <mergeCell ref="W47:X47"/>
    <mergeCell ref="Z47:AA47"/>
    <mergeCell ref="AC47:AD47"/>
    <mergeCell ref="E48:N48"/>
    <mergeCell ref="O48:P48"/>
    <mergeCell ref="Q48:U48"/>
    <mergeCell ref="W48:X48"/>
    <mergeCell ref="AJ46:AN46"/>
    <mergeCell ref="E45:N45"/>
    <mergeCell ref="O45:P45"/>
    <mergeCell ref="Q45:U45"/>
    <mergeCell ref="W45:X45"/>
    <mergeCell ref="Z45:AA45"/>
    <mergeCell ref="AC45:AD45"/>
    <mergeCell ref="AE47:AI47"/>
    <mergeCell ref="AJ47:AN47"/>
    <mergeCell ref="AJ44:AN44"/>
    <mergeCell ref="O43:P43"/>
    <mergeCell ref="Q43:U43"/>
    <mergeCell ref="W43:X43"/>
    <mergeCell ref="Z43:AA43"/>
    <mergeCell ref="AC43:AD43"/>
    <mergeCell ref="AE43:AI43"/>
    <mergeCell ref="AE45:AI45"/>
    <mergeCell ref="AJ45:AN45"/>
    <mergeCell ref="AJ39:AN39"/>
    <mergeCell ref="Q40:U40"/>
    <mergeCell ref="V40:AD40"/>
    <mergeCell ref="AE40:AI40"/>
    <mergeCell ref="AJ40:AN40"/>
    <mergeCell ref="C41:C60"/>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N36"/>
    <mergeCell ref="M37:P37"/>
    <mergeCell ref="R37:U37"/>
    <mergeCell ref="V37:W37"/>
    <mergeCell ref="X37:AN37"/>
    <mergeCell ref="M38:AN38"/>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19"/>
  <dataValidations count="2">
    <dataValidation type="list" allowBlank="1" showErrorMessage="1" sqref="AB41:AB63 Y41:Y63 V41:V63" xr:uid="{00000000-0002-0000-0100-000000000000}">
      <formula1>"□,■"</formula1>
      <formula2>0</formula2>
    </dataValidation>
    <dataValidation type="list" allowBlank="1" showErrorMessage="1" sqref="O41:P63" xr:uid="{00000000-0002-0000-0100-000001000000}">
      <formula1>"○"</formula1>
      <formula2>0</formula2>
    </dataValidation>
  </dataValidations>
  <printOptions horizontalCentered="1"/>
  <pageMargins left="0.2361111111111111" right="0.2361111111111111" top="0.74791666666666667" bottom="0.74791666666666667" header="0.51180555555555551" footer="0.51180555555555551"/>
  <pageSetup paperSize="9" firstPageNumber="0" orientation="portrait" horizontalDpi="300" verticalDpi="300" r:id="rId1"/>
  <headerFooter alignWithMargins="0"/>
  <rowBreaks count="1" manualBreakCount="1">
    <brk id="15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69"/>
  <sheetViews>
    <sheetView zoomScaleNormal="100" workbookViewId="0">
      <selection activeCell="P22" sqref="P22:AN22"/>
    </sheetView>
  </sheetViews>
  <sheetFormatPr defaultColWidth="3.44140625" defaultRowHeight="13.2"/>
  <cols>
    <col min="1" max="1" width="1" style="87" customWidth="1"/>
    <col min="2" max="2" width="3" style="181" customWidth="1"/>
    <col min="3" max="7" width="3.44140625" style="87" customWidth="1"/>
    <col min="8" max="8" width="2.44140625" style="87" customWidth="1"/>
    <col min="9" max="19" width="3.44140625" style="87" customWidth="1"/>
    <col min="20" max="22" width="4.21875" style="87" customWidth="1"/>
    <col min="23" max="23" width="3.44140625" style="87" customWidth="1"/>
    <col min="24" max="24" width="3.6640625" style="87" customWidth="1"/>
    <col min="25" max="29" width="3.44140625" style="87" customWidth="1"/>
    <col min="30" max="30" width="0.88671875" style="87" customWidth="1"/>
    <col min="31" max="16384" width="3.44140625" style="87"/>
  </cols>
  <sheetData>
    <row r="1" spans="2:29" s="2" customFormat="1"/>
    <row r="2" spans="2:29" s="2" customFormat="1" ht="13.8">
      <c r="B2" s="119" t="s">
        <v>228</v>
      </c>
      <c r="W2" s="12" t="s">
        <v>200</v>
      </c>
      <c r="X2" s="1"/>
      <c r="Y2" s="244" t="s">
        <v>10</v>
      </c>
      <c r="Z2" s="1"/>
      <c r="AA2" s="244" t="s">
        <v>11</v>
      </c>
      <c r="AB2" s="1"/>
      <c r="AC2" s="244" t="s">
        <v>12</v>
      </c>
    </row>
    <row r="3" spans="2:29" s="2" customFormat="1" ht="6.75" customHeight="1"/>
    <row r="4" spans="2:29" s="2" customFormat="1" ht="13.8">
      <c r="B4" s="453" t="s">
        <v>431</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row>
    <row r="5" spans="2:29" s="2" customFormat="1" ht="7.5" customHeight="1"/>
    <row r="6" spans="2:29" s="2" customFormat="1" ht="19.5" customHeight="1">
      <c r="B6" s="523" t="s">
        <v>103</v>
      </c>
      <c r="C6" s="523"/>
      <c r="D6" s="523"/>
      <c r="E6" s="523"/>
      <c r="F6" s="523"/>
      <c r="G6" s="457"/>
      <c r="H6" s="457"/>
      <c r="I6" s="457"/>
      <c r="J6" s="457"/>
      <c r="K6" s="457"/>
      <c r="L6" s="457"/>
      <c r="M6" s="457"/>
      <c r="N6" s="457"/>
      <c r="O6" s="457"/>
      <c r="P6" s="457"/>
      <c r="Q6" s="457"/>
      <c r="R6" s="457"/>
      <c r="S6" s="457"/>
      <c r="T6" s="457"/>
      <c r="U6" s="457"/>
      <c r="V6" s="457"/>
      <c r="W6" s="457"/>
      <c r="X6" s="457"/>
      <c r="Y6" s="457"/>
      <c r="Z6" s="457"/>
      <c r="AA6" s="457"/>
      <c r="AB6" s="457"/>
      <c r="AC6" s="457"/>
    </row>
    <row r="7" spans="2:29" s="2" customFormat="1" ht="19.5" customHeight="1">
      <c r="B7" s="523" t="s">
        <v>399</v>
      </c>
      <c r="C7" s="523"/>
      <c r="D7" s="523"/>
      <c r="E7" s="523"/>
      <c r="F7" s="523"/>
      <c r="G7" s="175" t="s">
        <v>241</v>
      </c>
      <c r="H7" s="150" t="s">
        <v>400</v>
      </c>
      <c r="I7" s="150"/>
      <c r="J7" s="150"/>
      <c r="K7" s="150"/>
      <c r="L7" s="178" t="s">
        <v>241</v>
      </c>
      <c r="M7" s="150" t="s">
        <v>401</v>
      </c>
      <c r="N7" s="150"/>
      <c r="O7" s="150"/>
      <c r="P7" s="150"/>
      <c r="Q7" s="178" t="s">
        <v>241</v>
      </c>
      <c r="R7" s="150" t="s">
        <v>402</v>
      </c>
      <c r="S7" s="150"/>
      <c r="T7" s="150"/>
      <c r="U7" s="150"/>
      <c r="V7" s="150"/>
      <c r="W7" s="150"/>
      <c r="X7" s="150"/>
      <c r="Y7" s="150"/>
      <c r="Z7" s="150"/>
      <c r="AA7" s="150"/>
      <c r="AB7" s="150"/>
      <c r="AC7" s="177"/>
    </row>
    <row r="8" spans="2:29" s="2" customFormat="1" ht="19.5" customHeight="1">
      <c r="B8" s="523" t="s">
        <v>102</v>
      </c>
      <c r="C8" s="523"/>
      <c r="D8" s="523"/>
      <c r="E8" s="523"/>
      <c r="F8" s="523"/>
      <c r="G8" s="278" t="s">
        <v>241</v>
      </c>
      <c r="H8" s="14" t="s">
        <v>403</v>
      </c>
      <c r="I8" s="279"/>
      <c r="J8" s="279"/>
      <c r="K8" s="279"/>
      <c r="L8" s="279"/>
      <c r="M8" s="279"/>
      <c r="N8" s="279"/>
      <c r="O8" s="279"/>
      <c r="P8" s="279"/>
      <c r="Q8" s="135" t="s">
        <v>241</v>
      </c>
      <c r="R8" s="14" t="s">
        <v>404</v>
      </c>
      <c r="S8" s="279"/>
      <c r="T8" s="279"/>
      <c r="U8" s="279"/>
      <c r="V8" s="279"/>
      <c r="W8" s="279"/>
      <c r="X8" s="279"/>
      <c r="Y8" s="279"/>
      <c r="Z8" s="279"/>
      <c r="AA8" s="279"/>
      <c r="AB8" s="279"/>
      <c r="AC8" s="15"/>
    </row>
    <row r="9" spans="2:29" s="2" customFormat="1" ht="19.5" customHeight="1">
      <c r="B9" s="523"/>
      <c r="C9" s="523"/>
      <c r="D9" s="523"/>
      <c r="E9" s="523"/>
      <c r="F9" s="523"/>
      <c r="G9" s="233" t="s">
        <v>241</v>
      </c>
      <c r="H9" s="161" t="s">
        <v>432</v>
      </c>
      <c r="I9" s="280"/>
      <c r="J9" s="280"/>
      <c r="K9" s="280"/>
      <c r="L9" s="280"/>
      <c r="M9" s="280"/>
      <c r="N9" s="280"/>
      <c r="O9" s="280"/>
      <c r="P9" s="280"/>
      <c r="Q9" s="280"/>
      <c r="R9" s="280"/>
      <c r="S9" s="280"/>
      <c r="T9" s="280"/>
      <c r="U9" s="280"/>
      <c r="V9" s="280"/>
      <c r="W9" s="280"/>
      <c r="X9" s="280"/>
      <c r="Y9" s="280"/>
      <c r="Z9" s="280"/>
      <c r="AA9" s="280"/>
      <c r="AB9" s="280"/>
      <c r="AC9" s="281"/>
    </row>
    <row r="10" spans="2:29" s="2" customFormat="1"/>
    <row r="11" spans="2:29" s="2" customFormat="1" ht="13.8">
      <c r="B11" s="8" t="s">
        <v>227</v>
      </c>
    </row>
    <row r="12" spans="2:29" s="2" customFormat="1"/>
    <row r="13" spans="2:29" s="2" customFormat="1" ht="17.25" customHeight="1">
      <c r="B13" s="159" t="s">
        <v>226</v>
      </c>
    </row>
    <row r="14" spans="2:29" s="2" customFormat="1" ht="6.75" customHeight="1">
      <c r="B14" s="58"/>
      <c r="C14" s="230"/>
      <c r="D14" s="230"/>
      <c r="E14" s="230"/>
      <c r="F14" s="230"/>
      <c r="G14" s="230"/>
      <c r="H14" s="230"/>
      <c r="I14" s="230"/>
      <c r="J14" s="230"/>
      <c r="K14" s="230"/>
      <c r="L14" s="230"/>
      <c r="M14" s="230"/>
      <c r="N14" s="230"/>
      <c r="O14" s="230"/>
      <c r="P14" s="230"/>
      <c r="Q14" s="230"/>
      <c r="R14" s="230"/>
      <c r="S14" s="230"/>
      <c r="T14" s="230"/>
      <c r="U14" s="230"/>
      <c r="V14" s="230"/>
      <c r="W14" s="230"/>
      <c r="X14" s="230"/>
      <c r="Y14" s="58"/>
      <c r="Z14" s="230"/>
      <c r="AA14" s="230"/>
      <c r="AB14" s="230"/>
      <c r="AC14" s="57"/>
    </row>
    <row r="15" spans="2:29" s="2" customFormat="1" ht="13.8">
      <c r="B15" s="144"/>
      <c r="C15" s="8" t="s">
        <v>225</v>
      </c>
      <c r="Y15" s="144"/>
      <c r="AC15" s="130"/>
    </row>
    <row r="16" spans="2:29" s="2" customFormat="1" ht="6.75" customHeight="1">
      <c r="B16" s="144"/>
      <c r="Y16" s="144"/>
      <c r="AC16" s="130"/>
    </row>
    <row r="17" spans="2:29" s="2" customFormat="1" ht="19.5" customHeight="1">
      <c r="B17" s="144"/>
      <c r="C17" s="528"/>
      <c r="D17" s="528"/>
      <c r="E17" s="528"/>
      <c r="F17" s="528"/>
      <c r="G17" s="528"/>
      <c r="H17" s="528"/>
      <c r="I17" s="528"/>
      <c r="J17" s="528"/>
      <c r="K17" s="528"/>
      <c r="L17" s="528"/>
      <c r="M17" s="528"/>
      <c r="N17" s="245" t="s">
        <v>91</v>
      </c>
      <c r="O17" s="144"/>
      <c r="U17" s="1"/>
      <c r="V17" s="1"/>
      <c r="Y17" s="144"/>
      <c r="AC17" s="130"/>
    </row>
    <row r="18" spans="2:29" s="2" customFormat="1">
      <c r="B18" s="144"/>
      <c r="L18" s="1"/>
      <c r="Q18" s="1"/>
      <c r="W18" s="1"/>
      <c r="Y18" s="144"/>
      <c r="AC18" s="130"/>
    </row>
    <row r="19" spans="2:29" s="2" customFormat="1" ht="13.8">
      <c r="B19" s="144"/>
      <c r="C19" s="8" t="s">
        <v>224</v>
      </c>
      <c r="Y19" s="144"/>
      <c r="AC19" s="130"/>
    </row>
    <row r="20" spans="2:29" s="2" customFormat="1" ht="6.75" customHeight="1">
      <c r="B20" s="144"/>
      <c r="Y20" s="144"/>
      <c r="AC20" s="130"/>
    </row>
    <row r="21" spans="2:29" s="2" customFormat="1" ht="19.5" customHeight="1">
      <c r="B21" s="144"/>
      <c r="C21" s="528"/>
      <c r="D21" s="528"/>
      <c r="E21" s="528"/>
      <c r="F21" s="528"/>
      <c r="G21" s="528"/>
      <c r="H21" s="528"/>
      <c r="I21" s="528"/>
      <c r="J21" s="528"/>
      <c r="K21" s="528"/>
      <c r="L21" s="528"/>
      <c r="M21" s="528"/>
      <c r="N21" s="245" t="s">
        <v>91</v>
      </c>
      <c r="O21" s="144"/>
      <c r="U21" s="1"/>
      <c r="V21" s="1"/>
      <c r="Y21" s="144"/>
      <c r="AC21" s="130"/>
    </row>
    <row r="22" spans="2:29" s="2" customFormat="1">
      <c r="B22" s="144"/>
      <c r="L22" s="1"/>
      <c r="Q22" s="1"/>
      <c r="W22" s="1"/>
      <c r="Y22" s="144"/>
      <c r="AC22" s="130"/>
    </row>
    <row r="23" spans="2:29" s="2" customFormat="1" ht="13.8">
      <c r="B23" s="144"/>
      <c r="C23" s="8" t="s">
        <v>223</v>
      </c>
      <c r="L23" s="1"/>
      <c r="Q23" s="1"/>
      <c r="W23" s="1"/>
      <c r="Y23" s="144"/>
      <c r="Z23" s="270" t="s">
        <v>410</v>
      </c>
      <c r="AA23" s="270" t="s">
        <v>411</v>
      </c>
      <c r="AB23" s="270" t="s">
        <v>412</v>
      </c>
      <c r="AC23" s="130"/>
    </row>
    <row r="24" spans="2:29" s="2" customFormat="1" ht="7.5" customHeight="1">
      <c r="B24" s="144"/>
      <c r="L24" s="1"/>
      <c r="Q24" s="1"/>
      <c r="W24" s="1"/>
      <c r="Y24" s="144"/>
      <c r="AC24" s="130"/>
    </row>
    <row r="25" spans="2:29" s="2" customFormat="1" ht="19.5" customHeight="1">
      <c r="B25" s="144"/>
      <c r="C25" s="528"/>
      <c r="D25" s="528"/>
      <c r="E25" s="528"/>
      <c r="F25" s="528"/>
      <c r="G25" s="528"/>
      <c r="H25" s="528"/>
      <c r="I25" s="528"/>
      <c r="J25" s="528"/>
      <c r="K25" s="528"/>
      <c r="L25" s="528"/>
      <c r="M25" s="528"/>
      <c r="N25" s="282" t="s">
        <v>61</v>
      </c>
      <c r="P25" s="8" t="s">
        <v>222</v>
      </c>
      <c r="Q25" s="1"/>
      <c r="S25" s="8" t="s">
        <v>221</v>
      </c>
      <c r="W25" s="1"/>
      <c r="Y25" s="283"/>
      <c r="Z25" s="1" t="s">
        <v>241</v>
      </c>
      <c r="AA25" s="244" t="s">
        <v>411</v>
      </c>
      <c r="AB25" s="1" t="s">
        <v>241</v>
      </c>
      <c r="AC25" s="130"/>
    </row>
    <row r="26" spans="2:29" s="2" customFormat="1">
      <c r="B26" s="144"/>
      <c r="L26" s="1"/>
      <c r="Q26" s="1"/>
      <c r="W26" s="1"/>
      <c r="Y26" s="144"/>
      <c r="AC26" s="130"/>
    </row>
    <row r="27" spans="2:29" s="2" customFormat="1" ht="13.8">
      <c r="B27" s="144"/>
      <c r="C27" s="8" t="s">
        <v>220</v>
      </c>
      <c r="Y27" s="144"/>
      <c r="AC27" s="130"/>
    </row>
    <row r="28" spans="2:29" s="2" customFormat="1" ht="6.75" customHeight="1">
      <c r="B28" s="144"/>
      <c r="Y28" s="144"/>
      <c r="AC28" s="130"/>
    </row>
    <row r="29" spans="2:29" s="2" customFormat="1" ht="19.5" customHeight="1">
      <c r="B29" s="158" t="s">
        <v>213</v>
      </c>
      <c r="C29" s="523" t="s">
        <v>165</v>
      </c>
      <c r="D29" s="523"/>
      <c r="E29" s="523"/>
      <c r="F29" s="523"/>
      <c r="G29" s="523"/>
      <c r="H29" s="523"/>
      <c r="I29" s="527"/>
      <c r="J29" s="527"/>
      <c r="K29" s="527"/>
      <c r="L29" s="527"/>
      <c r="M29" s="527"/>
      <c r="N29" s="527"/>
      <c r="O29" s="527"/>
      <c r="P29" s="527"/>
      <c r="Q29" s="527"/>
      <c r="R29" s="527"/>
      <c r="S29" s="527"/>
      <c r="T29" s="527"/>
      <c r="U29" s="527"/>
      <c r="V29" s="527"/>
      <c r="W29" s="527"/>
      <c r="X29" s="6"/>
      <c r="Y29" s="256"/>
      <c r="Z29" s="6"/>
      <c r="AA29" s="6"/>
      <c r="AB29" s="6"/>
      <c r="AC29" s="130"/>
    </row>
    <row r="30" spans="2:29" s="2" customFormat="1" ht="19.5" customHeight="1">
      <c r="B30" s="158" t="s">
        <v>213</v>
      </c>
      <c r="C30" s="523" t="s">
        <v>164</v>
      </c>
      <c r="D30" s="523"/>
      <c r="E30" s="523"/>
      <c r="F30" s="523"/>
      <c r="G30" s="523"/>
      <c r="H30" s="523"/>
      <c r="I30" s="527"/>
      <c r="J30" s="527"/>
      <c r="K30" s="527"/>
      <c r="L30" s="527"/>
      <c r="M30" s="527"/>
      <c r="N30" s="527"/>
      <c r="O30" s="527"/>
      <c r="P30" s="527"/>
      <c r="Q30" s="527"/>
      <c r="R30" s="527"/>
      <c r="S30" s="527"/>
      <c r="T30" s="527"/>
      <c r="U30" s="527"/>
      <c r="V30" s="527"/>
      <c r="W30" s="527"/>
      <c r="X30" s="6"/>
      <c r="Y30" s="256"/>
      <c r="Z30" s="6"/>
      <c r="AA30" s="6"/>
      <c r="AB30" s="6"/>
      <c r="AC30" s="130"/>
    </row>
    <row r="31" spans="2:29" s="2" customFormat="1" ht="19.5" customHeight="1">
      <c r="B31" s="158" t="s">
        <v>213</v>
      </c>
      <c r="C31" s="523" t="s">
        <v>163</v>
      </c>
      <c r="D31" s="523"/>
      <c r="E31" s="523"/>
      <c r="F31" s="523"/>
      <c r="G31" s="523"/>
      <c r="H31" s="523"/>
      <c r="I31" s="527"/>
      <c r="J31" s="527"/>
      <c r="K31" s="527"/>
      <c r="L31" s="527"/>
      <c r="M31" s="527"/>
      <c r="N31" s="527"/>
      <c r="O31" s="527"/>
      <c r="P31" s="527"/>
      <c r="Q31" s="527"/>
      <c r="R31" s="527"/>
      <c r="S31" s="527"/>
      <c r="T31" s="527"/>
      <c r="U31" s="527"/>
      <c r="V31" s="527"/>
      <c r="W31" s="527"/>
      <c r="X31" s="6"/>
      <c r="Y31" s="256"/>
      <c r="Z31" s="6"/>
      <c r="AA31" s="6"/>
      <c r="AB31" s="6"/>
      <c r="AC31" s="130"/>
    </row>
    <row r="32" spans="2:29" s="2" customFormat="1" ht="13.5" customHeight="1">
      <c r="B32" s="144"/>
      <c r="C32" s="1"/>
      <c r="D32" s="1"/>
      <c r="E32" s="1"/>
      <c r="F32" s="1"/>
      <c r="G32" s="1"/>
      <c r="H32" s="1"/>
      <c r="I32" s="1"/>
      <c r="J32" s="1"/>
      <c r="K32" s="1"/>
      <c r="L32" s="1"/>
      <c r="M32" s="1"/>
      <c r="N32" s="1"/>
      <c r="O32" s="1"/>
      <c r="Y32" s="144"/>
      <c r="Z32" s="270" t="s">
        <v>410</v>
      </c>
      <c r="AA32" s="270" t="s">
        <v>411</v>
      </c>
      <c r="AB32" s="270" t="s">
        <v>412</v>
      </c>
      <c r="AC32" s="130"/>
    </row>
    <row r="33" spans="1:30" s="2" customFormat="1" ht="19.5" customHeight="1">
      <c r="B33" s="144"/>
      <c r="C33" s="8" t="s">
        <v>219</v>
      </c>
      <c r="D33" s="1"/>
      <c r="E33" s="1"/>
      <c r="F33" s="1"/>
      <c r="G33" s="1"/>
      <c r="H33" s="1"/>
      <c r="I33" s="1"/>
      <c r="J33" s="1"/>
      <c r="K33" s="1"/>
      <c r="L33" s="1"/>
      <c r="M33" s="1"/>
      <c r="N33" s="1"/>
      <c r="O33" s="1"/>
      <c r="Y33" s="283"/>
      <c r="Z33" s="1" t="s">
        <v>241</v>
      </c>
      <c r="AA33" s="244" t="s">
        <v>411</v>
      </c>
      <c r="AB33" s="1" t="s">
        <v>241</v>
      </c>
      <c r="AC33" s="130"/>
    </row>
    <row r="34" spans="1:30" s="2" customFormat="1" ht="13.5" customHeight="1">
      <c r="B34" s="144"/>
      <c r="C34" s="284"/>
      <c r="D34" s="1"/>
      <c r="E34" s="1"/>
      <c r="F34" s="1"/>
      <c r="G34" s="1"/>
      <c r="H34" s="1"/>
      <c r="I34" s="1"/>
      <c r="J34" s="1"/>
      <c r="K34" s="1"/>
      <c r="L34" s="1"/>
      <c r="M34" s="1"/>
      <c r="N34" s="1"/>
      <c r="O34" s="1"/>
      <c r="Y34" s="144"/>
      <c r="Z34" s="270"/>
      <c r="AA34" s="270"/>
      <c r="AB34" s="270"/>
      <c r="AC34" s="130"/>
    </row>
    <row r="35" spans="1:30" s="2" customFormat="1" ht="27.75" customHeight="1">
      <c r="B35" s="144"/>
      <c r="C35" s="555" t="s">
        <v>218</v>
      </c>
      <c r="D35" s="555"/>
      <c r="E35" s="555"/>
      <c r="F35" s="555"/>
      <c r="G35" s="555"/>
      <c r="H35" s="555"/>
      <c r="I35" s="555"/>
      <c r="J35" s="555"/>
      <c r="K35" s="555"/>
      <c r="L35" s="555"/>
      <c r="M35" s="555"/>
      <c r="N35" s="555"/>
      <c r="O35" s="555"/>
      <c r="P35" s="555"/>
      <c r="Q35" s="555"/>
      <c r="R35" s="555"/>
      <c r="S35" s="555"/>
      <c r="T35" s="555"/>
      <c r="U35" s="555"/>
      <c r="V35" s="555"/>
      <c r="W35" s="555"/>
      <c r="X35" s="555"/>
      <c r="Y35" s="283"/>
      <c r="Z35" s="1" t="s">
        <v>241</v>
      </c>
      <c r="AA35" s="244" t="s">
        <v>411</v>
      </c>
      <c r="AB35" s="1" t="s">
        <v>241</v>
      </c>
      <c r="AC35" s="130"/>
    </row>
    <row r="36" spans="1:30" s="2" customFormat="1" ht="9" customHeight="1">
      <c r="B36" s="143"/>
      <c r="C36" s="81"/>
      <c r="D36" s="81"/>
      <c r="E36" s="81"/>
      <c r="F36" s="81"/>
      <c r="G36" s="81"/>
      <c r="H36" s="81"/>
      <c r="I36" s="81"/>
      <c r="J36" s="81"/>
      <c r="K36" s="81"/>
      <c r="L36" s="81"/>
      <c r="M36" s="81"/>
      <c r="N36" s="81"/>
      <c r="O36" s="81"/>
      <c r="P36" s="81"/>
      <c r="Q36" s="81"/>
      <c r="R36" s="81"/>
      <c r="S36" s="81"/>
      <c r="T36" s="81"/>
      <c r="U36" s="81"/>
      <c r="V36" s="81"/>
      <c r="W36" s="81"/>
      <c r="X36" s="81"/>
      <c r="Y36" s="143"/>
      <c r="Z36" s="81"/>
      <c r="AA36" s="81"/>
      <c r="AB36" s="81"/>
      <c r="AC36" s="139"/>
    </row>
    <row r="37" spans="1:30" s="2" customFormat="1"/>
    <row r="38" spans="1:30" s="2" customFormat="1" ht="16.5" customHeight="1">
      <c r="B38" s="159" t="s">
        <v>217</v>
      </c>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row>
    <row r="39" spans="1:30" s="2" customFormat="1" ht="13.8">
      <c r="A39" s="130"/>
      <c r="B39" s="144"/>
      <c r="C39" s="230"/>
      <c r="Y39" s="144"/>
      <c r="AC39" s="130"/>
      <c r="AD39" s="144"/>
    </row>
    <row r="40" spans="1:30" s="2" customFormat="1" ht="13.8">
      <c r="B40" s="144"/>
      <c r="Y40" s="144"/>
      <c r="Z40" s="270" t="s">
        <v>410</v>
      </c>
      <c r="AA40" s="270" t="s">
        <v>411</v>
      </c>
      <c r="AB40" s="270" t="s">
        <v>412</v>
      </c>
      <c r="AC40" s="130"/>
    </row>
    <row r="41" spans="1:30" s="2" customFormat="1" ht="19.5" customHeight="1">
      <c r="B41" s="144"/>
      <c r="C41" s="8" t="s">
        <v>216</v>
      </c>
      <c r="D41" s="1"/>
      <c r="E41" s="1"/>
      <c r="F41" s="1"/>
      <c r="G41" s="1"/>
      <c r="H41" s="1"/>
      <c r="I41" s="1"/>
      <c r="J41" s="1"/>
      <c r="K41" s="1"/>
      <c r="L41" s="1"/>
      <c r="M41" s="1"/>
      <c r="N41" s="1"/>
      <c r="O41" s="1"/>
      <c r="Y41" s="283"/>
      <c r="Z41" s="1" t="s">
        <v>241</v>
      </c>
      <c r="AA41" s="244" t="s">
        <v>411</v>
      </c>
      <c r="AB41" s="1" t="s">
        <v>241</v>
      </c>
      <c r="AC41" s="130"/>
    </row>
    <row r="42" spans="1:30" s="2" customFormat="1">
      <c r="B42" s="144"/>
      <c r="D42" s="1"/>
      <c r="E42" s="1"/>
      <c r="F42" s="1"/>
      <c r="G42" s="1"/>
      <c r="H42" s="1"/>
      <c r="I42" s="1"/>
      <c r="J42" s="1"/>
      <c r="K42" s="1"/>
      <c r="L42" s="1"/>
      <c r="M42" s="1"/>
      <c r="N42" s="1"/>
      <c r="O42" s="1"/>
      <c r="Y42" s="129"/>
      <c r="Z42" s="285"/>
      <c r="AA42" s="285"/>
      <c r="AB42" s="285"/>
      <c r="AC42" s="130"/>
    </row>
    <row r="43" spans="1:30" s="2" customFormat="1" ht="19.5" customHeight="1">
      <c r="B43" s="144"/>
      <c r="C43" s="8" t="s">
        <v>215</v>
      </c>
      <c r="D43" s="1"/>
      <c r="E43" s="1"/>
      <c r="F43" s="1"/>
      <c r="G43" s="1"/>
      <c r="H43" s="1"/>
      <c r="I43" s="1"/>
      <c r="J43" s="1"/>
      <c r="K43" s="1"/>
      <c r="L43" s="1"/>
      <c r="M43" s="1"/>
      <c r="N43" s="1"/>
      <c r="O43" s="1"/>
      <c r="Y43" s="283"/>
      <c r="Z43" s="1" t="s">
        <v>241</v>
      </c>
      <c r="AA43" s="244" t="s">
        <v>411</v>
      </c>
      <c r="AB43" s="1" t="s">
        <v>241</v>
      </c>
      <c r="AC43" s="130"/>
    </row>
    <row r="44" spans="1:30" s="2" customFormat="1">
      <c r="B44" s="144"/>
      <c r="L44" s="1"/>
      <c r="Q44" s="1"/>
      <c r="W44" s="1"/>
      <c r="Y44" s="144"/>
      <c r="AC44" s="130"/>
    </row>
    <row r="45" spans="1:30" s="2" customFormat="1" ht="13.8">
      <c r="B45" s="144"/>
      <c r="C45" s="8" t="s">
        <v>214</v>
      </c>
      <c r="Y45" s="144"/>
      <c r="AC45" s="130"/>
    </row>
    <row r="46" spans="1:30" s="2" customFormat="1" ht="6.75" customHeight="1">
      <c r="B46" s="144"/>
      <c r="Y46" s="144"/>
      <c r="AC46" s="130"/>
    </row>
    <row r="47" spans="1:30" s="2" customFormat="1" ht="23.25" customHeight="1">
      <c r="B47" s="158" t="s">
        <v>213</v>
      </c>
      <c r="C47" s="523" t="s">
        <v>165</v>
      </c>
      <c r="D47" s="523"/>
      <c r="E47" s="523"/>
      <c r="F47" s="523"/>
      <c r="G47" s="523"/>
      <c r="H47" s="523"/>
      <c r="I47" s="457"/>
      <c r="J47" s="457"/>
      <c r="K47" s="457"/>
      <c r="L47" s="457"/>
      <c r="M47" s="457"/>
      <c r="N47" s="457"/>
      <c r="O47" s="457"/>
      <c r="P47" s="457"/>
      <c r="Q47" s="457"/>
      <c r="R47" s="457"/>
      <c r="S47" s="457"/>
      <c r="T47" s="457"/>
      <c r="U47" s="457"/>
      <c r="V47" s="457"/>
      <c r="W47" s="457"/>
      <c r="X47" s="6"/>
      <c r="Y47" s="256"/>
      <c r="Z47" s="6"/>
      <c r="AA47" s="6"/>
      <c r="AB47" s="6"/>
      <c r="AC47" s="130"/>
    </row>
    <row r="48" spans="1:30" s="2" customFormat="1" ht="23.25" customHeight="1">
      <c r="B48" s="158" t="s">
        <v>213</v>
      </c>
      <c r="C48" s="523" t="s">
        <v>164</v>
      </c>
      <c r="D48" s="523"/>
      <c r="E48" s="523"/>
      <c r="F48" s="523"/>
      <c r="G48" s="523"/>
      <c r="H48" s="523"/>
      <c r="I48" s="457"/>
      <c r="J48" s="457"/>
      <c r="K48" s="457"/>
      <c r="L48" s="457"/>
      <c r="M48" s="457"/>
      <c r="N48" s="457"/>
      <c r="O48" s="457"/>
      <c r="P48" s="457"/>
      <c r="Q48" s="457"/>
      <c r="R48" s="457"/>
      <c r="S48" s="457"/>
      <c r="T48" s="457"/>
      <c r="U48" s="457"/>
      <c r="V48" s="457"/>
      <c r="W48" s="457"/>
      <c r="X48" s="6"/>
      <c r="Y48" s="256"/>
      <c r="Z48" s="6"/>
      <c r="AA48" s="6"/>
      <c r="AB48" s="6"/>
      <c r="AC48" s="130"/>
    </row>
    <row r="49" spans="2:29" s="2" customFormat="1" ht="23.25" customHeight="1">
      <c r="B49" s="158" t="s">
        <v>213</v>
      </c>
      <c r="C49" s="523" t="s">
        <v>163</v>
      </c>
      <c r="D49" s="523"/>
      <c r="E49" s="523"/>
      <c r="F49" s="523"/>
      <c r="G49" s="523"/>
      <c r="H49" s="523"/>
      <c r="I49" s="457"/>
      <c r="J49" s="457"/>
      <c r="K49" s="457"/>
      <c r="L49" s="457"/>
      <c r="M49" s="457"/>
      <c r="N49" s="457"/>
      <c r="O49" s="457"/>
      <c r="P49" s="457"/>
      <c r="Q49" s="457"/>
      <c r="R49" s="457"/>
      <c r="S49" s="457"/>
      <c r="T49" s="457"/>
      <c r="U49" s="457"/>
      <c r="V49" s="457"/>
      <c r="W49" s="457"/>
      <c r="X49" s="6"/>
      <c r="Y49" s="256"/>
      <c r="Z49" s="6"/>
      <c r="AA49" s="6"/>
      <c r="AB49" s="6"/>
      <c r="AC49" s="130"/>
    </row>
    <row r="50" spans="2:29" s="2" customFormat="1" ht="13.8">
      <c r="B50" s="144"/>
      <c r="C50" s="1"/>
      <c r="D50" s="1"/>
      <c r="E50" s="1"/>
      <c r="F50" s="1"/>
      <c r="G50" s="1"/>
      <c r="H50" s="1"/>
      <c r="I50" s="6"/>
      <c r="J50" s="6"/>
      <c r="K50" s="6"/>
      <c r="L50" s="6"/>
      <c r="M50" s="6"/>
      <c r="N50" s="6"/>
      <c r="O50" s="6"/>
      <c r="P50" s="6"/>
      <c r="Q50" s="6"/>
      <c r="R50" s="6"/>
      <c r="S50" s="6"/>
      <c r="T50" s="6"/>
      <c r="U50" s="6"/>
      <c r="V50" s="6"/>
      <c r="W50" s="6"/>
      <c r="X50" s="6"/>
      <c r="Y50" s="256"/>
      <c r="Z50" s="6"/>
      <c r="AA50" s="6"/>
      <c r="AB50" s="6"/>
      <c r="AC50" s="130"/>
    </row>
    <row r="51" spans="2:29" s="2" customFormat="1" ht="27" customHeight="1">
      <c r="B51" s="144"/>
      <c r="C51" s="555" t="s">
        <v>433</v>
      </c>
      <c r="D51" s="555"/>
      <c r="E51" s="555"/>
      <c r="F51" s="555"/>
      <c r="G51" s="555"/>
      <c r="H51" s="555"/>
      <c r="I51" s="555"/>
      <c r="J51" s="555"/>
      <c r="K51" s="555"/>
      <c r="L51" s="555"/>
      <c r="M51" s="555"/>
      <c r="N51" s="555"/>
      <c r="O51" s="555"/>
      <c r="P51" s="555"/>
      <c r="Q51" s="555"/>
      <c r="R51" s="555"/>
      <c r="S51" s="555"/>
      <c r="T51" s="555"/>
      <c r="U51" s="555"/>
      <c r="V51" s="555"/>
      <c r="W51" s="555"/>
      <c r="X51" s="555"/>
      <c r="Y51" s="286"/>
      <c r="Z51" s="270" t="s">
        <v>410</v>
      </c>
      <c r="AA51" s="270" t="s">
        <v>411</v>
      </c>
      <c r="AB51" s="270" t="s">
        <v>412</v>
      </c>
      <c r="AC51" s="130"/>
    </row>
    <row r="52" spans="2:29" s="2" customFormat="1" ht="6" customHeight="1">
      <c r="B52" s="144"/>
      <c r="C52" s="1"/>
      <c r="D52" s="1"/>
      <c r="E52" s="1"/>
      <c r="F52" s="1"/>
      <c r="G52" s="1"/>
      <c r="H52" s="1"/>
      <c r="I52" s="1"/>
      <c r="J52" s="1"/>
      <c r="K52" s="1"/>
      <c r="L52" s="1"/>
      <c r="M52" s="1"/>
      <c r="N52" s="1"/>
      <c r="O52" s="1"/>
      <c r="Y52" s="144"/>
      <c r="AC52" s="130"/>
    </row>
    <row r="53" spans="2:29" s="2" customFormat="1" ht="19.5" customHeight="1">
      <c r="B53" s="144"/>
      <c r="D53" s="8" t="s">
        <v>212</v>
      </c>
      <c r="E53" s="1"/>
      <c r="F53" s="1"/>
      <c r="G53" s="1"/>
      <c r="H53" s="1"/>
      <c r="I53" s="1"/>
      <c r="J53" s="1"/>
      <c r="K53" s="1"/>
      <c r="L53" s="1"/>
      <c r="M53" s="1"/>
      <c r="N53" s="1"/>
      <c r="O53" s="1"/>
      <c r="Y53" s="283"/>
      <c r="Z53" s="1" t="s">
        <v>241</v>
      </c>
      <c r="AA53" s="244" t="s">
        <v>411</v>
      </c>
      <c r="AB53" s="1" t="s">
        <v>241</v>
      </c>
      <c r="AC53" s="130"/>
    </row>
    <row r="54" spans="2:29" s="2" customFormat="1" ht="6.75" customHeight="1">
      <c r="B54" s="144"/>
      <c r="Y54" s="144"/>
      <c r="AC54" s="130"/>
    </row>
    <row r="55" spans="2:29" s="6" customFormat="1" ht="18" customHeight="1">
      <c r="B55" s="155"/>
      <c r="D55" s="6" t="s">
        <v>211</v>
      </c>
      <c r="Y55" s="283"/>
      <c r="Z55" s="1" t="s">
        <v>241</v>
      </c>
      <c r="AA55" s="244" t="s">
        <v>411</v>
      </c>
      <c r="AB55" s="1" t="s">
        <v>241</v>
      </c>
      <c r="AC55" s="157"/>
    </row>
    <row r="56" spans="2:29" s="2" customFormat="1" ht="6.75" customHeight="1">
      <c r="B56" s="144"/>
      <c r="Y56" s="144"/>
      <c r="AC56" s="130"/>
    </row>
    <row r="57" spans="2:29" s="6" customFormat="1" ht="18" customHeight="1">
      <c r="B57" s="155"/>
      <c r="D57" s="6" t="s">
        <v>210</v>
      </c>
      <c r="Y57" s="283"/>
      <c r="Z57" s="1" t="s">
        <v>241</v>
      </c>
      <c r="AA57" s="244" t="s">
        <v>411</v>
      </c>
      <c r="AB57" s="1" t="s">
        <v>241</v>
      </c>
      <c r="AC57" s="157"/>
    </row>
    <row r="58" spans="2:29" s="2" customFormat="1" ht="6.75" customHeight="1">
      <c r="B58" s="144"/>
      <c r="Y58" s="144"/>
      <c r="AC58" s="130"/>
    </row>
    <row r="59" spans="2:29" s="6" customFormat="1" ht="18" customHeight="1">
      <c r="B59" s="155"/>
      <c r="D59" s="6" t="s">
        <v>209</v>
      </c>
      <c r="Y59" s="283"/>
      <c r="Z59" s="1" t="s">
        <v>241</v>
      </c>
      <c r="AA59" s="244" t="s">
        <v>411</v>
      </c>
      <c r="AB59" s="1" t="s">
        <v>241</v>
      </c>
      <c r="AC59" s="157"/>
    </row>
    <row r="60" spans="2:29" s="2" customFormat="1" ht="6.75" customHeight="1">
      <c r="B60" s="144"/>
      <c r="Y60" s="144"/>
      <c r="AC60" s="130"/>
    </row>
    <row r="61" spans="2:29" ht="18" customHeight="1">
      <c r="B61" s="153"/>
      <c r="D61" s="6" t="s">
        <v>208</v>
      </c>
      <c r="Y61" s="283"/>
      <c r="Z61" s="1" t="s">
        <v>241</v>
      </c>
      <c r="AA61" s="244" t="s">
        <v>411</v>
      </c>
      <c r="AB61" s="1" t="s">
        <v>241</v>
      </c>
      <c r="AC61" s="183"/>
    </row>
    <row r="62" spans="2:29">
      <c r="B62" s="153"/>
      <c r="Y62" s="251"/>
      <c r="AC62" s="183"/>
    </row>
    <row r="63" spans="2:29" ht="27" customHeight="1">
      <c r="B63" s="153"/>
      <c r="C63" s="555" t="s">
        <v>207</v>
      </c>
      <c r="D63" s="555"/>
      <c r="E63" s="555"/>
      <c r="F63" s="555"/>
      <c r="G63" s="555"/>
      <c r="H63" s="555"/>
      <c r="I63" s="555"/>
      <c r="J63" s="555"/>
      <c r="K63" s="555"/>
      <c r="L63" s="555"/>
      <c r="M63" s="555"/>
      <c r="N63" s="555"/>
      <c r="O63" s="555"/>
      <c r="P63" s="555"/>
      <c r="Q63" s="555"/>
      <c r="R63" s="555"/>
      <c r="S63" s="555"/>
      <c r="T63" s="555"/>
      <c r="U63" s="555"/>
      <c r="V63" s="555"/>
      <c r="W63" s="555"/>
      <c r="X63" s="555"/>
      <c r="Y63" s="283"/>
      <c r="Z63" s="1" t="s">
        <v>241</v>
      </c>
      <c r="AA63" s="244" t="s">
        <v>411</v>
      </c>
      <c r="AB63" s="1" t="s">
        <v>241</v>
      </c>
      <c r="AC63" s="183"/>
    </row>
    <row r="64" spans="2:29">
      <c r="B64" s="153"/>
      <c r="Y64" s="260"/>
      <c r="Z64" s="39"/>
      <c r="AA64" s="39"/>
      <c r="AB64" s="39"/>
      <c r="AC64" s="40"/>
    </row>
    <row r="65" spans="2:29" s="6" customFormat="1" ht="13.8">
      <c r="B65" s="287" t="s">
        <v>434</v>
      </c>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row>
    <row r="66" spans="2:29" s="6" customFormat="1" ht="13.8">
      <c r="B66" s="156" t="s">
        <v>435</v>
      </c>
    </row>
    <row r="67" spans="2:29" s="6" customFormat="1" ht="13.8">
      <c r="B67" s="156" t="s">
        <v>436</v>
      </c>
    </row>
    <row r="68" spans="2:29" s="6" customFormat="1" ht="13.8">
      <c r="B68" s="156" t="s">
        <v>437</v>
      </c>
    </row>
    <row r="69" spans="2:29" s="156" customFormat="1" ht="11.4">
      <c r="B69" s="288" t="s">
        <v>438</v>
      </c>
      <c r="C69" s="156" t="s">
        <v>206</v>
      </c>
    </row>
  </sheetData>
  <sheetProtection selectLockedCells="1" selectUnlockedCells="1"/>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19"/>
  <dataValidations count="1">
    <dataValidation type="list" allowBlank="1" showErrorMessage="1" sqref="G7:G9 L7 Q7:Q8 Z25 AB25 Z33 AB33 Z35 AB35 Z41 AB41 Z43 AB43 Z53 AB53 Z55 AB55 Z57 AB57 Z59 AB59 Z61 AB61 Z63 AB63" xr:uid="{00000000-0002-0000-0B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31"/>
  <sheetViews>
    <sheetView zoomScaleNormal="100" workbookViewId="0">
      <selection activeCell="P22" sqref="P22:AN22"/>
    </sheetView>
  </sheetViews>
  <sheetFormatPr defaultColWidth="3.44140625" defaultRowHeight="13.2"/>
  <cols>
    <col min="1" max="1" width="1.77734375" style="87" customWidth="1"/>
    <col min="2" max="2" width="3" style="181" customWidth="1"/>
    <col min="3" max="18" width="3.44140625" style="87" customWidth="1"/>
    <col min="19" max="19" width="3.88671875" style="87" customWidth="1"/>
    <col min="20" max="26" width="3.44140625" style="87" customWidth="1"/>
    <col min="27" max="27" width="1.33203125" style="87" customWidth="1"/>
    <col min="28" max="16384" width="3.44140625" style="87"/>
  </cols>
  <sheetData>
    <row r="1" spans="2:26" s="2" customFormat="1"/>
    <row r="2" spans="2:26" s="2" customFormat="1" ht="13.8">
      <c r="B2" s="8" t="s">
        <v>481</v>
      </c>
    </row>
    <row r="3" spans="2:26" s="2" customFormat="1"/>
    <row r="4" spans="2:26" s="2" customFormat="1" ht="13.8">
      <c r="B4" s="453" t="s">
        <v>482</v>
      </c>
      <c r="C4" s="453"/>
      <c r="D4" s="453"/>
      <c r="E4" s="453"/>
      <c r="F4" s="453"/>
      <c r="G4" s="453"/>
      <c r="H4" s="453"/>
      <c r="I4" s="453"/>
      <c r="J4" s="453"/>
      <c r="K4" s="453"/>
      <c r="L4" s="453"/>
      <c r="M4" s="453"/>
      <c r="N4" s="453"/>
      <c r="O4" s="453"/>
      <c r="P4" s="453"/>
      <c r="Q4" s="453"/>
      <c r="R4" s="453"/>
      <c r="S4" s="453"/>
      <c r="T4" s="453"/>
      <c r="U4" s="453"/>
      <c r="V4" s="453"/>
      <c r="W4" s="453"/>
      <c r="X4" s="453"/>
      <c r="Y4" s="453"/>
      <c r="Z4" s="453"/>
    </row>
    <row r="5" spans="2:26" s="2" customFormat="1"/>
    <row r="6" spans="2:26" s="2" customFormat="1" ht="31.5" customHeight="1">
      <c r="B6" s="523" t="s">
        <v>103</v>
      </c>
      <c r="C6" s="523"/>
      <c r="D6" s="523"/>
      <c r="E6" s="523"/>
      <c r="F6" s="523"/>
      <c r="G6" s="526"/>
      <c r="H6" s="526"/>
      <c r="I6" s="526"/>
      <c r="J6" s="526"/>
      <c r="K6" s="526"/>
      <c r="L6" s="526"/>
      <c r="M6" s="526"/>
      <c r="N6" s="526"/>
      <c r="O6" s="526"/>
      <c r="P6" s="526"/>
      <c r="Q6" s="526"/>
      <c r="R6" s="526"/>
      <c r="S6" s="526"/>
      <c r="T6" s="526"/>
      <c r="U6" s="526"/>
      <c r="V6" s="526"/>
      <c r="W6" s="526"/>
      <c r="X6" s="526"/>
      <c r="Y6" s="526"/>
      <c r="Z6" s="526"/>
    </row>
    <row r="7" spans="2:26" s="2" customFormat="1" ht="31.5" customHeight="1">
      <c r="B7" s="523" t="s">
        <v>399</v>
      </c>
      <c r="C7" s="523"/>
      <c r="D7" s="523"/>
      <c r="E7" s="523"/>
      <c r="F7" s="523"/>
      <c r="G7" s="175" t="s">
        <v>241</v>
      </c>
      <c r="H7" s="150" t="s">
        <v>400</v>
      </c>
      <c r="I7" s="150"/>
      <c r="J7" s="150"/>
      <c r="K7" s="150"/>
      <c r="L7" s="178" t="s">
        <v>241</v>
      </c>
      <c r="M7" s="150" t="s">
        <v>401</v>
      </c>
      <c r="N7" s="150"/>
      <c r="O7" s="150"/>
      <c r="P7" s="150"/>
      <c r="Q7" s="178" t="s">
        <v>241</v>
      </c>
      <c r="R7" s="150" t="s">
        <v>402</v>
      </c>
      <c r="S7" s="150"/>
      <c r="T7" s="150"/>
      <c r="U7" s="150"/>
      <c r="V7" s="150"/>
      <c r="W7" s="150"/>
      <c r="X7" s="150"/>
      <c r="Y7" s="150"/>
      <c r="Z7" s="177"/>
    </row>
    <row r="8" spans="2:26" s="2" customFormat="1" ht="31.5" customHeight="1">
      <c r="B8" s="523" t="s">
        <v>102</v>
      </c>
      <c r="C8" s="523"/>
      <c r="D8" s="523"/>
      <c r="E8" s="523"/>
      <c r="F8" s="523"/>
      <c r="G8" s="175" t="s">
        <v>241</v>
      </c>
      <c r="H8" s="150" t="s">
        <v>403</v>
      </c>
      <c r="I8" s="150"/>
      <c r="J8" s="150"/>
      <c r="K8" s="150"/>
      <c r="L8" s="150"/>
      <c r="M8" s="150"/>
      <c r="N8" s="150"/>
      <c r="O8" s="150"/>
      <c r="P8" s="150"/>
      <c r="Q8" s="178" t="s">
        <v>241</v>
      </c>
      <c r="R8" s="150" t="s">
        <v>404</v>
      </c>
      <c r="S8" s="150"/>
      <c r="T8" s="150"/>
      <c r="U8" s="150"/>
      <c r="V8" s="150"/>
      <c r="W8" s="280"/>
      <c r="X8" s="280"/>
      <c r="Y8" s="280"/>
      <c r="Z8" s="281"/>
    </row>
    <row r="9" spans="2:26" s="2" customFormat="1"/>
    <row r="10" spans="2:26" s="2" customFormat="1" ht="13.8">
      <c r="B10" s="58"/>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57"/>
    </row>
    <row r="11" spans="2:26" s="2" customFormat="1" ht="13.8">
      <c r="B11" s="158" t="s">
        <v>234</v>
      </c>
      <c r="Z11" s="130"/>
    </row>
    <row r="12" spans="2:26" s="2" customFormat="1">
      <c r="B12" s="144"/>
      <c r="L12" s="1"/>
      <c r="Q12" s="1"/>
      <c r="V12" s="1"/>
      <c r="Z12" s="130"/>
    </row>
    <row r="13" spans="2:26" s="2" customFormat="1" ht="13.8">
      <c r="B13" s="144"/>
      <c r="C13" s="8" t="s">
        <v>233</v>
      </c>
      <c r="Z13" s="130"/>
    </row>
    <row r="14" spans="2:26" s="2" customFormat="1" ht="4.5" customHeight="1">
      <c r="B14" s="144"/>
      <c r="Z14" s="130"/>
    </row>
    <row r="15" spans="2:26" s="2" customFormat="1" ht="24" customHeight="1">
      <c r="B15" s="144"/>
      <c r="C15" s="526"/>
      <c r="D15" s="526"/>
      <c r="E15" s="526"/>
      <c r="F15" s="526"/>
      <c r="G15" s="526"/>
      <c r="H15" s="526"/>
      <c r="I15" s="526"/>
      <c r="J15" s="526"/>
      <c r="K15" s="526"/>
      <c r="L15" s="526"/>
      <c r="M15" s="526"/>
      <c r="N15" s="526"/>
      <c r="O15" s="526"/>
      <c r="P15" s="526"/>
      <c r="Q15" s="526"/>
      <c r="R15" s="526"/>
      <c r="S15" s="526"/>
      <c r="T15" s="526"/>
      <c r="U15" s="526"/>
      <c r="V15" s="526"/>
      <c r="W15" s="526"/>
      <c r="X15" s="526"/>
      <c r="Y15" s="526"/>
      <c r="Z15" s="160"/>
    </row>
    <row r="16" spans="2:26" s="2" customFormat="1" ht="21" customHeight="1">
      <c r="B16" s="144"/>
      <c r="C16" s="526"/>
      <c r="D16" s="526"/>
      <c r="E16" s="526"/>
      <c r="F16" s="526"/>
      <c r="G16" s="526"/>
      <c r="H16" s="526"/>
      <c r="I16" s="526"/>
      <c r="J16" s="526"/>
      <c r="K16" s="526"/>
      <c r="L16" s="526"/>
      <c r="M16" s="526"/>
      <c r="N16" s="526"/>
      <c r="O16" s="526"/>
      <c r="P16" s="526"/>
      <c r="Q16" s="526"/>
      <c r="R16" s="526"/>
      <c r="S16" s="526"/>
      <c r="T16" s="526"/>
      <c r="U16" s="526"/>
      <c r="V16" s="526"/>
      <c r="W16" s="526"/>
      <c r="X16" s="526"/>
      <c r="Y16" s="526"/>
      <c r="Z16" s="130"/>
    </row>
    <row r="17" spans="2:26" s="2" customFormat="1" ht="21" customHeight="1">
      <c r="B17" s="144"/>
      <c r="C17" s="526"/>
      <c r="D17" s="526"/>
      <c r="E17" s="526"/>
      <c r="F17" s="526"/>
      <c r="G17" s="526"/>
      <c r="H17" s="526"/>
      <c r="I17" s="526"/>
      <c r="J17" s="526"/>
      <c r="K17" s="526"/>
      <c r="L17" s="526"/>
      <c r="M17" s="526"/>
      <c r="N17" s="526"/>
      <c r="O17" s="526"/>
      <c r="P17" s="526"/>
      <c r="Q17" s="526"/>
      <c r="R17" s="526"/>
      <c r="S17" s="526"/>
      <c r="T17" s="526"/>
      <c r="U17" s="526"/>
      <c r="V17" s="526"/>
      <c r="W17" s="526"/>
      <c r="X17" s="526"/>
      <c r="Y17" s="526"/>
      <c r="Z17" s="130"/>
    </row>
    <row r="18" spans="2:26" s="2" customFormat="1" ht="13.8">
      <c r="B18" s="144"/>
      <c r="C18" s="8" t="s">
        <v>232</v>
      </c>
      <c r="Z18" s="130"/>
    </row>
    <row r="19" spans="2:26" s="2" customFormat="1" ht="4.5" customHeight="1">
      <c r="B19" s="144"/>
      <c r="Z19" s="130"/>
    </row>
    <row r="20" spans="2:26" s="2" customFormat="1" ht="24" customHeight="1">
      <c r="B20" s="144"/>
      <c r="C20" s="523" t="s">
        <v>231</v>
      </c>
      <c r="D20" s="523"/>
      <c r="E20" s="523"/>
      <c r="F20" s="523"/>
      <c r="G20" s="523"/>
      <c r="H20" s="523"/>
      <c r="I20" s="523"/>
      <c r="J20" s="523"/>
      <c r="K20" s="523"/>
      <c r="L20" s="523"/>
      <c r="M20" s="523"/>
      <c r="N20" s="523"/>
      <c r="O20" s="523"/>
      <c r="P20" s="523"/>
      <c r="Q20" s="523"/>
      <c r="R20" s="523"/>
      <c r="S20" s="535" t="s">
        <v>230</v>
      </c>
      <c r="T20" s="535"/>
      <c r="U20" s="535"/>
      <c r="V20" s="535"/>
      <c r="W20" s="535"/>
      <c r="X20" s="535"/>
      <c r="Y20" s="535"/>
      <c r="Z20" s="160"/>
    </row>
    <row r="21" spans="2:26" s="2" customFormat="1" ht="21" customHeight="1">
      <c r="B21" s="144"/>
      <c r="C21" s="457"/>
      <c r="D21" s="457"/>
      <c r="E21" s="457"/>
      <c r="F21" s="457"/>
      <c r="G21" s="457"/>
      <c r="H21" s="457"/>
      <c r="I21" s="457"/>
      <c r="J21" s="457"/>
      <c r="K21" s="457"/>
      <c r="L21" s="457"/>
      <c r="M21" s="457"/>
      <c r="N21" s="457"/>
      <c r="O21" s="457"/>
      <c r="P21" s="457"/>
      <c r="Q21" s="457"/>
      <c r="R21" s="457"/>
      <c r="S21" s="174"/>
      <c r="T21" s="174"/>
      <c r="U21" s="174"/>
      <c r="V21" s="174"/>
      <c r="W21" s="174"/>
      <c r="X21" s="174"/>
      <c r="Y21" s="174"/>
      <c r="Z21" s="130"/>
    </row>
    <row r="22" spans="2:26" s="2" customFormat="1" ht="12" customHeight="1">
      <c r="B22" s="144"/>
      <c r="C22" s="135"/>
      <c r="D22" s="135"/>
      <c r="E22" s="135"/>
      <c r="F22" s="135"/>
      <c r="G22" s="135"/>
      <c r="H22" s="135"/>
      <c r="I22" s="135"/>
      <c r="J22" s="135"/>
      <c r="K22" s="135"/>
      <c r="L22" s="135"/>
      <c r="M22" s="135"/>
      <c r="N22" s="135"/>
      <c r="O22" s="135"/>
      <c r="P22" s="230"/>
      <c r="Q22" s="230"/>
      <c r="R22" s="230"/>
      <c r="S22" s="230"/>
      <c r="T22" s="81"/>
      <c r="U22" s="81"/>
      <c r="V22" s="81"/>
      <c r="W22" s="81"/>
      <c r="X22" s="81"/>
      <c r="Y22" s="81"/>
      <c r="Z22" s="130"/>
    </row>
    <row r="23" spans="2:26" s="2" customFormat="1" ht="21" customHeight="1">
      <c r="B23" s="144"/>
      <c r="C23" s="123"/>
      <c r="D23" s="123"/>
      <c r="E23" s="123"/>
      <c r="F23" s="123"/>
      <c r="G23" s="123"/>
      <c r="H23" s="123"/>
      <c r="I23" s="123"/>
      <c r="J23" s="123"/>
      <c r="K23" s="123"/>
      <c r="L23" s="123"/>
      <c r="M23" s="123"/>
      <c r="N23" s="123"/>
      <c r="O23" s="123"/>
      <c r="P23" s="81"/>
      <c r="Q23" s="81"/>
      <c r="R23" s="81"/>
      <c r="S23" s="81"/>
      <c r="T23" s="580" t="s">
        <v>410</v>
      </c>
      <c r="U23" s="580"/>
      <c r="V23" s="581" t="s">
        <v>411</v>
      </c>
      <c r="W23" s="581"/>
      <c r="X23" s="582" t="s">
        <v>412</v>
      </c>
      <c r="Y23" s="582"/>
      <c r="Z23" s="130"/>
    </row>
    <row r="24" spans="2:26" s="2" customFormat="1" ht="26.25" customHeight="1">
      <c r="B24" s="144"/>
      <c r="C24" s="465" t="s">
        <v>229</v>
      </c>
      <c r="D24" s="465"/>
      <c r="E24" s="465"/>
      <c r="F24" s="465"/>
      <c r="G24" s="465"/>
      <c r="H24" s="465"/>
      <c r="I24" s="465"/>
      <c r="J24" s="465"/>
      <c r="K24" s="465"/>
      <c r="L24" s="465"/>
      <c r="M24" s="465"/>
      <c r="N24" s="465"/>
      <c r="O24" s="465"/>
      <c r="P24" s="465"/>
      <c r="Q24" s="465"/>
      <c r="R24" s="465"/>
      <c r="S24" s="465"/>
      <c r="T24" s="528" t="s">
        <v>241</v>
      </c>
      <c r="U24" s="528"/>
      <c r="V24" s="581" t="s">
        <v>411</v>
      </c>
      <c r="W24" s="581"/>
      <c r="X24" s="583" t="s">
        <v>241</v>
      </c>
      <c r="Y24" s="583"/>
      <c r="Z24" s="130"/>
    </row>
    <row r="25" spans="2:26" s="2" customFormat="1" ht="58.5" customHeight="1">
      <c r="B25" s="144"/>
      <c r="C25" s="584" t="s">
        <v>483</v>
      </c>
      <c r="D25" s="584"/>
      <c r="E25" s="584"/>
      <c r="F25" s="584"/>
      <c r="G25" s="584"/>
      <c r="H25" s="584"/>
      <c r="I25" s="584"/>
      <c r="J25" s="584"/>
      <c r="K25" s="584"/>
      <c r="L25" s="584"/>
      <c r="M25" s="584"/>
      <c r="N25" s="584"/>
      <c r="O25" s="584"/>
      <c r="P25" s="584"/>
      <c r="Q25" s="584"/>
      <c r="R25" s="584"/>
      <c r="S25" s="584"/>
      <c r="T25" s="528" t="s">
        <v>241</v>
      </c>
      <c r="U25" s="528"/>
      <c r="V25" s="581" t="s">
        <v>411</v>
      </c>
      <c r="W25" s="581"/>
      <c r="X25" s="583" t="s">
        <v>241</v>
      </c>
      <c r="Y25" s="583"/>
      <c r="Z25" s="130"/>
    </row>
    <row r="26" spans="2:26" s="2" customFormat="1" ht="46.5" customHeight="1">
      <c r="B26" s="144"/>
      <c r="C26" s="465" t="s">
        <v>484</v>
      </c>
      <c r="D26" s="465"/>
      <c r="E26" s="465"/>
      <c r="F26" s="465"/>
      <c r="G26" s="465"/>
      <c r="H26" s="465"/>
      <c r="I26" s="465"/>
      <c r="J26" s="465"/>
      <c r="K26" s="465"/>
      <c r="L26" s="465"/>
      <c r="M26" s="465"/>
      <c r="N26" s="465"/>
      <c r="O26" s="465"/>
      <c r="P26" s="465"/>
      <c r="Q26" s="465"/>
      <c r="R26" s="465"/>
      <c r="S26" s="465"/>
      <c r="T26" s="528" t="s">
        <v>241</v>
      </c>
      <c r="U26" s="528"/>
      <c r="V26" s="581" t="s">
        <v>411</v>
      </c>
      <c r="W26" s="581"/>
      <c r="X26" s="583" t="s">
        <v>241</v>
      </c>
      <c r="Y26" s="583"/>
      <c r="Z26" s="130"/>
    </row>
    <row r="27" spans="2:26" s="2" customFormat="1" ht="26.25" customHeight="1">
      <c r="B27" s="144"/>
      <c r="C27" s="465" t="s">
        <v>485</v>
      </c>
      <c r="D27" s="465"/>
      <c r="E27" s="465"/>
      <c r="F27" s="465"/>
      <c r="G27" s="465"/>
      <c r="H27" s="465"/>
      <c r="I27" s="465"/>
      <c r="J27" s="465"/>
      <c r="K27" s="465"/>
      <c r="L27" s="465"/>
      <c r="M27" s="465"/>
      <c r="N27" s="465"/>
      <c r="O27" s="465"/>
      <c r="P27" s="465"/>
      <c r="Q27" s="465"/>
      <c r="R27" s="465"/>
      <c r="S27" s="465"/>
      <c r="T27" s="528" t="s">
        <v>241</v>
      </c>
      <c r="U27" s="528"/>
      <c r="V27" s="581" t="s">
        <v>411</v>
      </c>
      <c r="W27" s="581"/>
      <c r="X27" s="583" t="s">
        <v>241</v>
      </c>
      <c r="Y27" s="583"/>
      <c r="Z27" s="130"/>
    </row>
    <row r="28" spans="2:26" s="2" customFormat="1" ht="9" customHeight="1">
      <c r="B28" s="143"/>
      <c r="C28" s="81"/>
      <c r="D28" s="81"/>
      <c r="E28" s="81"/>
      <c r="F28" s="81"/>
      <c r="G28" s="81"/>
      <c r="H28" s="81"/>
      <c r="I28" s="81"/>
      <c r="J28" s="81"/>
      <c r="K28" s="81"/>
      <c r="L28" s="81"/>
      <c r="M28" s="81"/>
      <c r="N28" s="81"/>
      <c r="O28" s="81"/>
      <c r="P28" s="81"/>
      <c r="Q28" s="81"/>
      <c r="R28" s="81"/>
      <c r="S28" s="81"/>
      <c r="T28" s="81"/>
      <c r="U28" s="81"/>
      <c r="V28" s="81"/>
      <c r="W28" s="81"/>
      <c r="X28" s="81"/>
      <c r="Y28" s="81"/>
      <c r="Z28" s="139"/>
    </row>
    <row r="29" spans="2:26" s="2" customFormat="1"/>
    <row r="30" spans="2:26" s="2" customFormat="1" ht="13.5" customHeight="1">
      <c r="B30" s="585" t="s">
        <v>486</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row>
    <row r="31" spans="2:26" ht="73.5" customHeight="1">
      <c r="B31" s="586"/>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row>
  </sheetData>
  <sheetProtection selectLockedCells="1" selectUnlockedCells="1"/>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19"/>
  <dataValidations count="1">
    <dataValidation type="list" allowBlank="1" showErrorMessage="1" sqref="G7:G8 L7 Q7:Q8 T24:U27 X24:Y27" xr:uid="{00000000-0002-0000-0C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E123"/>
  <sheetViews>
    <sheetView zoomScaleNormal="100" workbookViewId="0">
      <selection activeCell="P22" sqref="P22:AN22"/>
    </sheetView>
  </sheetViews>
  <sheetFormatPr defaultColWidth="3.44140625" defaultRowHeight="13.2"/>
  <cols>
    <col min="1" max="1" width="3.44140625" style="87" customWidth="1"/>
    <col min="2" max="2" width="3" style="181" customWidth="1"/>
    <col min="3" max="7" width="3.44140625" style="87" customWidth="1"/>
    <col min="8" max="8" width="2.44140625" style="87" customWidth="1"/>
    <col min="9" max="16384" width="3.44140625" style="87"/>
  </cols>
  <sheetData>
    <row r="1" spans="2:30" s="2" customFormat="1"/>
    <row r="2" spans="2:30" s="2" customFormat="1" ht="13.8">
      <c r="B2" s="302" t="s">
        <v>448</v>
      </c>
      <c r="C2" s="302"/>
      <c r="D2" s="302"/>
      <c r="E2" s="302"/>
      <c r="F2" s="302"/>
      <c r="T2" s="12"/>
      <c r="U2" s="12" t="s">
        <v>200</v>
      </c>
      <c r="V2" s="452"/>
      <c r="W2" s="452"/>
      <c r="X2" s="244" t="s">
        <v>10</v>
      </c>
      <c r="Y2" s="452"/>
      <c r="Z2" s="452"/>
      <c r="AA2" s="244" t="s">
        <v>11</v>
      </c>
      <c r="AB2" s="452"/>
      <c r="AC2" s="452"/>
      <c r="AD2" s="244" t="s">
        <v>12</v>
      </c>
    </row>
    <row r="3" spans="2:30" s="2" customFormat="1"/>
    <row r="4" spans="2:30" s="2" customFormat="1" ht="13.8">
      <c r="B4" s="453" t="s">
        <v>449</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row>
    <row r="5" spans="2:30" s="2" customFormat="1"/>
    <row r="6" spans="2:30" s="2" customFormat="1" ht="19.5" customHeight="1">
      <c r="B6" s="523" t="s">
        <v>103</v>
      </c>
      <c r="C6" s="523"/>
      <c r="D6" s="523"/>
      <c r="E6" s="523"/>
      <c r="F6" s="523"/>
      <c r="G6" s="526"/>
      <c r="H6" s="526"/>
      <c r="I6" s="526"/>
      <c r="J6" s="526"/>
      <c r="K6" s="526"/>
      <c r="L6" s="526"/>
      <c r="M6" s="526"/>
      <c r="N6" s="526"/>
      <c r="O6" s="526"/>
      <c r="P6" s="526"/>
      <c r="Q6" s="526"/>
      <c r="R6" s="526"/>
      <c r="S6" s="526"/>
      <c r="T6" s="526"/>
      <c r="U6" s="526"/>
      <c r="V6" s="526"/>
      <c r="W6" s="526"/>
      <c r="X6" s="526"/>
      <c r="Y6" s="526"/>
      <c r="Z6" s="526"/>
      <c r="AA6" s="526"/>
      <c r="AB6" s="526"/>
      <c r="AC6" s="526"/>
      <c r="AD6" s="526"/>
    </row>
    <row r="7" spans="2:30" s="2" customFormat="1" ht="19.5" customHeight="1">
      <c r="B7" s="523" t="s">
        <v>399</v>
      </c>
      <c r="C7" s="523"/>
      <c r="D7" s="523"/>
      <c r="E7" s="523"/>
      <c r="F7" s="523"/>
      <c r="G7" s="175" t="s">
        <v>241</v>
      </c>
      <c r="H7" s="150" t="s">
        <v>400</v>
      </c>
      <c r="I7" s="150"/>
      <c r="J7" s="150"/>
      <c r="K7" s="150"/>
      <c r="L7" s="1" t="s">
        <v>241</v>
      </c>
      <c r="M7" s="150" t="s">
        <v>401</v>
      </c>
      <c r="N7" s="150"/>
      <c r="O7" s="150"/>
      <c r="P7" s="150"/>
      <c r="Q7" s="1" t="s">
        <v>241</v>
      </c>
      <c r="R7" s="150" t="s">
        <v>402</v>
      </c>
      <c r="S7" s="150"/>
      <c r="T7" s="150"/>
      <c r="U7" s="150"/>
      <c r="V7" s="150"/>
      <c r="W7" s="150"/>
      <c r="X7" s="150"/>
      <c r="Y7" s="150"/>
      <c r="Z7" s="150"/>
      <c r="AA7" s="150"/>
      <c r="AB7" s="150"/>
      <c r="AC7" s="150"/>
      <c r="AD7" s="177"/>
    </row>
    <row r="8" spans="2:30" ht="19.5" customHeight="1">
      <c r="B8" s="523" t="s">
        <v>102</v>
      </c>
      <c r="C8" s="523"/>
      <c r="D8" s="523"/>
      <c r="E8" s="523"/>
      <c r="F8" s="523"/>
      <c r="G8" s="1" t="s">
        <v>241</v>
      </c>
      <c r="H8" s="14" t="s">
        <v>403</v>
      </c>
      <c r="I8" s="279"/>
      <c r="J8" s="279"/>
      <c r="K8" s="279"/>
      <c r="L8" s="279"/>
      <c r="M8" s="279"/>
      <c r="N8" s="279"/>
      <c r="O8" s="279"/>
      <c r="P8" s="1" t="s">
        <v>241</v>
      </c>
      <c r="Q8" s="14" t="s">
        <v>404</v>
      </c>
      <c r="R8" s="231"/>
      <c r="S8" s="231"/>
      <c r="T8" s="231"/>
      <c r="U8" s="231"/>
      <c r="V8" s="231"/>
      <c r="W8" s="231"/>
      <c r="X8" s="231"/>
      <c r="Y8" s="231"/>
      <c r="Z8" s="231"/>
      <c r="AA8" s="231"/>
      <c r="AB8" s="231"/>
      <c r="AC8" s="231"/>
      <c r="AD8" s="232"/>
    </row>
    <row r="9" spans="2:30" ht="19.5" customHeight="1">
      <c r="B9" s="523"/>
      <c r="C9" s="523"/>
      <c r="D9" s="523"/>
      <c r="E9" s="523"/>
      <c r="F9" s="523"/>
      <c r="G9" s="233" t="s">
        <v>241</v>
      </c>
      <c r="H9" s="161" t="s">
        <v>432</v>
      </c>
      <c r="I9" s="280"/>
      <c r="J9" s="280"/>
      <c r="K9" s="280"/>
      <c r="L9" s="280"/>
      <c r="M9" s="280"/>
      <c r="N9" s="280"/>
      <c r="O9" s="280"/>
      <c r="P9" s="303"/>
      <c r="Q9" s="304"/>
      <c r="R9" s="304"/>
      <c r="S9" s="304"/>
      <c r="T9" s="304"/>
      <c r="U9" s="304"/>
      <c r="V9" s="304"/>
      <c r="W9" s="304"/>
      <c r="X9" s="304"/>
      <c r="Y9" s="304"/>
      <c r="Z9" s="304"/>
      <c r="AA9" s="304"/>
      <c r="AB9" s="304"/>
      <c r="AC9" s="304"/>
      <c r="AD9" s="180"/>
    </row>
    <row r="10" spans="2:30" s="2" customFormat="1"/>
    <row r="11" spans="2:30" s="2" customFormat="1" ht="13.8">
      <c r="B11" s="58"/>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58"/>
      <c r="AA11" s="230"/>
      <c r="AB11" s="230"/>
      <c r="AC11" s="230"/>
      <c r="AD11" s="57"/>
    </row>
    <row r="12" spans="2:30" s="2" customFormat="1" ht="13.8">
      <c r="B12" s="144"/>
      <c r="Z12" s="144"/>
      <c r="AA12" s="270" t="s">
        <v>410</v>
      </c>
      <c r="AB12" s="270" t="s">
        <v>411</v>
      </c>
      <c r="AC12" s="270" t="s">
        <v>412</v>
      </c>
      <c r="AD12" s="130"/>
    </row>
    <row r="13" spans="2:30" s="2" customFormat="1">
      <c r="B13" s="144"/>
      <c r="Z13" s="144"/>
      <c r="AD13" s="130"/>
    </row>
    <row r="14" spans="2:30" s="2" customFormat="1" ht="19.5" customHeight="1">
      <c r="B14" s="144"/>
      <c r="C14" s="8" t="s">
        <v>216</v>
      </c>
      <c r="D14" s="1"/>
      <c r="E14" s="1"/>
      <c r="F14" s="1"/>
      <c r="G14" s="1"/>
      <c r="H14" s="1"/>
      <c r="I14" s="1"/>
      <c r="J14" s="1"/>
      <c r="K14" s="1"/>
      <c r="L14" s="1"/>
      <c r="M14" s="1"/>
      <c r="N14" s="1"/>
      <c r="O14" s="1"/>
      <c r="Z14" s="283"/>
      <c r="AA14" s="1" t="s">
        <v>241</v>
      </c>
      <c r="AB14" s="244" t="s">
        <v>411</v>
      </c>
      <c r="AC14" s="1" t="s">
        <v>241</v>
      </c>
      <c r="AD14" s="130"/>
    </row>
    <row r="15" spans="2:30" s="2" customFormat="1">
      <c r="B15" s="144"/>
      <c r="D15" s="1"/>
      <c r="E15" s="1"/>
      <c r="F15" s="1"/>
      <c r="G15" s="1"/>
      <c r="H15" s="1"/>
      <c r="I15" s="1"/>
      <c r="J15" s="1"/>
      <c r="K15" s="1"/>
      <c r="L15" s="1"/>
      <c r="M15" s="1"/>
      <c r="N15" s="1"/>
      <c r="O15" s="1"/>
      <c r="Z15" s="129"/>
      <c r="AA15" s="1"/>
      <c r="AB15" s="1"/>
      <c r="AC15" s="1"/>
      <c r="AD15" s="130"/>
    </row>
    <row r="16" spans="2:30" s="2" customFormat="1" ht="19.5" customHeight="1">
      <c r="B16" s="144"/>
      <c r="C16" s="8" t="s">
        <v>215</v>
      </c>
      <c r="D16" s="1"/>
      <c r="E16" s="1"/>
      <c r="F16" s="1"/>
      <c r="G16" s="1"/>
      <c r="H16" s="1"/>
      <c r="I16" s="1"/>
      <c r="J16" s="1"/>
      <c r="K16" s="1"/>
      <c r="L16" s="1"/>
      <c r="M16" s="1"/>
      <c r="N16" s="1"/>
      <c r="O16" s="1"/>
      <c r="Z16" s="283"/>
      <c r="AA16" s="1" t="s">
        <v>241</v>
      </c>
      <c r="AB16" s="244" t="s">
        <v>411</v>
      </c>
      <c r="AC16" s="1" t="s">
        <v>241</v>
      </c>
      <c r="AD16" s="130"/>
    </row>
    <row r="17" spans="2:30" s="2" customFormat="1">
      <c r="B17" s="144"/>
      <c r="L17" s="1"/>
      <c r="Q17" s="1"/>
      <c r="W17" s="1"/>
      <c r="Z17" s="144"/>
      <c r="AD17" s="130"/>
    </row>
    <row r="18" spans="2:30" s="2" customFormat="1" ht="13.8">
      <c r="B18" s="144"/>
      <c r="C18" s="8" t="s">
        <v>214</v>
      </c>
      <c r="Z18" s="144"/>
      <c r="AD18" s="130"/>
    </row>
    <row r="19" spans="2:30" s="2" customFormat="1" ht="6.75" customHeight="1">
      <c r="B19" s="144"/>
      <c r="Z19" s="144"/>
      <c r="AD19" s="130"/>
    </row>
    <row r="20" spans="2:30" s="2" customFormat="1" ht="23.25" customHeight="1">
      <c r="B20" s="158" t="s">
        <v>213</v>
      </c>
      <c r="C20" s="523" t="s">
        <v>165</v>
      </c>
      <c r="D20" s="523"/>
      <c r="E20" s="523"/>
      <c r="F20" s="523"/>
      <c r="G20" s="523"/>
      <c r="H20" s="523"/>
      <c r="I20" s="457"/>
      <c r="J20" s="457"/>
      <c r="K20" s="457"/>
      <c r="L20" s="457"/>
      <c r="M20" s="457"/>
      <c r="N20" s="457"/>
      <c r="O20" s="457"/>
      <c r="P20" s="457"/>
      <c r="Q20" s="457"/>
      <c r="R20" s="457"/>
      <c r="S20" s="457"/>
      <c r="T20" s="457"/>
      <c r="U20" s="457"/>
      <c r="V20" s="457"/>
      <c r="W20" s="457"/>
      <c r="X20" s="457"/>
      <c r="Y20" s="6"/>
      <c r="Z20" s="256"/>
      <c r="AA20" s="6"/>
      <c r="AB20" s="6"/>
      <c r="AC20" s="6"/>
      <c r="AD20" s="130"/>
    </row>
    <row r="21" spans="2:30" s="2" customFormat="1" ht="23.25" customHeight="1">
      <c r="B21" s="158" t="s">
        <v>213</v>
      </c>
      <c r="C21" s="523" t="s">
        <v>164</v>
      </c>
      <c r="D21" s="523"/>
      <c r="E21" s="523"/>
      <c r="F21" s="523"/>
      <c r="G21" s="523"/>
      <c r="H21" s="523"/>
      <c r="I21" s="457"/>
      <c r="J21" s="457"/>
      <c r="K21" s="457"/>
      <c r="L21" s="457"/>
      <c r="M21" s="457"/>
      <c r="N21" s="457"/>
      <c r="O21" s="457"/>
      <c r="P21" s="457"/>
      <c r="Q21" s="457"/>
      <c r="R21" s="457"/>
      <c r="S21" s="457"/>
      <c r="T21" s="457"/>
      <c r="U21" s="457"/>
      <c r="V21" s="457"/>
      <c r="W21" s="457"/>
      <c r="X21" s="457"/>
      <c r="Y21" s="6"/>
      <c r="Z21" s="256"/>
      <c r="AA21" s="6"/>
      <c r="AB21" s="6"/>
      <c r="AC21" s="6"/>
      <c r="AD21" s="130"/>
    </row>
    <row r="22" spans="2:30" s="2" customFormat="1" ht="23.25" customHeight="1">
      <c r="B22" s="158" t="s">
        <v>213</v>
      </c>
      <c r="C22" s="523" t="s">
        <v>163</v>
      </c>
      <c r="D22" s="523"/>
      <c r="E22" s="523"/>
      <c r="F22" s="523"/>
      <c r="G22" s="523"/>
      <c r="H22" s="523"/>
      <c r="I22" s="457"/>
      <c r="J22" s="457"/>
      <c r="K22" s="457"/>
      <c r="L22" s="457"/>
      <c r="M22" s="457"/>
      <c r="N22" s="457"/>
      <c r="O22" s="457"/>
      <c r="P22" s="457"/>
      <c r="Q22" s="457"/>
      <c r="R22" s="457"/>
      <c r="S22" s="457"/>
      <c r="T22" s="457"/>
      <c r="U22" s="457"/>
      <c r="V22" s="457"/>
      <c r="W22" s="457"/>
      <c r="X22" s="457"/>
      <c r="Y22" s="6"/>
      <c r="Z22" s="256"/>
      <c r="AA22" s="6"/>
      <c r="AB22" s="6"/>
      <c r="AC22" s="6"/>
      <c r="AD22" s="130"/>
    </row>
    <row r="23" spans="2:30" s="2" customFormat="1" ht="13.8">
      <c r="B23" s="144"/>
      <c r="C23" s="1"/>
      <c r="D23" s="1"/>
      <c r="E23" s="1"/>
      <c r="F23" s="1"/>
      <c r="G23" s="1"/>
      <c r="H23" s="1"/>
      <c r="I23" s="6"/>
      <c r="J23" s="6"/>
      <c r="K23" s="6"/>
      <c r="L23" s="6"/>
      <c r="M23" s="6"/>
      <c r="N23" s="6"/>
      <c r="O23" s="6"/>
      <c r="P23" s="6"/>
      <c r="Q23" s="6"/>
      <c r="R23" s="6"/>
      <c r="S23" s="6"/>
      <c r="T23" s="6"/>
      <c r="U23" s="6"/>
      <c r="V23" s="6"/>
      <c r="W23" s="6"/>
      <c r="X23" s="6"/>
      <c r="Y23" s="6"/>
      <c r="Z23" s="256"/>
      <c r="AA23" s="6"/>
      <c r="AB23" s="6"/>
      <c r="AC23" s="6"/>
      <c r="AD23" s="130"/>
    </row>
    <row r="24" spans="2:30" s="2" customFormat="1" ht="27" customHeight="1">
      <c r="B24" s="144"/>
      <c r="C24" s="555" t="s">
        <v>433</v>
      </c>
      <c r="D24" s="555"/>
      <c r="E24" s="555"/>
      <c r="F24" s="555"/>
      <c r="G24" s="555"/>
      <c r="H24" s="555"/>
      <c r="I24" s="555"/>
      <c r="J24" s="555"/>
      <c r="K24" s="555"/>
      <c r="L24" s="555"/>
      <c r="M24" s="555"/>
      <c r="N24" s="555"/>
      <c r="O24" s="555"/>
      <c r="P24" s="555"/>
      <c r="Q24" s="555"/>
      <c r="R24" s="555"/>
      <c r="S24" s="555"/>
      <c r="T24" s="555"/>
      <c r="U24" s="555"/>
      <c r="V24" s="555"/>
      <c r="W24" s="555"/>
      <c r="X24" s="555"/>
      <c r="Y24" s="10"/>
      <c r="Z24" s="286"/>
      <c r="AA24" s="270" t="s">
        <v>410</v>
      </c>
      <c r="AB24" s="270" t="s">
        <v>411</v>
      </c>
      <c r="AC24" s="270" t="s">
        <v>412</v>
      </c>
      <c r="AD24" s="130"/>
    </row>
    <row r="25" spans="2:30" s="2" customFormat="1" ht="6" customHeight="1">
      <c r="B25" s="144"/>
      <c r="C25" s="1"/>
      <c r="D25" s="1"/>
      <c r="E25" s="1"/>
      <c r="F25" s="1"/>
      <c r="G25" s="1"/>
      <c r="H25" s="1"/>
      <c r="I25" s="1"/>
      <c r="J25" s="1"/>
      <c r="K25" s="1"/>
      <c r="L25" s="1"/>
      <c r="M25" s="1"/>
      <c r="N25" s="1"/>
      <c r="O25" s="1"/>
      <c r="Z25" s="144"/>
      <c r="AD25" s="130"/>
    </row>
    <row r="26" spans="2:30" s="2" customFormat="1" ht="19.5" customHeight="1">
      <c r="B26" s="144"/>
      <c r="D26" s="8" t="s">
        <v>450</v>
      </c>
      <c r="E26" s="1"/>
      <c r="F26" s="1"/>
      <c r="G26" s="1"/>
      <c r="H26" s="1"/>
      <c r="I26" s="1"/>
      <c r="J26" s="1"/>
      <c r="K26" s="1"/>
      <c r="L26" s="1"/>
      <c r="M26" s="1"/>
      <c r="N26" s="1"/>
      <c r="O26" s="1"/>
      <c r="Z26" s="283"/>
      <c r="AA26" s="452" t="s">
        <v>241</v>
      </c>
      <c r="AB26" s="244" t="s">
        <v>411</v>
      </c>
      <c r="AC26" s="452" t="s">
        <v>241</v>
      </c>
      <c r="AD26" s="130"/>
    </row>
    <row r="27" spans="2:30" s="2" customFormat="1" ht="19.5" customHeight="1">
      <c r="B27" s="144"/>
      <c r="D27" s="8" t="s">
        <v>451</v>
      </c>
      <c r="E27" s="1"/>
      <c r="F27" s="1"/>
      <c r="G27" s="1"/>
      <c r="H27" s="1"/>
      <c r="I27" s="1"/>
      <c r="J27" s="1"/>
      <c r="K27" s="1"/>
      <c r="L27" s="1"/>
      <c r="M27" s="1"/>
      <c r="N27" s="1"/>
      <c r="O27" s="1"/>
      <c r="Z27" s="283"/>
      <c r="AA27" s="452"/>
      <c r="AB27" s="1"/>
      <c r="AC27" s="452"/>
      <c r="AD27" s="130"/>
    </row>
    <row r="28" spans="2:30" s="2" customFormat="1" ht="6.75" customHeight="1">
      <c r="B28" s="144"/>
      <c r="Z28" s="144"/>
      <c r="AD28" s="130"/>
    </row>
    <row r="29" spans="2:30" s="6" customFormat="1" ht="18" customHeight="1">
      <c r="B29" s="155"/>
      <c r="D29" s="6" t="s">
        <v>211</v>
      </c>
      <c r="Z29" s="283"/>
      <c r="AA29" s="1" t="s">
        <v>241</v>
      </c>
      <c r="AB29" s="244" t="s">
        <v>411</v>
      </c>
      <c r="AC29" s="1" t="s">
        <v>241</v>
      </c>
      <c r="AD29" s="157"/>
    </row>
    <row r="30" spans="2:30" s="2" customFormat="1" ht="6.75" customHeight="1">
      <c r="B30" s="144"/>
      <c r="Z30" s="144"/>
      <c r="AD30" s="130"/>
    </row>
    <row r="31" spans="2:30" s="6" customFormat="1" ht="18" customHeight="1">
      <c r="B31" s="155"/>
      <c r="D31" s="6" t="s">
        <v>238</v>
      </c>
      <c r="Z31" s="283"/>
      <c r="AA31" s="1" t="s">
        <v>241</v>
      </c>
      <c r="AB31" s="244" t="s">
        <v>411</v>
      </c>
      <c r="AC31" s="1" t="s">
        <v>241</v>
      </c>
      <c r="AD31" s="157"/>
    </row>
    <row r="32" spans="2:30" s="2" customFormat="1" ht="6.75" customHeight="1">
      <c r="B32" s="144"/>
      <c r="Z32" s="144"/>
      <c r="AD32" s="130"/>
    </row>
    <row r="33" spans="1:31" s="6" customFormat="1" ht="18" customHeight="1">
      <c r="B33" s="155"/>
      <c r="D33" s="6" t="s">
        <v>237</v>
      </c>
      <c r="Z33" s="283"/>
      <c r="AA33" s="1" t="s">
        <v>241</v>
      </c>
      <c r="AB33" s="244" t="s">
        <v>411</v>
      </c>
      <c r="AC33" s="1" t="s">
        <v>241</v>
      </c>
      <c r="AD33" s="157"/>
    </row>
    <row r="34" spans="1:31" s="2" customFormat="1" ht="6.75" customHeight="1">
      <c r="B34" s="144"/>
      <c r="Z34" s="144"/>
      <c r="AD34" s="130"/>
    </row>
    <row r="35" spans="1:31" s="6" customFormat="1" ht="18" customHeight="1">
      <c r="B35" s="155"/>
      <c r="D35" s="6" t="s">
        <v>236</v>
      </c>
      <c r="Z35" s="283"/>
      <c r="AA35" s="1" t="s">
        <v>241</v>
      </c>
      <c r="AB35" s="244" t="s">
        <v>411</v>
      </c>
      <c r="AC35" s="1" t="s">
        <v>241</v>
      </c>
      <c r="AD35" s="157"/>
    </row>
    <row r="36" spans="1:31" s="2" customFormat="1" ht="6.75" customHeight="1">
      <c r="B36" s="144"/>
      <c r="Z36" s="144"/>
      <c r="AD36" s="130"/>
    </row>
    <row r="37" spans="1:31" ht="18" customHeight="1">
      <c r="B37" s="153"/>
      <c r="D37" s="6" t="s">
        <v>235</v>
      </c>
      <c r="Z37" s="283"/>
      <c r="AA37" s="1" t="s">
        <v>241</v>
      </c>
      <c r="AB37" s="244" t="s">
        <v>411</v>
      </c>
      <c r="AC37" s="1" t="s">
        <v>241</v>
      </c>
      <c r="AD37" s="183"/>
    </row>
    <row r="38" spans="1:31">
      <c r="B38" s="153"/>
      <c r="Y38" s="183"/>
      <c r="AE38" s="251"/>
    </row>
    <row r="39" spans="1:31" ht="27" customHeight="1">
      <c r="A39" s="183"/>
      <c r="B39" s="152"/>
      <c r="C39" s="587" t="s">
        <v>207</v>
      </c>
      <c r="D39" s="587"/>
      <c r="E39" s="587"/>
      <c r="F39" s="587"/>
      <c r="G39" s="587"/>
      <c r="H39" s="587"/>
      <c r="I39" s="587"/>
      <c r="J39" s="587"/>
      <c r="K39" s="587"/>
      <c r="L39" s="587"/>
      <c r="M39" s="587"/>
      <c r="N39" s="587"/>
      <c r="O39" s="587"/>
      <c r="P39" s="587"/>
      <c r="Q39" s="587"/>
      <c r="R39" s="587"/>
      <c r="S39" s="587"/>
      <c r="T39" s="587"/>
      <c r="U39" s="587"/>
      <c r="V39" s="587"/>
      <c r="W39" s="587"/>
      <c r="X39" s="587"/>
      <c r="Y39" s="257"/>
      <c r="Z39" s="305"/>
      <c r="AA39" s="123" t="s">
        <v>241</v>
      </c>
      <c r="AB39" s="239" t="s">
        <v>411</v>
      </c>
      <c r="AC39" s="123" t="s">
        <v>241</v>
      </c>
      <c r="AD39" s="40"/>
      <c r="AE39" s="251"/>
    </row>
    <row r="40" spans="1:31" s="6" customFormat="1" ht="13.8">
      <c r="B40" s="156" t="s">
        <v>452</v>
      </c>
    </row>
    <row r="41" spans="1:31" s="6" customFormat="1" ht="13.8">
      <c r="B41" s="156" t="s">
        <v>453</v>
      </c>
    </row>
    <row r="42" spans="1:31" s="6" customFormat="1" ht="13.8">
      <c r="B42" s="156" t="s">
        <v>454</v>
      </c>
    </row>
    <row r="122" spans="3:7">
      <c r="C122" s="39"/>
      <c r="D122" s="39"/>
      <c r="E122" s="39"/>
      <c r="F122" s="39"/>
      <c r="G122" s="39"/>
    </row>
    <row r="123" spans="3:7">
      <c r="C123" s="61"/>
    </row>
  </sheetData>
  <sheetProtection selectLockedCells="1" selectUnlockedCells="1"/>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19"/>
  <dataValidations count="1">
    <dataValidation type="list" allowBlank="1" showErrorMessage="1" sqref="G7:G9 L7 Q7 P8 AA14 AC14 AA16 AC16 AA26 AC26 AA29 AC29 AA31 AC31 AA33 AC33 AA35 AC35 AA37 AC37 AA39 AC39" xr:uid="{00000000-0002-0000-0D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J123"/>
  <sheetViews>
    <sheetView zoomScaleNormal="100" workbookViewId="0">
      <selection activeCell="P22" sqref="P22:AN22"/>
    </sheetView>
  </sheetViews>
  <sheetFormatPr defaultColWidth="4" defaultRowHeight="13.2"/>
  <cols>
    <col min="1" max="1" width="2.88671875" style="2" customWidth="1"/>
    <col min="2" max="2" width="2.33203125" style="2" customWidth="1"/>
    <col min="3" max="3" width="3.44140625" style="2" customWidth="1"/>
    <col min="4" max="15" width="3.6640625" style="2" customWidth="1"/>
    <col min="16" max="16" width="1.44140625" style="2" customWidth="1"/>
    <col min="17" max="18" width="3.6640625" style="2" customWidth="1"/>
    <col min="19" max="19" width="2.77734375" style="2" customWidth="1"/>
    <col min="20" max="31" width="3.6640625" style="2" customWidth="1"/>
    <col min="32" max="16384" width="4" style="2"/>
  </cols>
  <sheetData>
    <row r="2" spans="2:31">
      <c r="B2" s="2" t="s">
        <v>244</v>
      </c>
      <c r="C2" s="337"/>
      <c r="D2" s="337"/>
      <c r="E2" s="337"/>
    </row>
    <row r="3" spans="2:31" ht="13.8">
      <c r="U3" s="6"/>
      <c r="X3" s="12" t="s">
        <v>200</v>
      </c>
      <c r="Y3" s="452"/>
      <c r="Z3" s="452"/>
      <c r="AA3" s="12" t="s">
        <v>10</v>
      </c>
      <c r="AB3" s="1"/>
      <c r="AC3" s="12" t="s">
        <v>11</v>
      </c>
      <c r="AD3" s="1"/>
      <c r="AE3" s="12" t="s">
        <v>12</v>
      </c>
    </row>
    <row r="4" spans="2:31">
      <c r="T4" s="253"/>
      <c r="U4" s="253"/>
      <c r="V4" s="253"/>
    </row>
    <row r="5" spans="2:31" ht="13.8">
      <c r="B5" s="453" t="s">
        <v>487</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row>
    <row r="6" spans="2:31" ht="65.25" customHeight="1">
      <c r="B6" s="563" t="s">
        <v>554</v>
      </c>
      <c r="C6" s="542"/>
      <c r="D6" s="542"/>
      <c r="E6" s="542"/>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1"/>
    </row>
    <row r="7" spans="2:31" ht="23.25" customHeight="1"/>
    <row r="8" spans="2:31" ht="23.25" customHeight="1">
      <c r="B8" s="523" t="s">
        <v>103</v>
      </c>
      <c r="C8" s="523"/>
      <c r="D8" s="523"/>
      <c r="E8" s="523"/>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row>
    <row r="9" spans="2:31" ht="24.9" customHeight="1">
      <c r="B9" s="523" t="s">
        <v>399</v>
      </c>
      <c r="C9" s="523"/>
      <c r="D9" s="523"/>
      <c r="E9" s="523"/>
      <c r="F9" s="175" t="s">
        <v>241</v>
      </c>
      <c r="G9" s="245" t="s">
        <v>488</v>
      </c>
      <c r="H9" s="150"/>
      <c r="I9" s="150"/>
      <c r="J9" s="150"/>
      <c r="K9" s="178" t="s">
        <v>241</v>
      </c>
      <c r="L9" s="245" t="s">
        <v>489</v>
      </c>
      <c r="M9" s="150"/>
      <c r="N9" s="150"/>
      <c r="O9" s="150"/>
      <c r="P9" s="150"/>
      <c r="Q9" s="178" t="s">
        <v>241</v>
      </c>
      <c r="R9" s="245" t="s">
        <v>490</v>
      </c>
      <c r="S9" s="150"/>
      <c r="T9" s="150"/>
      <c r="U9" s="150"/>
      <c r="V9" s="150"/>
      <c r="W9" s="150"/>
      <c r="X9" s="150"/>
      <c r="Y9" s="150"/>
      <c r="Z9" s="150"/>
      <c r="AA9" s="150"/>
      <c r="AB9" s="150"/>
      <c r="AC9" s="150"/>
      <c r="AD9" s="77"/>
      <c r="AE9" s="4"/>
    </row>
    <row r="10" spans="2:31" ht="24.9" customHeight="1">
      <c r="B10" s="524" t="s">
        <v>102</v>
      </c>
      <c r="C10" s="524"/>
      <c r="D10" s="524"/>
      <c r="E10" s="524"/>
      <c r="F10" s="1" t="s">
        <v>241</v>
      </c>
      <c r="G10" s="6" t="s">
        <v>491</v>
      </c>
      <c r="H10" s="6"/>
      <c r="I10" s="6"/>
      <c r="J10" s="6"/>
      <c r="K10" s="6"/>
      <c r="L10" s="6"/>
      <c r="M10" s="6"/>
      <c r="N10" s="6"/>
      <c r="O10" s="6"/>
      <c r="Q10" s="230"/>
      <c r="R10" s="135" t="s">
        <v>241</v>
      </c>
      <c r="S10" s="6" t="s">
        <v>492</v>
      </c>
      <c r="T10" s="6"/>
      <c r="U10" s="6"/>
      <c r="V10" s="6"/>
      <c r="W10" s="279"/>
      <c r="X10" s="279"/>
      <c r="Y10" s="279"/>
      <c r="Z10" s="279"/>
      <c r="AA10" s="279"/>
      <c r="AB10" s="279"/>
      <c r="AC10" s="279"/>
      <c r="AD10" s="230"/>
      <c r="AE10" s="57"/>
    </row>
    <row r="11" spans="2:31" ht="24.9" customHeight="1">
      <c r="B11" s="524"/>
      <c r="C11" s="524"/>
      <c r="D11" s="524"/>
      <c r="E11" s="524"/>
      <c r="F11" s="1" t="s">
        <v>241</v>
      </c>
      <c r="G11" s="6" t="s">
        <v>493</v>
      </c>
      <c r="H11" s="6"/>
      <c r="I11" s="6"/>
      <c r="J11" s="6"/>
      <c r="K11" s="6"/>
      <c r="L11" s="6"/>
      <c r="M11" s="6"/>
      <c r="N11" s="6"/>
      <c r="O11" s="6"/>
      <c r="R11" s="1" t="s">
        <v>241</v>
      </c>
      <c r="S11" s="6" t="s">
        <v>494</v>
      </c>
      <c r="T11" s="6"/>
      <c r="U11" s="6"/>
      <c r="V11" s="6"/>
      <c r="W11" s="6"/>
      <c r="X11" s="6"/>
      <c r="Y11" s="6"/>
      <c r="Z11" s="6"/>
      <c r="AA11" s="6"/>
      <c r="AB11" s="6"/>
      <c r="AC11" s="6"/>
      <c r="AE11" s="130"/>
    </row>
    <row r="12" spans="2:31" ht="24.9" customHeight="1">
      <c r="B12" s="524"/>
      <c r="C12" s="524"/>
      <c r="D12" s="524"/>
      <c r="E12" s="524"/>
      <c r="F12" s="1" t="s">
        <v>241</v>
      </c>
      <c r="G12" s="297" t="s">
        <v>495</v>
      </c>
      <c r="H12" s="6"/>
      <c r="I12" s="6"/>
      <c r="J12" s="6"/>
      <c r="K12" s="6"/>
      <c r="L12" s="6"/>
      <c r="M12" s="6"/>
      <c r="N12" s="6"/>
      <c r="O12" s="6"/>
      <c r="R12" s="1" t="s">
        <v>241</v>
      </c>
      <c r="S12" s="297" t="s">
        <v>496</v>
      </c>
      <c r="T12" s="6"/>
      <c r="U12" s="6"/>
      <c r="V12" s="6"/>
      <c r="W12" s="6"/>
      <c r="X12" s="6"/>
      <c r="Y12" s="6"/>
      <c r="Z12" s="6"/>
      <c r="AA12" s="6"/>
      <c r="AB12" s="6"/>
      <c r="AC12" s="6"/>
      <c r="AE12" s="130"/>
    </row>
    <row r="13" spans="2:31" ht="24.9" customHeight="1">
      <c r="B13" s="524"/>
      <c r="C13" s="524"/>
      <c r="D13" s="524"/>
      <c r="E13" s="524"/>
      <c r="F13" s="1" t="s">
        <v>241</v>
      </c>
      <c r="G13" s="6" t="s">
        <v>497</v>
      </c>
      <c r="H13" s="6"/>
      <c r="I13" s="6"/>
      <c r="J13" s="6"/>
      <c r="K13" s="6"/>
      <c r="L13" s="6"/>
      <c r="M13"/>
      <c r="N13" s="6"/>
      <c r="O13" s="6"/>
      <c r="R13" s="1" t="s">
        <v>241</v>
      </c>
      <c r="S13" s="6" t="s">
        <v>498</v>
      </c>
      <c r="T13" s="6"/>
      <c r="U13" s="6"/>
      <c r="V13" s="6"/>
      <c r="W13" s="6"/>
      <c r="X13" s="6"/>
      <c r="Y13" s="6"/>
      <c r="Z13" s="6"/>
      <c r="AA13" s="6"/>
      <c r="AB13" s="6"/>
      <c r="AC13" s="6"/>
      <c r="AE13" s="130"/>
    </row>
    <row r="14" spans="2:31" ht="24.9" customHeight="1">
      <c r="B14" s="524"/>
      <c r="C14" s="524"/>
      <c r="D14" s="524"/>
      <c r="E14" s="524"/>
      <c r="F14" s="1" t="s">
        <v>241</v>
      </c>
      <c r="G14" s="6" t="s">
        <v>499</v>
      </c>
      <c r="H14" s="6"/>
      <c r="I14" s="6"/>
      <c r="J14" s="6"/>
      <c r="K14"/>
      <c r="L14" s="297"/>
      <c r="M14" s="338"/>
      <c r="N14" s="338"/>
      <c r="O14" s="297"/>
      <c r="R14" s="1"/>
      <c r="S14" s="6"/>
      <c r="T14" s="297"/>
      <c r="U14" s="297"/>
      <c r="V14" s="297"/>
      <c r="W14" s="297"/>
      <c r="X14" s="297"/>
      <c r="Y14" s="297"/>
      <c r="Z14" s="297"/>
      <c r="AA14" s="297"/>
      <c r="AB14" s="297"/>
      <c r="AC14" s="297"/>
      <c r="AE14" s="130"/>
    </row>
    <row r="15" spans="2:31" ht="24.9" customHeight="1">
      <c r="B15" s="523" t="s">
        <v>101</v>
      </c>
      <c r="C15" s="523"/>
      <c r="D15" s="523"/>
      <c r="E15" s="523"/>
      <c r="F15" s="175" t="s">
        <v>241</v>
      </c>
      <c r="G15" s="245" t="s">
        <v>500</v>
      </c>
      <c r="H15" s="339"/>
      <c r="I15" s="339"/>
      <c r="J15" s="339"/>
      <c r="K15" s="339"/>
      <c r="L15" s="339"/>
      <c r="M15" s="339"/>
      <c r="N15" s="339"/>
      <c r="O15" s="339"/>
      <c r="P15" s="339"/>
      <c r="Q15" s="77"/>
      <c r="R15" s="178" t="s">
        <v>241</v>
      </c>
      <c r="S15" s="245" t="s">
        <v>242</v>
      </c>
      <c r="T15" s="339"/>
      <c r="U15" s="339"/>
      <c r="V15" s="339"/>
      <c r="W15" s="339"/>
      <c r="X15" s="339"/>
      <c r="Y15" s="339"/>
      <c r="Z15" s="339"/>
      <c r="AA15" s="339"/>
      <c r="AB15" s="339"/>
      <c r="AC15" s="339"/>
      <c r="AD15" s="77"/>
      <c r="AE15" s="4"/>
    </row>
    <row r="16" spans="2:31" ht="30.75" customHeight="1"/>
    <row r="17" spans="2:31" ht="13.8">
      <c r="B17" s="37"/>
      <c r="C17" s="77"/>
      <c r="D17" s="77"/>
      <c r="E17" s="77"/>
      <c r="F17" s="77"/>
      <c r="G17" s="77"/>
      <c r="H17" s="77"/>
      <c r="I17" s="77"/>
      <c r="J17" s="77"/>
      <c r="K17" s="77"/>
      <c r="L17" s="77"/>
      <c r="M17" s="77"/>
      <c r="N17" s="77"/>
      <c r="O17" s="77"/>
      <c r="P17" s="77"/>
      <c r="Q17" s="77"/>
      <c r="R17" s="77"/>
      <c r="S17" s="77"/>
      <c r="T17" s="77"/>
      <c r="U17" s="77"/>
      <c r="V17" s="77"/>
      <c r="W17" s="77"/>
      <c r="X17" s="77"/>
      <c r="Y17" s="77"/>
      <c r="Z17" s="4"/>
      <c r="AA17" s="175"/>
      <c r="AB17" s="243" t="s">
        <v>410</v>
      </c>
      <c r="AC17" s="243" t="s">
        <v>411</v>
      </c>
      <c r="AD17" s="243" t="s">
        <v>412</v>
      </c>
      <c r="AE17" s="4"/>
    </row>
    <row r="18" spans="2:31" ht="13.8">
      <c r="B18" s="340" t="s">
        <v>501</v>
      </c>
      <c r="C18" s="230"/>
      <c r="D18" s="230"/>
      <c r="E18" s="230"/>
      <c r="F18" s="230"/>
      <c r="G18" s="230"/>
      <c r="H18" s="230"/>
      <c r="I18" s="230"/>
      <c r="J18" s="230"/>
      <c r="K18" s="230"/>
      <c r="L18" s="230"/>
      <c r="M18" s="230"/>
      <c r="N18" s="230"/>
      <c r="O18" s="230"/>
      <c r="P18" s="230"/>
      <c r="Q18" s="230"/>
      <c r="R18" s="230"/>
      <c r="S18" s="230"/>
      <c r="T18" s="230"/>
      <c r="U18" s="230"/>
      <c r="V18" s="230"/>
      <c r="W18" s="230"/>
      <c r="X18" s="230"/>
      <c r="Y18" s="230"/>
      <c r="Z18" s="15"/>
      <c r="AA18" s="278"/>
      <c r="AB18" s="135"/>
      <c r="AC18" s="135"/>
      <c r="AD18" s="230"/>
      <c r="AE18" s="57"/>
    </row>
    <row r="19" spans="2:31" ht="13.8">
      <c r="B19" s="144"/>
      <c r="C19" s="341" t="s">
        <v>502</v>
      </c>
      <c r="D19" s="8" t="s">
        <v>503</v>
      </c>
      <c r="Z19" s="299"/>
      <c r="AA19" s="129"/>
      <c r="AB19" s="1" t="s">
        <v>241</v>
      </c>
      <c r="AC19" s="244" t="s">
        <v>411</v>
      </c>
      <c r="AD19" s="1" t="s">
        <v>241</v>
      </c>
      <c r="AE19" s="130"/>
    </row>
    <row r="20" spans="2:31" ht="13.8">
      <c r="B20" s="144"/>
      <c r="D20" s="8" t="s">
        <v>504</v>
      </c>
      <c r="Z20" s="157"/>
      <c r="AA20" s="155"/>
      <c r="AB20" s="1"/>
      <c r="AC20" s="1"/>
      <c r="AE20" s="130"/>
    </row>
    <row r="21" spans="2:31">
      <c r="B21" s="144"/>
      <c r="Z21" s="157"/>
      <c r="AA21" s="155"/>
      <c r="AB21" s="1"/>
      <c r="AC21" s="1"/>
      <c r="AE21" s="130"/>
    </row>
    <row r="22" spans="2:31" ht="13.5" customHeight="1">
      <c r="B22" s="144"/>
      <c r="D22" s="242" t="s">
        <v>505</v>
      </c>
      <c r="E22" s="150"/>
      <c r="F22" s="150"/>
      <c r="G22" s="150"/>
      <c r="H22" s="150"/>
      <c r="I22" s="150"/>
      <c r="J22" s="150"/>
      <c r="K22" s="150"/>
      <c r="L22" s="150"/>
      <c r="M22" s="150"/>
      <c r="N22" s="150"/>
      <c r="O22" s="77"/>
      <c r="P22" s="77"/>
      <c r="Q22" s="77"/>
      <c r="R22" s="77"/>
      <c r="S22" s="150"/>
      <c r="T22" s="150"/>
      <c r="U22" s="528"/>
      <c r="V22" s="528"/>
      <c r="W22" s="528"/>
      <c r="X22" s="342" t="s">
        <v>91</v>
      </c>
      <c r="Y22" s="144"/>
      <c r="Z22" s="157"/>
      <c r="AA22" s="155"/>
      <c r="AB22" s="1"/>
      <c r="AC22" s="1"/>
      <c r="AE22" s="130"/>
    </row>
    <row r="23" spans="2:31" ht="13.8">
      <c r="B23" s="144"/>
      <c r="D23" s="242" t="s">
        <v>506</v>
      </c>
      <c r="E23" s="150"/>
      <c r="F23" s="150"/>
      <c r="G23" s="150"/>
      <c r="H23" s="150"/>
      <c r="I23" s="150"/>
      <c r="J23" s="150"/>
      <c r="K23" s="150"/>
      <c r="L23" s="150"/>
      <c r="M23" s="150"/>
      <c r="N23" s="150"/>
      <c r="O23" s="77"/>
      <c r="P23" s="77"/>
      <c r="Q23" s="77"/>
      <c r="R23" s="77"/>
      <c r="S23" s="150"/>
      <c r="T23" s="150"/>
      <c r="U23" s="528"/>
      <c r="V23" s="528"/>
      <c r="W23" s="528"/>
      <c r="X23" s="342" t="s">
        <v>91</v>
      </c>
      <c r="Y23" s="144"/>
      <c r="Z23" s="130"/>
      <c r="AA23" s="155"/>
      <c r="AB23" s="1"/>
      <c r="AC23" s="1"/>
      <c r="AE23" s="130"/>
    </row>
    <row r="24" spans="2:31" ht="13.8">
      <c r="B24" s="144"/>
      <c r="D24" s="242" t="s">
        <v>507</v>
      </c>
      <c r="E24" s="150"/>
      <c r="F24" s="150"/>
      <c r="G24" s="150"/>
      <c r="H24" s="150"/>
      <c r="I24" s="150"/>
      <c r="J24" s="150"/>
      <c r="K24" s="150"/>
      <c r="L24" s="150"/>
      <c r="M24" s="150"/>
      <c r="N24" s="150"/>
      <c r="O24" s="77"/>
      <c r="P24" s="77"/>
      <c r="Q24" s="77"/>
      <c r="R24" s="77"/>
      <c r="S24" s="150"/>
      <c r="T24" s="343" t="str">
        <f>(IFERROR(ROUNDDOWN(T23/T22*100,0),""))</f>
        <v/>
      </c>
      <c r="U24" s="588" t="str">
        <f>(IFERROR(ROUNDDOWN(U23/U22*100,0),""))</f>
        <v/>
      </c>
      <c r="V24" s="588"/>
      <c r="W24" s="588"/>
      <c r="X24" s="342" t="s">
        <v>61</v>
      </c>
      <c r="Y24" s="144"/>
      <c r="Z24" s="160"/>
      <c r="AA24" s="155"/>
      <c r="AB24" s="1"/>
      <c r="AC24" s="1"/>
      <c r="AE24" s="130"/>
    </row>
    <row r="25" spans="2:31" ht="13.8">
      <c r="B25" s="144"/>
      <c r="D25" s="8" t="s">
        <v>508</v>
      </c>
      <c r="Z25" s="160"/>
      <c r="AA25" s="155"/>
      <c r="AB25" s="1"/>
      <c r="AC25" s="1"/>
      <c r="AE25" s="130"/>
    </row>
    <row r="26" spans="2:31" ht="13.8">
      <c r="B26" s="144"/>
      <c r="E26" s="8" t="s">
        <v>509</v>
      </c>
      <c r="Z26" s="160"/>
      <c r="AA26" s="155"/>
      <c r="AB26" s="1"/>
      <c r="AC26" s="1"/>
      <c r="AE26" s="130"/>
    </row>
    <row r="27" spans="2:31">
      <c r="B27" s="144"/>
      <c r="Z27" s="160"/>
      <c r="AA27" s="155"/>
      <c r="AB27" s="1"/>
      <c r="AC27" s="1"/>
      <c r="AE27" s="130"/>
    </row>
    <row r="28" spans="2:31" ht="13.8">
      <c r="B28" s="144"/>
      <c r="C28" s="341" t="s">
        <v>510</v>
      </c>
      <c r="D28" s="8" t="s">
        <v>511</v>
      </c>
      <c r="Z28" s="299"/>
      <c r="AA28" s="155"/>
      <c r="AB28" s="1" t="s">
        <v>241</v>
      </c>
      <c r="AC28" s="244" t="s">
        <v>411</v>
      </c>
      <c r="AD28" s="1" t="s">
        <v>241</v>
      </c>
      <c r="AE28" s="130"/>
    </row>
    <row r="29" spans="2:31" ht="13.8">
      <c r="B29" s="144"/>
      <c r="C29" s="341"/>
      <c r="D29" s="8" t="s">
        <v>512</v>
      </c>
      <c r="Z29" s="299"/>
      <c r="AA29" s="155"/>
      <c r="AB29" s="1"/>
      <c r="AC29" s="1"/>
      <c r="AD29" s="1"/>
      <c r="AE29" s="130"/>
    </row>
    <row r="30" spans="2:31" ht="13.8">
      <c r="B30" s="144"/>
      <c r="C30" s="341"/>
      <c r="D30" s="8" t="s">
        <v>513</v>
      </c>
      <c r="Z30" s="299"/>
      <c r="AA30" s="129"/>
      <c r="AB30" s="1"/>
      <c r="AC30" s="285"/>
      <c r="AE30" s="130"/>
    </row>
    <row r="31" spans="2:31">
      <c r="B31" s="144"/>
      <c r="Z31" s="160"/>
      <c r="AA31" s="155"/>
      <c r="AB31" s="1"/>
      <c r="AC31" s="1"/>
      <c r="AE31" s="130"/>
    </row>
    <row r="32" spans="2:31" ht="13.5" customHeight="1">
      <c r="B32" s="144"/>
      <c r="C32" s="341"/>
      <c r="D32" s="242" t="s">
        <v>514</v>
      </c>
      <c r="E32" s="150"/>
      <c r="F32" s="150"/>
      <c r="G32" s="150"/>
      <c r="H32" s="150"/>
      <c r="I32" s="150"/>
      <c r="J32" s="150"/>
      <c r="K32" s="150"/>
      <c r="L32" s="150"/>
      <c r="M32" s="150"/>
      <c r="N32" s="150"/>
      <c r="O32" s="77"/>
      <c r="P32" s="77"/>
      <c r="Q32" s="77"/>
      <c r="R32" s="77"/>
      <c r="S32" s="77"/>
      <c r="T32" s="4"/>
      <c r="U32" s="528"/>
      <c r="V32" s="528"/>
      <c r="W32" s="528"/>
      <c r="X32" s="317" t="s">
        <v>91</v>
      </c>
      <c r="Y32" s="144"/>
      <c r="Z32" s="160"/>
      <c r="AA32" s="155"/>
      <c r="AB32" s="1"/>
      <c r="AC32" s="1"/>
      <c r="AE32" s="130"/>
    </row>
    <row r="33" spans="2:32" ht="13.8">
      <c r="B33" s="144"/>
      <c r="C33" s="341"/>
      <c r="D33" s="6"/>
      <c r="E33" s="6"/>
      <c r="F33" s="6"/>
      <c r="G33" s="6"/>
      <c r="H33" s="6"/>
      <c r="I33" s="6"/>
      <c r="J33" s="6"/>
      <c r="K33" s="6"/>
      <c r="L33" s="6"/>
      <c r="M33" s="6"/>
      <c r="N33" s="6"/>
      <c r="U33" s="1"/>
      <c r="V33" s="1"/>
      <c r="W33" s="1"/>
      <c r="Z33" s="160"/>
      <c r="AA33" s="155"/>
      <c r="AB33" s="1"/>
      <c r="AC33" s="1"/>
      <c r="AE33" s="130"/>
    </row>
    <row r="34" spans="2:32" ht="13.5" customHeight="1">
      <c r="B34" s="144"/>
      <c r="C34" s="341"/>
      <c r="E34" s="335" t="s">
        <v>515</v>
      </c>
      <c r="Z34" s="160"/>
      <c r="AA34" s="155"/>
      <c r="AB34" s="1"/>
      <c r="AC34" s="1"/>
      <c r="AE34" s="130"/>
    </row>
    <row r="35" spans="2:32" ht="13.2" customHeight="1">
      <c r="B35" s="144"/>
      <c r="C35" s="341"/>
      <c r="E35" s="589" t="s">
        <v>516</v>
      </c>
      <c r="F35" s="589"/>
      <c r="G35" s="589"/>
      <c r="H35" s="589"/>
      <c r="I35" s="589"/>
      <c r="J35" s="589"/>
      <c r="K35" s="589"/>
      <c r="L35" s="589"/>
      <c r="M35" s="589"/>
      <c r="N35" s="589"/>
      <c r="O35" s="589" t="s">
        <v>517</v>
      </c>
      <c r="P35" s="589"/>
      <c r="Q35" s="589"/>
      <c r="R35" s="589"/>
      <c r="S35" s="589"/>
      <c r="Z35" s="160"/>
      <c r="AA35" s="155"/>
      <c r="AB35" s="1"/>
      <c r="AC35" s="1"/>
      <c r="AE35" s="130"/>
    </row>
    <row r="36" spans="2:32" ht="13.2" customHeight="1">
      <c r="B36" s="144"/>
      <c r="C36" s="341"/>
      <c r="E36" s="590" t="s">
        <v>518</v>
      </c>
      <c r="F36" s="590"/>
      <c r="G36" s="590"/>
      <c r="H36" s="590"/>
      <c r="I36" s="590"/>
      <c r="J36" s="590"/>
      <c r="K36" s="590"/>
      <c r="L36" s="590"/>
      <c r="M36" s="590"/>
      <c r="N36" s="590"/>
      <c r="O36" s="589" t="s">
        <v>519</v>
      </c>
      <c r="P36" s="589"/>
      <c r="Q36" s="589"/>
      <c r="R36" s="589"/>
      <c r="S36" s="589"/>
      <c r="Z36" s="160"/>
      <c r="AA36" s="155"/>
      <c r="AB36" s="1"/>
      <c r="AC36" s="1"/>
      <c r="AE36" s="130"/>
    </row>
    <row r="37" spans="2:32" ht="13.2" customHeight="1">
      <c r="B37" s="144"/>
      <c r="C37" s="341"/>
      <c r="E37" s="590" t="s">
        <v>520</v>
      </c>
      <c r="F37" s="590"/>
      <c r="G37" s="590"/>
      <c r="H37" s="590"/>
      <c r="I37" s="590"/>
      <c r="J37" s="590"/>
      <c r="K37" s="590"/>
      <c r="L37" s="590"/>
      <c r="M37" s="590"/>
      <c r="N37" s="590"/>
      <c r="O37" s="589" t="s">
        <v>521</v>
      </c>
      <c r="P37" s="589"/>
      <c r="Q37" s="589"/>
      <c r="R37" s="589"/>
      <c r="S37" s="589"/>
      <c r="Z37" s="160"/>
      <c r="AA37" s="155"/>
      <c r="AB37" s="1"/>
      <c r="AC37" s="1"/>
      <c r="AE37" s="130"/>
    </row>
    <row r="38" spans="2:32" ht="13.2" customHeight="1">
      <c r="B38" s="144"/>
      <c r="C38" s="341"/>
      <c r="D38" s="130"/>
      <c r="E38" s="591" t="s">
        <v>522</v>
      </c>
      <c r="F38" s="591"/>
      <c r="G38" s="591"/>
      <c r="H38" s="591"/>
      <c r="I38" s="591"/>
      <c r="J38" s="591"/>
      <c r="K38" s="591"/>
      <c r="L38" s="591"/>
      <c r="M38" s="591"/>
      <c r="N38" s="591"/>
      <c r="O38" s="592" t="s">
        <v>523</v>
      </c>
      <c r="P38" s="592"/>
      <c r="Q38" s="592"/>
      <c r="R38" s="592"/>
      <c r="S38" s="592"/>
      <c r="T38" s="144"/>
      <c r="Z38" s="160"/>
      <c r="AA38" s="155"/>
      <c r="AB38" s="1"/>
      <c r="AC38" s="1"/>
      <c r="AE38" s="130"/>
    </row>
    <row r="39" spans="2:32" ht="13.2" customHeight="1">
      <c r="B39" s="144"/>
      <c r="C39" s="341"/>
      <c r="E39" s="593" t="s">
        <v>524</v>
      </c>
      <c r="F39" s="593"/>
      <c r="G39" s="593"/>
      <c r="H39" s="593"/>
      <c r="I39" s="593"/>
      <c r="J39" s="593"/>
      <c r="K39" s="593"/>
      <c r="L39" s="593"/>
      <c r="M39" s="593"/>
      <c r="N39" s="593"/>
      <c r="O39" s="594" t="s">
        <v>525</v>
      </c>
      <c r="P39" s="594"/>
      <c r="Q39" s="594"/>
      <c r="R39" s="594"/>
      <c r="S39" s="594"/>
      <c r="Z39" s="160"/>
      <c r="AA39" s="155"/>
      <c r="AB39" s="1"/>
      <c r="AC39" s="1"/>
      <c r="AE39" s="130"/>
      <c r="AF39" s="144"/>
    </row>
    <row r="40" spans="2:32" ht="13.2" customHeight="1">
      <c r="B40" s="144"/>
      <c r="C40" s="341"/>
      <c r="E40" s="590" t="s">
        <v>526</v>
      </c>
      <c r="F40" s="590"/>
      <c r="G40" s="590"/>
      <c r="H40" s="590"/>
      <c r="I40" s="590"/>
      <c r="J40" s="590"/>
      <c r="K40" s="590"/>
      <c r="L40" s="590"/>
      <c r="M40" s="590"/>
      <c r="N40" s="590"/>
      <c r="O40" s="589" t="s">
        <v>527</v>
      </c>
      <c r="P40" s="589"/>
      <c r="Q40" s="589"/>
      <c r="R40" s="589"/>
      <c r="S40" s="589"/>
      <c r="Z40" s="160"/>
      <c r="AA40" s="155"/>
      <c r="AB40" s="1"/>
      <c r="AC40" s="1"/>
      <c r="AE40" s="130"/>
    </row>
    <row r="41" spans="2:32" ht="13.2" customHeight="1">
      <c r="B41" s="144"/>
      <c r="C41" s="341"/>
      <c r="E41" s="590" t="s">
        <v>528</v>
      </c>
      <c r="F41" s="590"/>
      <c r="G41" s="590"/>
      <c r="H41" s="590"/>
      <c r="I41" s="590"/>
      <c r="J41" s="590"/>
      <c r="K41" s="590"/>
      <c r="L41" s="590"/>
      <c r="M41" s="590"/>
      <c r="N41" s="590"/>
      <c r="O41" s="589" t="s">
        <v>529</v>
      </c>
      <c r="P41" s="589"/>
      <c r="Q41" s="589"/>
      <c r="R41" s="589"/>
      <c r="S41" s="589"/>
      <c r="Z41" s="160"/>
      <c r="AA41" s="155"/>
      <c r="AB41" s="1"/>
      <c r="AC41" s="1"/>
      <c r="AE41" s="130"/>
    </row>
    <row r="42" spans="2:32" ht="13.2" customHeight="1">
      <c r="B42" s="144"/>
      <c r="C42" s="341"/>
      <c r="E42" s="589" t="s">
        <v>530</v>
      </c>
      <c r="F42" s="589"/>
      <c r="G42" s="589"/>
      <c r="H42" s="589"/>
      <c r="I42" s="589"/>
      <c r="J42" s="589"/>
      <c r="K42" s="589"/>
      <c r="L42" s="589"/>
      <c r="M42" s="589"/>
      <c r="N42" s="589"/>
      <c r="O42" s="589" t="s">
        <v>530</v>
      </c>
      <c r="P42" s="589"/>
      <c r="Q42" s="589"/>
      <c r="R42" s="589"/>
      <c r="S42" s="589"/>
      <c r="Z42" s="157"/>
      <c r="AA42" s="155"/>
      <c r="AB42" s="1"/>
      <c r="AC42" s="1"/>
      <c r="AE42" s="130"/>
    </row>
    <row r="43" spans="2:32" ht="13.8">
      <c r="B43" s="144"/>
      <c r="C43" s="341"/>
      <c r="J43" s="452"/>
      <c r="K43" s="452"/>
      <c r="L43" s="452"/>
      <c r="M43" s="452"/>
      <c r="N43" s="452"/>
      <c r="O43" s="452"/>
      <c r="P43" s="452"/>
      <c r="Q43" s="452"/>
      <c r="R43" s="452"/>
      <c r="S43" s="452"/>
      <c r="T43" s="453"/>
      <c r="U43" s="453"/>
      <c r="V43" s="453"/>
      <c r="Z43" s="157"/>
      <c r="AA43" s="155"/>
      <c r="AB43" s="1"/>
      <c r="AC43" s="1"/>
      <c r="AE43" s="130"/>
    </row>
    <row r="44" spans="2:32" ht="13.8">
      <c r="B44" s="144"/>
      <c r="C44" s="341" t="s">
        <v>531</v>
      </c>
      <c r="D44" s="8" t="s">
        <v>532</v>
      </c>
      <c r="Z44" s="299"/>
      <c r="AA44" s="129"/>
      <c r="AB44" s="1" t="s">
        <v>241</v>
      </c>
      <c r="AC44" s="244" t="s">
        <v>411</v>
      </c>
      <c r="AD44" s="1" t="s">
        <v>241</v>
      </c>
      <c r="AE44" s="130"/>
    </row>
    <row r="45" spans="2:32" ht="14.25" customHeight="1">
      <c r="B45" s="144"/>
      <c r="D45" s="8" t="s">
        <v>533</v>
      </c>
      <c r="Z45" s="160"/>
      <c r="AA45" s="155"/>
      <c r="AB45" s="1"/>
      <c r="AC45" s="1"/>
      <c r="AE45" s="130"/>
    </row>
    <row r="46" spans="2:32">
      <c r="B46" s="144"/>
      <c r="Z46" s="157"/>
      <c r="AA46" s="155"/>
      <c r="AB46" s="1"/>
      <c r="AC46" s="1"/>
      <c r="AE46" s="130"/>
    </row>
    <row r="47" spans="2:32" ht="13.8">
      <c r="B47" s="158" t="s">
        <v>534</v>
      </c>
      <c r="Z47" s="160"/>
      <c r="AA47" s="155"/>
      <c r="AB47" s="1"/>
      <c r="AC47" s="1"/>
      <c r="AE47" s="130"/>
    </row>
    <row r="48" spans="2:32" ht="13.8">
      <c r="B48" s="144"/>
      <c r="C48" s="341" t="s">
        <v>502</v>
      </c>
      <c r="D48" s="8" t="s">
        <v>535</v>
      </c>
      <c r="Z48" s="299"/>
      <c r="AA48" s="129"/>
      <c r="AB48" s="1" t="s">
        <v>241</v>
      </c>
      <c r="AC48" s="244" t="s">
        <v>411</v>
      </c>
      <c r="AD48" s="1" t="s">
        <v>241</v>
      </c>
      <c r="AE48" s="130"/>
    </row>
    <row r="49" spans="2:36" ht="17.25" customHeight="1">
      <c r="B49" s="144"/>
      <c r="D49" s="8" t="s">
        <v>536</v>
      </c>
      <c r="Z49" s="160"/>
      <c r="AA49" s="155"/>
      <c r="AB49" s="1"/>
      <c r="AC49" s="1"/>
      <c r="AE49" s="130"/>
    </row>
    <row r="50" spans="2:36" ht="18.75" customHeight="1">
      <c r="B50" s="144"/>
      <c r="W50" s="10"/>
      <c r="Z50" s="130"/>
      <c r="AA50" s="155"/>
      <c r="AB50" s="1"/>
      <c r="AC50" s="1"/>
      <c r="AE50" s="130"/>
      <c r="AJ50" s="261"/>
    </row>
    <row r="51" spans="2:36" ht="13.5" customHeight="1">
      <c r="B51" s="144"/>
      <c r="C51" s="341" t="s">
        <v>510</v>
      </c>
      <c r="D51" s="8" t="s">
        <v>537</v>
      </c>
      <c r="Z51" s="299"/>
      <c r="AA51" s="129"/>
      <c r="AB51" s="1" t="s">
        <v>241</v>
      </c>
      <c r="AC51" s="244" t="s">
        <v>411</v>
      </c>
      <c r="AD51" s="1" t="s">
        <v>241</v>
      </c>
      <c r="AE51" s="130"/>
    </row>
    <row r="52" spans="2:36" ht="13.8">
      <c r="B52" s="144"/>
      <c r="D52" s="8" t="s">
        <v>538</v>
      </c>
      <c r="E52" s="6"/>
      <c r="F52" s="6"/>
      <c r="G52" s="6"/>
      <c r="H52" s="6"/>
      <c r="I52" s="6"/>
      <c r="J52" s="6"/>
      <c r="K52" s="6"/>
      <c r="L52" s="6"/>
      <c r="M52" s="6"/>
      <c r="N52" s="6"/>
      <c r="O52" s="261"/>
      <c r="P52" s="261"/>
      <c r="Q52" s="261"/>
      <c r="Z52" s="160"/>
      <c r="AA52" s="155"/>
      <c r="AB52" s="1"/>
      <c r="AC52" s="1"/>
      <c r="AE52" s="130"/>
    </row>
    <row r="53" spans="2:36" ht="13.2" customHeight="1">
      <c r="B53" s="144"/>
      <c r="D53" s="1"/>
      <c r="E53" s="595"/>
      <c r="F53" s="595"/>
      <c r="G53" s="595"/>
      <c r="H53" s="595"/>
      <c r="I53" s="595"/>
      <c r="J53" s="595"/>
      <c r="K53" s="595"/>
      <c r="L53" s="595"/>
      <c r="M53" s="595"/>
      <c r="N53" s="595"/>
      <c r="Q53" s="1"/>
      <c r="S53" s="10"/>
      <c r="T53" s="10"/>
      <c r="U53" s="10"/>
      <c r="V53" s="10"/>
      <c r="Z53" s="157"/>
      <c r="AA53" s="155"/>
      <c r="AB53" s="1"/>
      <c r="AC53" s="1"/>
      <c r="AE53" s="130"/>
    </row>
    <row r="54" spans="2:36" ht="13.8">
      <c r="B54" s="144"/>
      <c r="C54" s="341" t="s">
        <v>531</v>
      </c>
      <c r="D54" s="8" t="s">
        <v>539</v>
      </c>
      <c r="Z54" s="299"/>
      <c r="AA54" s="129"/>
      <c r="AB54" s="1" t="s">
        <v>241</v>
      </c>
      <c r="AC54" s="244" t="s">
        <v>411</v>
      </c>
      <c r="AD54" s="1" t="s">
        <v>241</v>
      </c>
      <c r="AE54" s="130"/>
    </row>
    <row r="55" spans="2:36" ht="13.8">
      <c r="B55" s="143"/>
      <c r="C55" s="344"/>
      <c r="D55" s="159" t="s">
        <v>540</v>
      </c>
      <c r="E55" s="81"/>
      <c r="F55" s="81"/>
      <c r="G55" s="81"/>
      <c r="H55" s="81"/>
      <c r="I55" s="81"/>
      <c r="J55" s="81"/>
      <c r="K55" s="81"/>
      <c r="L55" s="81"/>
      <c r="M55" s="81"/>
      <c r="N55" s="81"/>
      <c r="O55" s="81"/>
      <c r="P55" s="81"/>
      <c r="Q55" s="81"/>
      <c r="R55" s="81"/>
      <c r="S55" s="81"/>
      <c r="T55" s="81"/>
      <c r="U55" s="81"/>
      <c r="V55" s="81"/>
      <c r="W55" s="81"/>
      <c r="X55" s="81"/>
      <c r="Y55" s="81"/>
      <c r="Z55" s="139"/>
      <c r="AA55" s="233"/>
      <c r="AB55" s="123"/>
      <c r="AC55" s="123"/>
      <c r="AD55" s="81"/>
      <c r="AE55" s="139"/>
    </row>
    <row r="56" spans="2:36" ht="13.8">
      <c r="B56" s="8" t="s">
        <v>541</v>
      </c>
    </row>
    <row r="57" spans="2:36" ht="13.8">
      <c r="C57" s="8" t="s">
        <v>240</v>
      </c>
    </row>
    <row r="58" spans="2:36" ht="13.8">
      <c r="B58" s="8" t="s">
        <v>542</v>
      </c>
    </row>
    <row r="59" spans="2:36" ht="13.8">
      <c r="C59" s="8" t="s">
        <v>543</v>
      </c>
    </row>
    <row r="60" spans="2:36" ht="13.8">
      <c r="C60" s="8" t="s">
        <v>544</v>
      </c>
    </row>
    <row r="61" spans="2:36" ht="13.8">
      <c r="C61" s="8" t="s">
        <v>545</v>
      </c>
      <c r="K61" s="8" t="s">
        <v>239</v>
      </c>
    </row>
    <row r="62" spans="2:36" ht="13.8">
      <c r="K62" s="8" t="s">
        <v>546</v>
      </c>
    </row>
    <row r="63" spans="2:36" ht="13.8">
      <c r="K63" s="8" t="s">
        <v>547</v>
      </c>
    </row>
    <row r="64" spans="2:36" ht="13.8">
      <c r="K64" s="8" t="s">
        <v>548</v>
      </c>
    </row>
    <row r="65" spans="2:11" ht="13.8">
      <c r="K65" s="8" t="s">
        <v>549</v>
      </c>
    </row>
    <row r="66" spans="2:11" ht="13.8">
      <c r="B66" s="8" t="s">
        <v>550</v>
      </c>
    </row>
    <row r="67" spans="2:11" ht="13.8">
      <c r="C67" s="8" t="s">
        <v>551</v>
      </c>
    </row>
    <row r="68" spans="2:11" ht="13.8">
      <c r="C68" s="8" t="s">
        <v>552</v>
      </c>
    </row>
    <row r="69" spans="2:11" ht="13.8">
      <c r="C69" s="8" t="s">
        <v>553</v>
      </c>
    </row>
    <row r="81" spans="12:12" ht="13.8">
      <c r="L81" s="345"/>
    </row>
    <row r="122" spans="3:7">
      <c r="C122" s="81"/>
      <c r="D122" s="81"/>
      <c r="E122" s="81"/>
      <c r="F122" s="81"/>
      <c r="G122" s="81"/>
    </row>
    <row r="123" spans="3:7" ht="13.8">
      <c r="C123" s="230"/>
    </row>
  </sheetData>
  <sheetProtection selectLockedCells="1" selectUnlockedCells="1"/>
  <mergeCells count="31">
    <mergeCell ref="E53:N53"/>
    <mergeCell ref="E41:N41"/>
    <mergeCell ref="O41:S41"/>
    <mergeCell ref="E42:N42"/>
    <mergeCell ref="O42:S42"/>
    <mergeCell ref="J43:S43"/>
    <mergeCell ref="T43:V43"/>
    <mergeCell ref="E38:N38"/>
    <mergeCell ref="O38:S38"/>
    <mergeCell ref="E39:N39"/>
    <mergeCell ref="O39:S39"/>
    <mergeCell ref="E40:N40"/>
    <mergeCell ref="O40:S40"/>
    <mergeCell ref="E35:N35"/>
    <mergeCell ref="O35:S35"/>
    <mergeCell ref="E36:N36"/>
    <mergeCell ref="O36:S36"/>
    <mergeCell ref="E37:N37"/>
    <mergeCell ref="O37:S37"/>
    <mergeCell ref="U32:W32"/>
    <mergeCell ref="Y3:Z3"/>
    <mergeCell ref="B5:AE5"/>
    <mergeCell ref="B6:AD6"/>
    <mergeCell ref="B8:E8"/>
    <mergeCell ref="F8:AE8"/>
    <mergeCell ref="B9:E9"/>
    <mergeCell ref="B10:E14"/>
    <mergeCell ref="B15:E15"/>
    <mergeCell ref="U22:W22"/>
    <mergeCell ref="U23:W23"/>
    <mergeCell ref="U24:W24"/>
  </mergeCells>
  <phoneticPr fontId="19"/>
  <dataValidations count="1">
    <dataValidation type="list" allowBlank="1" showErrorMessage="1" sqref="F9:F15 K9 Q9 R10:R15 AB19 AD19 AB28:AB29 AD28:AD29 AB44 AD44 AB48 AD48 AB51 AD51 AB54 AD54" xr:uid="{00000000-0002-0000-0E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AI59"/>
  <sheetViews>
    <sheetView zoomScaleNormal="100" workbookViewId="0">
      <selection activeCell="P22" sqref="P22:AN22"/>
    </sheetView>
  </sheetViews>
  <sheetFormatPr defaultColWidth="4" defaultRowHeight="13.2"/>
  <cols>
    <col min="1" max="1" width="2.88671875" style="2" customWidth="1"/>
    <col min="2" max="2" width="2.33203125" style="2" customWidth="1"/>
    <col min="3" max="3" width="3.44140625" style="2" customWidth="1"/>
    <col min="4" max="15" width="3.6640625" style="2" customWidth="1"/>
    <col min="16" max="16" width="1.44140625" style="2" customWidth="1"/>
    <col min="17" max="18" width="3.6640625" style="2" customWidth="1"/>
    <col min="19" max="19" width="2.77734375" style="2" customWidth="1"/>
    <col min="20" max="25" width="3.6640625" style="2" customWidth="1"/>
    <col min="26" max="26" width="9.44140625" style="2" customWidth="1"/>
    <col min="27" max="30" width="3.6640625" style="2" customWidth="1"/>
    <col min="31" max="31" width="6.6640625" style="2" customWidth="1"/>
    <col min="32" max="16384" width="4" style="2"/>
  </cols>
  <sheetData>
    <row r="2" spans="2:31">
      <c r="B2" s="2" t="s">
        <v>635</v>
      </c>
    </row>
    <row r="3" spans="2:31" ht="13.8">
      <c r="U3" s="6"/>
      <c r="X3" s="12" t="s">
        <v>200</v>
      </c>
      <c r="Y3" s="452"/>
      <c r="Z3" s="452"/>
      <c r="AA3" s="12" t="s">
        <v>10</v>
      </c>
      <c r="AB3" s="1"/>
      <c r="AC3" s="12" t="s">
        <v>11</v>
      </c>
      <c r="AD3" s="1"/>
      <c r="AE3" s="12" t="s">
        <v>12</v>
      </c>
    </row>
    <row r="4" spans="2:31">
      <c r="T4" s="253"/>
      <c r="U4" s="253"/>
      <c r="V4" s="253"/>
    </row>
    <row r="5" spans="2:31" ht="13.8">
      <c r="B5" s="596" t="s">
        <v>834</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row>
    <row r="7" spans="2:31" ht="23.25" customHeight="1">
      <c r="B7" s="523" t="s">
        <v>103</v>
      </c>
      <c r="C7" s="523"/>
      <c r="D7" s="523"/>
      <c r="E7" s="523"/>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row>
    <row r="8" spans="2:31" ht="23.25" customHeight="1">
      <c r="B8" s="523" t="s">
        <v>399</v>
      </c>
      <c r="C8" s="523"/>
      <c r="D8" s="523"/>
      <c r="E8" s="523"/>
      <c r="F8" s="175" t="s">
        <v>241</v>
      </c>
      <c r="G8" s="245" t="s">
        <v>488</v>
      </c>
      <c r="H8" s="150"/>
      <c r="I8" s="150"/>
      <c r="J8" s="150"/>
      <c r="K8" s="178" t="s">
        <v>241</v>
      </c>
      <c r="L8" s="245" t="s">
        <v>489</v>
      </c>
      <c r="M8" s="150"/>
      <c r="N8" s="150"/>
      <c r="O8" s="150"/>
      <c r="P8" s="150"/>
      <c r="Q8" s="178" t="s">
        <v>241</v>
      </c>
      <c r="R8" s="245" t="s">
        <v>490</v>
      </c>
      <c r="S8" s="150"/>
      <c r="T8" s="150"/>
      <c r="U8" s="150"/>
      <c r="V8" s="150"/>
      <c r="W8" s="150"/>
      <c r="X8" s="150"/>
      <c r="Y8" s="150"/>
      <c r="Z8" s="150"/>
      <c r="AA8" s="150"/>
      <c r="AB8" s="150"/>
      <c r="AC8" s="150"/>
      <c r="AD8" s="77"/>
      <c r="AE8" s="4"/>
    </row>
    <row r="9" spans="2:31" ht="24.9" customHeight="1">
      <c r="B9" s="523" t="s">
        <v>102</v>
      </c>
      <c r="C9" s="523"/>
      <c r="D9" s="523"/>
      <c r="E9" s="523"/>
      <c r="F9" s="1" t="s">
        <v>241</v>
      </c>
      <c r="G9" s="297" t="s">
        <v>637</v>
      </c>
      <c r="H9" s="6"/>
      <c r="I9" s="6"/>
      <c r="J9" s="6"/>
      <c r="K9" s="6"/>
      <c r="L9" s="6"/>
      <c r="M9" s="6"/>
      <c r="N9" s="6"/>
      <c r="O9" s="6"/>
      <c r="Q9" s="230"/>
      <c r="R9" s="135" t="s">
        <v>241</v>
      </c>
      <c r="S9" s="6" t="s">
        <v>638</v>
      </c>
      <c r="T9" s="6"/>
      <c r="U9" s="6"/>
      <c r="V9" s="6"/>
      <c r="W9" s="279"/>
      <c r="X9" s="279"/>
      <c r="Y9" s="279"/>
      <c r="Z9" s="279"/>
      <c r="AA9" s="279"/>
      <c r="AB9" s="279"/>
      <c r="AC9" s="279"/>
      <c r="AD9" s="230"/>
      <c r="AE9" s="57"/>
    </row>
    <row r="10" spans="2:31" ht="24.9" customHeight="1">
      <c r="B10" s="523"/>
      <c r="C10" s="523"/>
      <c r="D10" s="523"/>
      <c r="E10" s="523"/>
      <c r="F10" s="1" t="s">
        <v>241</v>
      </c>
      <c r="G10" s="6" t="s">
        <v>639</v>
      </c>
      <c r="H10" s="6"/>
      <c r="I10" s="6"/>
      <c r="J10" s="6"/>
      <c r="K10" s="6"/>
      <c r="L10" s="6"/>
      <c r="M10" s="6"/>
      <c r="N10" s="6"/>
      <c r="O10" s="6"/>
      <c r="R10" s="1" t="s">
        <v>241</v>
      </c>
      <c r="S10" s="6" t="s">
        <v>640</v>
      </c>
      <c r="T10" s="6"/>
      <c r="U10" s="6"/>
      <c r="V10" s="6"/>
      <c r="W10" s="6"/>
      <c r="X10" s="6"/>
      <c r="Y10" s="6"/>
      <c r="Z10" s="6"/>
      <c r="AA10" s="6"/>
      <c r="AB10" s="6"/>
      <c r="AC10" s="6"/>
      <c r="AE10" s="130"/>
    </row>
    <row r="11" spans="2:31" ht="24.9" customHeight="1">
      <c r="B11" s="523"/>
      <c r="C11" s="523"/>
      <c r="D11" s="523"/>
      <c r="E11" s="523"/>
      <c r="F11" s="1" t="s">
        <v>241</v>
      </c>
      <c r="G11" s="6" t="s">
        <v>641</v>
      </c>
      <c r="H11" s="6"/>
      <c r="I11" s="6"/>
      <c r="J11" s="6"/>
      <c r="K11" s="6"/>
      <c r="L11" s="6"/>
      <c r="M11" s="6"/>
      <c r="N11" s="6"/>
      <c r="O11" s="6"/>
      <c r="R11" s="1"/>
      <c r="S11" s="6"/>
      <c r="T11" s="6"/>
      <c r="U11" s="6"/>
      <c r="V11" s="6"/>
      <c r="W11" s="6"/>
      <c r="X11" s="6"/>
      <c r="Y11" s="6"/>
      <c r="Z11" s="6"/>
      <c r="AA11" s="6"/>
      <c r="AB11" s="6"/>
      <c r="AC11" s="6"/>
      <c r="AE11" s="130"/>
    </row>
    <row r="12" spans="2:31" ht="30.75" customHeight="1">
      <c r="B12" s="523" t="s">
        <v>101</v>
      </c>
      <c r="C12" s="523"/>
      <c r="D12" s="523"/>
      <c r="E12" s="523"/>
      <c r="F12" s="175" t="s">
        <v>241</v>
      </c>
      <c r="G12" s="245" t="s">
        <v>642</v>
      </c>
      <c r="H12" s="339"/>
      <c r="I12" s="339"/>
      <c r="J12" s="339"/>
      <c r="K12" s="339"/>
      <c r="L12" s="339"/>
      <c r="M12" s="339"/>
      <c r="N12" s="339"/>
      <c r="O12" s="339"/>
      <c r="P12" s="339"/>
      <c r="Q12" s="77"/>
      <c r="R12" s="178" t="s">
        <v>241</v>
      </c>
      <c r="S12" s="245" t="s">
        <v>643</v>
      </c>
      <c r="T12" s="339"/>
      <c r="U12" s="339"/>
      <c r="V12" s="339"/>
      <c r="W12" s="339"/>
      <c r="X12" s="339"/>
      <c r="Y12" s="339"/>
      <c r="Z12" s="339"/>
      <c r="AA12" s="339"/>
      <c r="AB12" s="339"/>
      <c r="AC12" s="339"/>
      <c r="AD12" s="77"/>
      <c r="AE12" s="4"/>
    </row>
    <row r="14" spans="2:31" ht="13.8">
      <c r="B14" s="37"/>
      <c r="C14" s="77"/>
      <c r="D14" s="77"/>
      <c r="E14" s="77"/>
      <c r="F14" s="77"/>
      <c r="G14" s="77"/>
      <c r="H14" s="77"/>
      <c r="I14" s="77"/>
      <c r="J14" s="77"/>
      <c r="K14" s="77"/>
      <c r="L14" s="77"/>
      <c r="M14" s="77"/>
      <c r="N14" s="77"/>
      <c r="O14" s="77"/>
      <c r="P14" s="77"/>
      <c r="Q14" s="77"/>
      <c r="R14" s="77"/>
      <c r="S14" s="77"/>
      <c r="T14" s="77"/>
      <c r="U14" s="77"/>
      <c r="V14" s="77"/>
      <c r="W14" s="77"/>
      <c r="X14" s="77"/>
      <c r="Y14" s="77"/>
      <c r="Z14" s="4"/>
      <c r="AA14" s="175"/>
      <c r="AB14" s="243" t="s">
        <v>410</v>
      </c>
      <c r="AC14" s="243" t="s">
        <v>411</v>
      </c>
      <c r="AD14" s="243" t="s">
        <v>412</v>
      </c>
      <c r="AE14" s="4"/>
    </row>
    <row r="15" spans="2:31" ht="13.8">
      <c r="B15" s="340" t="s">
        <v>644</v>
      </c>
      <c r="C15" s="230"/>
      <c r="D15" s="230"/>
      <c r="E15" s="230"/>
      <c r="F15" s="230"/>
      <c r="G15" s="230"/>
      <c r="H15" s="230"/>
      <c r="I15" s="230"/>
      <c r="J15" s="230"/>
      <c r="K15" s="230"/>
      <c r="L15" s="230"/>
      <c r="M15" s="230"/>
      <c r="N15" s="230"/>
      <c r="O15" s="230"/>
      <c r="P15" s="230"/>
      <c r="Q15" s="230"/>
      <c r="R15" s="230"/>
      <c r="S15" s="230"/>
      <c r="T15" s="230"/>
      <c r="U15" s="230"/>
      <c r="V15" s="230"/>
      <c r="W15" s="230"/>
      <c r="X15" s="230"/>
      <c r="Y15" s="230"/>
      <c r="Z15" s="15"/>
      <c r="AA15" s="278"/>
      <c r="AB15" s="135"/>
      <c r="AC15" s="135"/>
      <c r="AD15" s="230"/>
      <c r="AE15" s="57"/>
    </row>
    <row r="16" spans="2:31" ht="13.8">
      <c r="B16" s="144"/>
      <c r="C16" s="341" t="s">
        <v>502</v>
      </c>
      <c r="D16" s="8" t="s">
        <v>645</v>
      </c>
      <c r="Z16" s="299"/>
      <c r="AA16" s="129"/>
      <c r="AB16" s="1" t="s">
        <v>241</v>
      </c>
      <c r="AC16" s="244" t="s">
        <v>411</v>
      </c>
      <c r="AD16" s="1" t="s">
        <v>241</v>
      </c>
      <c r="AE16" s="130"/>
    </row>
    <row r="17" spans="2:31" ht="13.8">
      <c r="B17" s="144"/>
      <c r="D17" s="8" t="s">
        <v>504</v>
      </c>
      <c r="Z17" s="157"/>
      <c r="AA17" s="155"/>
      <c r="AB17" s="1"/>
      <c r="AC17" s="1"/>
      <c r="AE17" s="130"/>
    </row>
    <row r="18" spans="2:31" ht="6" customHeight="1">
      <c r="B18" s="144"/>
      <c r="Z18" s="157"/>
      <c r="AA18" s="155"/>
      <c r="AB18" s="1"/>
      <c r="AC18" s="1"/>
      <c r="AE18" s="130"/>
    </row>
    <row r="19" spans="2:31" ht="13.8">
      <c r="B19" s="144"/>
      <c r="D19" s="242" t="s">
        <v>505</v>
      </c>
      <c r="E19" s="150"/>
      <c r="F19" s="150"/>
      <c r="G19" s="150"/>
      <c r="H19" s="150"/>
      <c r="I19" s="150"/>
      <c r="J19" s="150"/>
      <c r="K19" s="150"/>
      <c r="L19" s="150"/>
      <c r="M19" s="150"/>
      <c r="N19" s="150"/>
      <c r="O19" s="77"/>
      <c r="P19" s="77"/>
      <c r="Q19" s="77"/>
      <c r="R19" s="77"/>
      <c r="S19" s="150"/>
      <c r="T19" s="150"/>
      <c r="U19" s="528"/>
      <c r="V19" s="528"/>
      <c r="W19" s="528"/>
      <c r="X19" s="342" t="s">
        <v>91</v>
      </c>
      <c r="Y19" s="144"/>
      <c r="Z19" s="157"/>
      <c r="AA19" s="155"/>
      <c r="AB19" s="1"/>
      <c r="AC19" s="1"/>
      <c r="AE19" s="130"/>
    </row>
    <row r="20" spans="2:31" ht="13.8">
      <c r="B20" s="144"/>
      <c r="D20" s="242" t="s">
        <v>646</v>
      </c>
      <c r="E20" s="150"/>
      <c r="F20" s="150"/>
      <c r="G20" s="150"/>
      <c r="H20" s="150"/>
      <c r="I20" s="150"/>
      <c r="J20" s="150"/>
      <c r="K20" s="150"/>
      <c r="L20" s="150"/>
      <c r="M20" s="150"/>
      <c r="N20" s="150"/>
      <c r="O20" s="77"/>
      <c r="P20" s="77"/>
      <c r="Q20" s="77"/>
      <c r="R20" s="77"/>
      <c r="S20" s="150"/>
      <c r="T20" s="150"/>
      <c r="U20" s="528"/>
      <c r="V20" s="528"/>
      <c r="W20" s="528"/>
      <c r="X20" s="342" t="s">
        <v>91</v>
      </c>
      <c r="Y20" s="144"/>
      <c r="Z20" s="130"/>
      <c r="AA20" s="155"/>
      <c r="AB20" s="1"/>
      <c r="AC20" s="1"/>
      <c r="AE20" s="130"/>
    </row>
    <row r="21" spans="2:31" ht="13.8">
      <c r="B21" s="144"/>
      <c r="D21" s="242" t="s">
        <v>507</v>
      </c>
      <c r="E21" s="150"/>
      <c r="F21" s="150"/>
      <c r="G21" s="150"/>
      <c r="H21" s="150"/>
      <c r="I21" s="150"/>
      <c r="J21" s="150"/>
      <c r="K21" s="150"/>
      <c r="L21" s="150"/>
      <c r="M21" s="150"/>
      <c r="N21" s="150"/>
      <c r="O21" s="77"/>
      <c r="P21" s="77"/>
      <c r="Q21" s="77"/>
      <c r="R21" s="77"/>
      <c r="S21" s="150"/>
      <c r="T21" s="343" t="str">
        <f>(IFERROR(ROUNDDOWN(T20/T19*100,0),""))</f>
        <v/>
      </c>
      <c r="U21" s="597" t="str">
        <f>(IFERROR(ROUNDDOWN(U20/U19*100,0),""))</f>
        <v/>
      </c>
      <c r="V21" s="597"/>
      <c r="W21" s="597"/>
      <c r="X21" s="342" t="s">
        <v>61</v>
      </c>
      <c r="Y21" s="144"/>
      <c r="Z21" s="160"/>
      <c r="AA21" s="155"/>
      <c r="AB21" s="1"/>
      <c r="AC21" s="1"/>
      <c r="AE21" s="130"/>
    </row>
    <row r="22" spans="2:31" ht="13.8">
      <c r="B22" s="144"/>
      <c r="D22" s="8" t="s">
        <v>647</v>
      </c>
      <c r="Z22" s="160"/>
      <c r="AA22" s="155"/>
      <c r="AB22" s="1"/>
      <c r="AC22" s="1"/>
      <c r="AE22" s="130"/>
    </row>
    <row r="23" spans="2:31" ht="13.8">
      <c r="B23" s="144"/>
      <c r="E23" s="8" t="s">
        <v>648</v>
      </c>
      <c r="Z23" s="160"/>
      <c r="AA23" s="155"/>
      <c r="AB23" s="1"/>
      <c r="AC23" s="1"/>
      <c r="AE23" s="130"/>
    </row>
    <row r="24" spans="2:31">
      <c r="B24" s="144"/>
      <c r="Z24" s="160"/>
      <c r="AA24" s="155"/>
      <c r="AB24" s="1"/>
      <c r="AC24" s="1"/>
      <c r="AE24" s="130"/>
    </row>
    <row r="25" spans="2:31" ht="13.8">
      <c r="B25" s="144"/>
      <c r="C25" s="341" t="s">
        <v>510</v>
      </c>
      <c r="D25" s="8" t="s">
        <v>649</v>
      </c>
      <c r="Z25" s="299"/>
      <c r="AA25" s="155"/>
      <c r="AB25" s="1" t="s">
        <v>241</v>
      </c>
      <c r="AC25" s="244" t="s">
        <v>411</v>
      </c>
      <c r="AD25" s="1" t="s">
        <v>241</v>
      </c>
      <c r="AE25" s="130"/>
    </row>
    <row r="26" spans="2:31" ht="13.8">
      <c r="B26" s="144"/>
      <c r="C26" s="341"/>
      <c r="D26" s="8" t="s">
        <v>650</v>
      </c>
      <c r="Z26" s="299"/>
      <c r="AA26" s="155"/>
      <c r="AB26" s="1"/>
      <c r="AC26" s="1"/>
      <c r="AD26" s="1"/>
      <c r="AE26" s="130"/>
    </row>
    <row r="27" spans="2:31" ht="13.8">
      <c r="B27" s="144"/>
      <c r="C27" s="341"/>
      <c r="D27" s="8" t="s">
        <v>651</v>
      </c>
      <c r="Z27" s="299"/>
      <c r="AA27" s="155"/>
      <c r="AB27" s="1"/>
      <c r="AC27" s="1"/>
      <c r="AD27" s="1"/>
      <c r="AE27" s="130"/>
    </row>
    <row r="28" spans="2:31" ht="13.8">
      <c r="B28" s="144"/>
      <c r="C28" s="341"/>
      <c r="D28" s="8" t="s">
        <v>652</v>
      </c>
      <c r="Z28" s="299"/>
      <c r="AA28" s="155"/>
      <c r="AB28" s="1"/>
      <c r="AC28" s="1"/>
      <c r="AD28" s="1"/>
      <c r="AE28" s="130"/>
    </row>
    <row r="29" spans="2:31" ht="6" customHeight="1">
      <c r="B29" s="144"/>
      <c r="Z29" s="160"/>
      <c r="AA29" s="155"/>
      <c r="AB29" s="1"/>
      <c r="AC29" s="1"/>
      <c r="AE29" s="130"/>
    </row>
    <row r="30" spans="2:31" ht="13.8">
      <c r="B30" s="144"/>
      <c r="C30" s="341"/>
      <c r="D30" s="375" t="s">
        <v>653</v>
      </c>
      <c r="E30" s="279"/>
      <c r="F30" s="279"/>
      <c r="G30" s="279"/>
      <c r="H30" s="279"/>
      <c r="I30" s="279"/>
      <c r="J30" s="279"/>
      <c r="K30" s="279"/>
      <c r="L30" s="279"/>
      <c r="M30" s="279"/>
      <c r="N30" s="279"/>
      <c r="O30" s="230"/>
      <c r="P30" s="230"/>
      <c r="Q30" s="230"/>
      <c r="R30" s="230"/>
      <c r="S30" s="230"/>
      <c r="T30" s="57"/>
      <c r="U30" s="528"/>
      <c r="V30" s="528"/>
      <c r="W30" s="528"/>
      <c r="X30" s="535" t="s">
        <v>91</v>
      </c>
      <c r="Z30" s="160"/>
      <c r="AA30" s="155"/>
      <c r="AB30" s="1"/>
      <c r="AC30" s="1"/>
      <c r="AE30" s="130"/>
    </row>
    <row r="31" spans="2:31" ht="13.8">
      <c r="B31" s="144"/>
      <c r="C31" s="341"/>
      <c r="D31" s="376" t="s">
        <v>654</v>
      </c>
      <c r="E31" s="6"/>
      <c r="F31" s="6"/>
      <c r="G31" s="6"/>
      <c r="H31" s="6"/>
      <c r="I31" s="6"/>
      <c r="J31" s="6"/>
      <c r="K31" s="6"/>
      <c r="L31" s="6"/>
      <c r="M31" s="6"/>
      <c r="N31" s="6"/>
      <c r="T31" s="130"/>
      <c r="U31" s="528"/>
      <c r="V31" s="528"/>
      <c r="W31" s="528"/>
      <c r="X31" s="535"/>
      <c r="Z31" s="160"/>
      <c r="AA31" s="155"/>
      <c r="AB31" s="1"/>
      <c r="AC31" s="1"/>
      <c r="AE31" s="130"/>
    </row>
    <row r="32" spans="2:31" ht="13.8">
      <c r="B32" s="144"/>
      <c r="C32" s="341"/>
      <c r="D32" s="376" t="s">
        <v>655</v>
      </c>
      <c r="E32" s="6"/>
      <c r="F32" s="6"/>
      <c r="G32" s="6"/>
      <c r="H32" s="6"/>
      <c r="I32" s="6"/>
      <c r="J32" s="6"/>
      <c r="K32" s="6"/>
      <c r="L32" s="6"/>
      <c r="M32" s="6"/>
      <c r="N32" s="6"/>
      <c r="T32" s="130"/>
      <c r="U32" s="528"/>
      <c r="V32" s="528"/>
      <c r="W32" s="528"/>
      <c r="X32" s="535"/>
      <c r="Z32" s="160"/>
      <c r="AA32" s="155"/>
      <c r="AB32" s="1"/>
      <c r="AC32" s="1"/>
      <c r="AE32" s="130"/>
    </row>
    <row r="33" spans="2:35" ht="13.8">
      <c r="B33" s="144"/>
      <c r="C33" s="341"/>
      <c r="D33" s="377" t="s">
        <v>656</v>
      </c>
      <c r="E33" s="280"/>
      <c r="F33" s="280"/>
      <c r="G33" s="280"/>
      <c r="H33" s="280"/>
      <c r="I33" s="280"/>
      <c r="J33" s="280"/>
      <c r="K33" s="280"/>
      <c r="L33" s="280"/>
      <c r="M33" s="280"/>
      <c r="N33" s="280"/>
      <c r="O33" s="81"/>
      <c r="P33" s="81"/>
      <c r="Q33" s="81"/>
      <c r="R33" s="81"/>
      <c r="S33" s="81"/>
      <c r="T33" s="139"/>
      <c r="U33" s="528"/>
      <c r="V33" s="528"/>
      <c r="W33" s="528"/>
      <c r="X33" s="535"/>
      <c r="Z33" s="160"/>
      <c r="AA33" s="155"/>
      <c r="AB33" s="1"/>
      <c r="AC33" s="1"/>
      <c r="AE33" s="130"/>
    </row>
    <row r="34" spans="2:35" ht="4.5" customHeight="1">
      <c r="B34" s="144"/>
      <c r="C34" s="341"/>
      <c r="D34" s="6"/>
      <c r="E34" s="6"/>
      <c r="F34" s="6"/>
      <c r="G34" s="6"/>
      <c r="H34" s="6"/>
      <c r="I34" s="6"/>
      <c r="J34" s="6"/>
      <c r="K34" s="6"/>
      <c r="L34" s="6"/>
      <c r="M34" s="6"/>
      <c r="N34" s="6"/>
      <c r="U34" s="1"/>
      <c r="V34" s="1"/>
      <c r="W34" s="1"/>
      <c r="Z34" s="160"/>
      <c r="AA34" s="155"/>
      <c r="AB34" s="1"/>
      <c r="AC34" s="1"/>
      <c r="AE34" s="130"/>
    </row>
    <row r="35" spans="2:35" ht="13.8">
      <c r="B35" s="144"/>
      <c r="C35" s="341"/>
      <c r="J35" s="452"/>
      <c r="K35" s="452"/>
      <c r="L35" s="452"/>
      <c r="M35" s="452"/>
      <c r="N35" s="452"/>
      <c r="O35" s="452"/>
      <c r="P35" s="452"/>
      <c r="Q35" s="452"/>
      <c r="R35" s="452"/>
      <c r="S35" s="452"/>
      <c r="T35" s="453"/>
      <c r="U35" s="453"/>
      <c r="V35" s="453"/>
      <c r="Z35" s="157"/>
      <c r="AA35" s="155"/>
      <c r="AB35" s="1"/>
      <c r="AC35" s="1"/>
      <c r="AE35" s="130"/>
    </row>
    <row r="36" spans="2:35" ht="13.8">
      <c r="B36" s="144"/>
      <c r="C36" s="341" t="s">
        <v>531</v>
      </c>
      <c r="D36" s="8" t="s">
        <v>657</v>
      </c>
      <c r="Z36" s="299"/>
      <c r="AA36" s="129"/>
      <c r="AB36" s="1" t="s">
        <v>241</v>
      </c>
      <c r="AC36" s="244" t="s">
        <v>411</v>
      </c>
      <c r="AD36" s="1" t="s">
        <v>241</v>
      </c>
      <c r="AE36" s="130"/>
    </row>
    <row r="37" spans="2:35" ht="13.8">
      <c r="B37" s="144"/>
      <c r="D37" s="8" t="s">
        <v>658</v>
      </c>
      <c r="E37" s="6"/>
      <c r="F37" s="6"/>
      <c r="G37" s="6"/>
      <c r="H37" s="6"/>
      <c r="I37" s="6"/>
      <c r="J37" s="6"/>
      <c r="K37" s="6"/>
      <c r="L37" s="6"/>
      <c r="M37" s="6"/>
      <c r="N37" s="6"/>
      <c r="O37" s="261"/>
      <c r="P37" s="261"/>
      <c r="Q37" s="261"/>
      <c r="Z37" s="160"/>
      <c r="AA37" s="155"/>
      <c r="AB37" s="1"/>
      <c r="AC37" s="1"/>
      <c r="AE37" s="130"/>
    </row>
    <row r="38" spans="2:35" ht="14.25" customHeight="1">
      <c r="B38" s="144"/>
      <c r="C38" s="341"/>
      <c r="Z38" s="299"/>
      <c r="AA38" s="129"/>
      <c r="AB38" s="1"/>
      <c r="AC38" s="1"/>
      <c r="AD38" s="1"/>
      <c r="AE38" s="130"/>
    </row>
    <row r="39" spans="2:35" ht="14.25" customHeight="1">
      <c r="B39" s="144"/>
      <c r="C39" s="341" t="s">
        <v>659</v>
      </c>
      <c r="D39" s="8" t="s">
        <v>660</v>
      </c>
      <c r="Z39" s="299"/>
      <c r="AA39" s="129"/>
      <c r="AB39" s="1" t="s">
        <v>241</v>
      </c>
      <c r="AC39" s="244" t="s">
        <v>411</v>
      </c>
      <c r="AD39" s="1" t="s">
        <v>241</v>
      </c>
      <c r="AE39" s="130"/>
    </row>
    <row r="40" spans="2:35" ht="14.25" customHeight="1">
      <c r="B40" s="144"/>
      <c r="C40" s="341"/>
      <c r="D40" s="8" t="s">
        <v>661</v>
      </c>
      <c r="Z40" s="299"/>
      <c r="AA40" s="129"/>
      <c r="AB40" s="1"/>
      <c r="AC40" s="1"/>
      <c r="AD40" s="1"/>
      <c r="AE40" s="130"/>
    </row>
    <row r="41" spans="2:35" ht="13.8">
      <c r="B41" s="144"/>
      <c r="D41" s="8" t="s">
        <v>662</v>
      </c>
      <c r="Z41" s="160"/>
      <c r="AA41" s="155"/>
      <c r="AB41" s="1"/>
      <c r="AC41" s="1"/>
      <c r="AE41" s="130"/>
    </row>
    <row r="42" spans="2:35">
      <c r="B42" s="144"/>
      <c r="Z42" s="157"/>
      <c r="AA42" s="155"/>
      <c r="AB42" s="1"/>
      <c r="AC42" s="1"/>
      <c r="AE42" s="130"/>
    </row>
    <row r="43" spans="2:35" ht="13.8">
      <c r="B43" s="158" t="s">
        <v>663</v>
      </c>
      <c r="Z43" s="160"/>
      <c r="AA43" s="155"/>
      <c r="AB43" s="1"/>
      <c r="AC43" s="1"/>
      <c r="AE43" s="130"/>
    </row>
    <row r="44" spans="2:35" ht="17.25" customHeight="1">
      <c r="B44" s="144"/>
      <c r="C44" s="341" t="s">
        <v>502</v>
      </c>
      <c r="D44" s="8" t="s">
        <v>664</v>
      </c>
      <c r="Z44" s="299"/>
      <c r="AA44" s="129"/>
      <c r="AB44" s="1" t="s">
        <v>241</v>
      </c>
      <c r="AC44" s="244" t="s">
        <v>411</v>
      </c>
      <c r="AD44" s="1" t="s">
        <v>241</v>
      </c>
      <c r="AE44" s="130"/>
    </row>
    <row r="45" spans="2:35" ht="18.75" customHeight="1">
      <c r="B45" s="144"/>
      <c r="D45" s="8" t="s">
        <v>665</v>
      </c>
      <c r="Z45" s="160"/>
      <c r="AA45" s="155"/>
      <c r="AB45" s="1"/>
      <c r="AC45" s="1"/>
      <c r="AE45" s="130"/>
    </row>
    <row r="46" spans="2:35" ht="7.5" customHeight="1">
      <c r="B46" s="144"/>
      <c r="W46" s="10"/>
      <c r="Z46" s="130"/>
      <c r="AA46" s="155"/>
      <c r="AB46" s="1"/>
      <c r="AC46" s="1"/>
      <c r="AE46" s="130"/>
      <c r="AI46" s="261"/>
    </row>
    <row r="47" spans="2:35" ht="13.8">
      <c r="B47" s="144"/>
      <c r="E47" s="6"/>
      <c r="F47" s="6"/>
      <c r="G47" s="6"/>
      <c r="H47" s="6"/>
      <c r="I47" s="6"/>
      <c r="J47" s="6"/>
      <c r="K47" s="6"/>
      <c r="L47" s="6"/>
      <c r="M47" s="6"/>
      <c r="N47" s="6"/>
      <c r="O47" s="261"/>
      <c r="P47" s="261"/>
      <c r="Q47" s="261"/>
      <c r="Z47" s="160"/>
      <c r="AA47" s="155"/>
      <c r="AB47" s="1"/>
      <c r="AC47" s="1"/>
      <c r="AE47" s="130"/>
    </row>
    <row r="48" spans="2:35" ht="13.8">
      <c r="B48" s="144"/>
      <c r="C48" s="341" t="s">
        <v>510</v>
      </c>
      <c r="D48" s="378" t="s">
        <v>666</v>
      </c>
      <c r="Z48" s="299"/>
      <c r="AA48" s="155"/>
      <c r="AB48" s="1" t="s">
        <v>241</v>
      </c>
      <c r="AC48" s="244" t="s">
        <v>411</v>
      </c>
      <c r="AD48" s="1" t="s">
        <v>241</v>
      </c>
      <c r="AE48" s="130"/>
    </row>
    <row r="49" spans="2:31" ht="13.8">
      <c r="B49" s="144"/>
      <c r="C49" s="341"/>
      <c r="D49" s="8" t="s">
        <v>667</v>
      </c>
      <c r="Z49" s="299"/>
      <c r="AA49" s="155"/>
      <c r="AB49" s="1"/>
      <c r="AC49" s="1"/>
      <c r="AD49" s="1"/>
      <c r="AE49" s="130"/>
    </row>
    <row r="50" spans="2:31" ht="13.8">
      <c r="B50" s="144"/>
      <c r="C50" s="341"/>
      <c r="D50" s="8" t="s">
        <v>668</v>
      </c>
      <c r="Z50" s="299"/>
      <c r="AA50" s="155"/>
      <c r="AB50" s="1"/>
      <c r="AC50" s="1"/>
      <c r="AD50" s="1"/>
      <c r="AE50" s="130"/>
    </row>
    <row r="51" spans="2:31" ht="6" customHeight="1">
      <c r="B51" s="144"/>
      <c r="Z51" s="160"/>
      <c r="AA51" s="155"/>
      <c r="AB51" s="1"/>
      <c r="AC51" s="1"/>
      <c r="AE51" s="130"/>
    </row>
    <row r="52" spans="2:31" ht="13.8">
      <c r="B52" s="144"/>
      <c r="C52" s="341"/>
      <c r="D52" s="375" t="s">
        <v>669</v>
      </c>
      <c r="E52" s="279"/>
      <c r="F52" s="279"/>
      <c r="G52" s="279"/>
      <c r="H52" s="279"/>
      <c r="I52" s="279"/>
      <c r="J52" s="279"/>
      <c r="K52" s="279"/>
      <c r="L52" s="279"/>
      <c r="M52" s="279"/>
      <c r="N52" s="279"/>
      <c r="O52" s="230"/>
      <c r="P52" s="230"/>
      <c r="Q52" s="230"/>
      <c r="R52" s="230"/>
      <c r="S52" s="230"/>
      <c r="T52" s="230"/>
      <c r="U52" s="528"/>
      <c r="V52" s="528"/>
      <c r="W52" s="528"/>
      <c r="X52" s="535" t="s">
        <v>91</v>
      </c>
      <c r="Z52" s="160"/>
      <c r="AA52" s="155"/>
      <c r="AB52" s="1"/>
      <c r="AC52" s="1"/>
      <c r="AE52" s="130"/>
    </row>
    <row r="53" spans="2:31" ht="13.8">
      <c r="B53" s="144"/>
      <c r="C53" s="341"/>
      <c r="D53" s="377" t="s">
        <v>670</v>
      </c>
      <c r="E53" s="280"/>
      <c r="F53" s="280"/>
      <c r="G53" s="280"/>
      <c r="H53" s="280"/>
      <c r="I53" s="280"/>
      <c r="J53" s="280"/>
      <c r="K53" s="280"/>
      <c r="L53" s="280"/>
      <c r="M53" s="280"/>
      <c r="N53" s="280"/>
      <c r="O53" s="81"/>
      <c r="P53" s="81"/>
      <c r="Q53" s="81"/>
      <c r="R53" s="81"/>
      <c r="S53" s="81"/>
      <c r="T53" s="81"/>
      <c r="U53" s="528"/>
      <c r="V53" s="528"/>
      <c r="W53" s="528"/>
      <c r="X53" s="535"/>
      <c r="Z53" s="160"/>
      <c r="AA53" s="155"/>
      <c r="AB53" s="1"/>
      <c r="AC53" s="1"/>
      <c r="AE53" s="130"/>
    </row>
    <row r="54" spans="2:31" ht="4.5" customHeight="1">
      <c r="B54" s="144"/>
      <c r="C54" s="341"/>
      <c r="D54" s="6"/>
      <c r="E54" s="6"/>
      <c r="F54" s="6"/>
      <c r="G54" s="6"/>
      <c r="H54" s="6"/>
      <c r="I54" s="6"/>
      <c r="J54" s="6"/>
      <c r="K54" s="6"/>
      <c r="L54" s="6"/>
      <c r="M54" s="6"/>
      <c r="N54" s="6"/>
      <c r="U54" s="1"/>
      <c r="V54" s="1"/>
      <c r="W54" s="1"/>
      <c r="Z54" s="160"/>
      <c r="AA54" s="155"/>
      <c r="AB54" s="1"/>
      <c r="AC54" s="1"/>
      <c r="AE54" s="130"/>
    </row>
    <row r="55" spans="2:31">
      <c r="B55" s="144"/>
      <c r="D55" s="1"/>
      <c r="E55" s="261"/>
      <c r="F55" s="261"/>
      <c r="G55" s="261"/>
      <c r="H55" s="261"/>
      <c r="I55" s="261"/>
      <c r="J55" s="261"/>
      <c r="K55" s="261"/>
      <c r="L55" s="261"/>
      <c r="M55" s="261"/>
      <c r="N55" s="261"/>
      <c r="Q55" s="1"/>
      <c r="S55" s="10"/>
      <c r="T55" s="10"/>
      <c r="U55" s="10"/>
      <c r="V55" s="10"/>
      <c r="Z55" s="157"/>
      <c r="AA55" s="155"/>
      <c r="AB55" s="1"/>
      <c r="AC55" s="1"/>
      <c r="AE55" s="130"/>
    </row>
    <row r="56" spans="2:31">
      <c r="B56" s="143"/>
      <c r="C56" s="344"/>
      <c r="D56" s="81"/>
      <c r="E56" s="81"/>
      <c r="F56" s="81"/>
      <c r="G56" s="81"/>
      <c r="H56" s="81"/>
      <c r="I56" s="81"/>
      <c r="J56" s="81"/>
      <c r="K56" s="81"/>
      <c r="L56" s="81"/>
      <c r="M56" s="81"/>
      <c r="N56" s="81"/>
      <c r="O56" s="81"/>
      <c r="P56" s="81"/>
      <c r="Q56" s="81"/>
      <c r="R56" s="81"/>
      <c r="S56" s="81"/>
      <c r="T56" s="81"/>
      <c r="U56" s="81"/>
      <c r="V56" s="81"/>
      <c r="W56" s="81"/>
      <c r="X56" s="81"/>
      <c r="Y56" s="81"/>
      <c r="Z56" s="139"/>
      <c r="AA56" s="233"/>
      <c r="AB56" s="123"/>
      <c r="AC56" s="123"/>
      <c r="AD56" s="81"/>
      <c r="AE56" s="139"/>
    </row>
    <row r="57" spans="2:31" ht="13.8">
      <c r="B57" s="8" t="s">
        <v>370</v>
      </c>
      <c r="D57" s="8" t="s">
        <v>671</v>
      </c>
    </row>
    <row r="58" spans="2:31" ht="13.8">
      <c r="D58" s="8" t="s">
        <v>240</v>
      </c>
    </row>
    <row r="59" spans="2:31" ht="3.75" customHeight="1"/>
  </sheetData>
  <sheetProtection selectLockedCells="1" selectUnlockedCells="1"/>
  <mergeCells count="16">
    <mergeCell ref="J35:S35"/>
    <mergeCell ref="T35:V35"/>
    <mergeCell ref="U52:W53"/>
    <mergeCell ref="X52:X53"/>
    <mergeCell ref="B12:E12"/>
    <mergeCell ref="U19:W19"/>
    <mergeCell ref="U20:W20"/>
    <mergeCell ref="U21:W21"/>
    <mergeCell ref="U30:W33"/>
    <mergeCell ref="X30:X33"/>
    <mergeCell ref="B9:E11"/>
    <mergeCell ref="Y3:Z3"/>
    <mergeCell ref="B5:AE5"/>
    <mergeCell ref="B7:E7"/>
    <mergeCell ref="F7:AE7"/>
    <mergeCell ref="B8:E8"/>
  </mergeCells>
  <phoneticPr fontId="19"/>
  <dataValidations count="1">
    <dataValidation type="list" allowBlank="1" showErrorMessage="1" sqref="F8:F12 K8 Q8 R9:R12 AB16 AD16 AB25:AB28 AD25:AD28 AB36 AD36 AB38:AB40 AD38:AD40 AB44 AD44 AB48:AB50 AD48:AD50" xr:uid="{00000000-0002-0000-0F00-000000000000}">
      <formula1>"□,■"</formula1>
      <formula2>0</formula2>
    </dataValidation>
  </dataValidations>
  <pageMargins left="0.7" right="0.7" top="0.75" bottom="0.75" header="0.51180555555555551" footer="0.51180555555555551"/>
  <pageSetup paperSize="9" firstPageNumber="0" orientation="portrait" horizontalDpi="300" verticalDpi="300"/>
  <headerFooter alignWithMargins="0"/>
  <colBreaks count="1" manualBreakCount="1">
    <brk id="3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workbookViewId="0">
      <selection activeCell="P22" sqref="P22:AN22"/>
    </sheetView>
  </sheetViews>
  <sheetFormatPr defaultColWidth="3.44140625" defaultRowHeight="13.2"/>
  <cols>
    <col min="1" max="1" width="1.21875" style="87" customWidth="1"/>
    <col min="2" max="2" width="3.109375" style="181" customWidth="1"/>
    <col min="3" max="30" width="3.109375" style="87" customWidth="1"/>
    <col min="31" max="33" width="3.21875" style="87" customWidth="1"/>
    <col min="34" max="34" width="3.109375" style="87" customWidth="1"/>
    <col min="35" max="35" width="1.21875" style="87" customWidth="1"/>
    <col min="36" max="16384" width="3.44140625" style="87"/>
  </cols>
  <sheetData>
    <row r="1" spans="2:35" s="2" customFormat="1"/>
    <row r="2" spans="2:35" s="2" customFormat="1">
      <c r="B2" s="2" t="s">
        <v>636</v>
      </c>
    </row>
    <row r="3" spans="2:35" s="2" customFormat="1" ht="13.8">
      <c r="Y3" s="12" t="s">
        <v>200</v>
      </c>
      <c r="Z3" s="452"/>
      <c r="AA3" s="452"/>
      <c r="AB3" s="12" t="s">
        <v>10</v>
      </c>
      <c r="AC3" s="452"/>
      <c r="AD3" s="452"/>
      <c r="AE3" s="12" t="s">
        <v>11</v>
      </c>
      <c r="AF3" s="452"/>
      <c r="AG3" s="452"/>
      <c r="AH3" s="12" t="s">
        <v>12</v>
      </c>
    </row>
    <row r="4" spans="2:35" s="2" customFormat="1" ht="13.8">
      <c r="AH4" s="12"/>
    </row>
    <row r="5" spans="2:35" s="2" customFormat="1" ht="13.8">
      <c r="B5" s="596" t="s">
        <v>835</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row>
    <row r="6" spans="2:35" s="2" customFormat="1"/>
    <row r="7" spans="2:35" s="2" customFormat="1" ht="21" customHeight="1">
      <c r="B7" s="564" t="s">
        <v>176</v>
      </c>
      <c r="C7" s="564"/>
      <c r="D7" s="564"/>
      <c r="E7" s="564"/>
      <c r="F7" s="564"/>
      <c r="G7" s="348"/>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50"/>
    </row>
    <row r="8" spans="2:35" ht="21" customHeight="1">
      <c r="B8" s="526" t="s">
        <v>440</v>
      </c>
      <c r="C8" s="526"/>
      <c r="D8" s="526"/>
      <c r="E8" s="526"/>
      <c r="F8" s="526"/>
      <c r="G8" s="175" t="s">
        <v>241</v>
      </c>
      <c r="H8" s="150" t="s">
        <v>400</v>
      </c>
      <c r="I8" s="150"/>
      <c r="J8" s="150"/>
      <c r="K8" s="150"/>
      <c r="L8" s="178" t="s">
        <v>241</v>
      </c>
      <c r="M8" s="150" t="s">
        <v>401</v>
      </c>
      <c r="N8" s="150"/>
      <c r="O8" s="150"/>
      <c r="P8" s="150"/>
      <c r="Q8" s="178" t="s">
        <v>241</v>
      </c>
      <c r="R8" s="150" t="s">
        <v>402</v>
      </c>
      <c r="S8"/>
      <c r="T8" s="351"/>
      <c r="U8"/>
      <c r="V8" s="306"/>
      <c r="W8" s="306"/>
      <c r="X8" s="306"/>
      <c r="Y8" s="306"/>
      <c r="Z8" s="306"/>
      <c r="AA8" s="306"/>
      <c r="AB8" s="306"/>
      <c r="AC8" s="306"/>
      <c r="AD8" s="306"/>
      <c r="AE8" s="306"/>
      <c r="AF8" s="306"/>
      <c r="AG8" s="306"/>
      <c r="AH8" s="307"/>
    </row>
    <row r="9" spans="2:35" ht="21" customHeight="1">
      <c r="B9" s="526" t="s">
        <v>441</v>
      </c>
      <c r="C9" s="526"/>
      <c r="D9" s="526"/>
      <c r="E9" s="526"/>
      <c r="F9" s="526"/>
      <c r="G9" s="278" t="s">
        <v>241</v>
      </c>
      <c r="H9" s="83" t="s">
        <v>604</v>
      </c>
      <c r="I9" s="279"/>
      <c r="J9" s="279"/>
      <c r="K9" s="279"/>
      <c r="L9" s="279"/>
      <c r="M9" s="279"/>
      <c r="N9" s="279"/>
      <c r="O9" s="279"/>
      <c r="P9" s="279"/>
      <c r="Q9" s="279"/>
      <c r="R9" s="279"/>
      <c r="S9" s="279"/>
      <c r="T9"/>
      <c r="U9" s="135" t="s">
        <v>241</v>
      </c>
      <c r="V9" s="83" t="s">
        <v>605</v>
      </c>
      <c r="W9" s="230"/>
      <c r="X9" s="312"/>
      <c r="Y9" s="312"/>
      <c r="Z9" s="312"/>
      <c r="AA9" s="312"/>
      <c r="AB9" s="312"/>
      <c r="AC9" s="312"/>
      <c r="AD9" s="312"/>
      <c r="AE9" s="312"/>
      <c r="AF9" s="312"/>
      <c r="AG9" s="312"/>
      <c r="AH9" s="313"/>
    </row>
    <row r="10" spans="2:35" ht="21" customHeight="1">
      <c r="B10" s="526"/>
      <c r="C10" s="526"/>
      <c r="D10" s="526"/>
      <c r="E10" s="526"/>
      <c r="F10" s="526"/>
      <c r="G10" s="155" t="s">
        <v>241</v>
      </c>
      <c r="H10" s="2" t="s">
        <v>606</v>
      </c>
      <c r="I10" s="6"/>
      <c r="J10" s="6"/>
      <c r="K10" s="6"/>
      <c r="L10" s="6"/>
      <c r="M10" s="6"/>
      <c r="N10" s="6"/>
      <c r="O10" s="6"/>
      <c r="P10" s="6"/>
      <c r="Q10" s="6"/>
      <c r="R10" s="6"/>
      <c r="S10" s="6"/>
      <c r="T10"/>
      <c r="U10" s="1" t="s">
        <v>241</v>
      </c>
      <c r="V10" s="2" t="s">
        <v>607</v>
      </c>
      <c r="W10" s="2"/>
      <c r="X10" s="309"/>
      <c r="Y10" s="309"/>
      <c r="Z10" s="309"/>
      <c r="AA10" s="309"/>
      <c r="AB10" s="309"/>
      <c r="AC10" s="309"/>
      <c r="AD10" s="309"/>
      <c r="AE10" s="309"/>
      <c r="AF10" s="309"/>
      <c r="AG10" s="309"/>
      <c r="AH10" s="310"/>
    </row>
    <row r="11" spans="2:35" ht="21" customHeight="1">
      <c r="B11" s="526"/>
      <c r="C11" s="526"/>
      <c r="D11" s="526"/>
      <c r="E11" s="526"/>
      <c r="F11" s="526"/>
      <c r="G11" s="155" t="s">
        <v>241</v>
      </c>
      <c r="H11" s="2" t="s">
        <v>608</v>
      </c>
      <c r="I11" s="6"/>
      <c r="J11" s="6"/>
      <c r="K11" s="6"/>
      <c r="L11" s="6"/>
      <c r="M11" s="6"/>
      <c r="N11" s="6"/>
      <c r="O11" s="6"/>
      <c r="P11" s="6"/>
      <c r="Q11" s="6"/>
      <c r="R11" s="6"/>
      <c r="S11" s="6"/>
      <c r="T11"/>
      <c r="U11" s="1" t="s">
        <v>241</v>
      </c>
      <c r="V11" s="88" t="s">
        <v>609</v>
      </c>
      <c r="W11" s="6"/>
      <c r="X11" s="309"/>
      <c r="Y11" s="309"/>
      <c r="Z11" s="309"/>
      <c r="AA11" s="309"/>
      <c r="AB11" s="309"/>
      <c r="AC11" s="309"/>
      <c r="AD11" s="309"/>
      <c r="AE11" s="309"/>
      <c r="AF11" s="309"/>
      <c r="AG11" s="309"/>
      <c r="AH11" s="310"/>
      <c r="AI11" s="251"/>
    </row>
    <row r="12" spans="2:35" ht="21" customHeight="1">
      <c r="B12" s="526"/>
      <c r="C12" s="526"/>
      <c r="D12" s="526"/>
      <c r="E12" s="526"/>
      <c r="F12" s="526"/>
      <c r="G12" s="233" t="s">
        <v>241</v>
      </c>
      <c r="H12" s="81" t="s">
        <v>610</v>
      </c>
      <c r="I12" s="280"/>
      <c r="J12" s="280"/>
      <c r="K12" s="280"/>
      <c r="L12" s="280"/>
      <c r="M12" s="280"/>
      <c r="N12" s="280"/>
      <c r="O12" s="280"/>
      <c r="P12" s="280"/>
      <c r="Q12" s="280"/>
      <c r="R12" s="280"/>
      <c r="S12" s="280"/>
      <c r="T12" s="123"/>
      <c r="U12" s="280"/>
      <c r="V12" s="280"/>
      <c r="W12" s="280"/>
      <c r="X12" s="314"/>
      <c r="Y12" s="314"/>
      <c r="Z12" s="314"/>
      <c r="AA12" s="314"/>
      <c r="AB12" s="314"/>
      <c r="AC12" s="314"/>
      <c r="AD12" s="314"/>
      <c r="AE12" s="314"/>
      <c r="AF12" s="314"/>
      <c r="AG12" s="314"/>
      <c r="AH12" s="315"/>
    </row>
    <row r="13" spans="2:35" ht="21" customHeight="1">
      <c r="B13" s="526" t="s">
        <v>442</v>
      </c>
      <c r="C13" s="526"/>
      <c r="D13" s="526"/>
      <c r="E13" s="526"/>
      <c r="F13" s="526"/>
      <c r="G13" s="278" t="s">
        <v>241</v>
      </c>
      <c r="H13" s="83" t="s">
        <v>611</v>
      </c>
      <c r="I13" s="279"/>
      <c r="J13" s="279"/>
      <c r="K13" s="279"/>
      <c r="L13" s="279"/>
      <c r="M13" s="279"/>
      <c r="N13" s="279"/>
      <c r="O13" s="279"/>
      <c r="P13" s="279"/>
      <c r="Q13" s="279"/>
      <c r="R13" s="279"/>
      <c r="S13" s="6"/>
      <c r="T13" s="279"/>
      <c r="U13" s="135"/>
      <c r="V13" s="135"/>
      <c r="W13" s="135"/>
      <c r="X13" s="230"/>
      <c r="Y13" s="312"/>
      <c r="Z13" s="312"/>
      <c r="AA13" s="312"/>
      <c r="AB13" s="312"/>
      <c r="AC13" s="312"/>
      <c r="AD13" s="312"/>
      <c r="AE13" s="312"/>
      <c r="AF13" s="312"/>
      <c r="AG13" s="312"/>
      <c r="AH13" s="313"/>
    </row>
    <row r="14" spans="2:35" ht="21" customHeight="1">
      <c r="B14" s="526"/>
      <c r="C14" s="526"/>
      <c r="D14" s="526"/>
      <c r="E14" s="526"/>
      <c r="F14" s="526"/>
      <c r="G14" s="233" t="s">
        <v>241</v>
      </c>
      <c r="H14" s="81" t="s">
        <v>612</v>
      </c>
      <c r="I14" s="280"/>
      <c r="J14" s="280"/>
      <c r="K14" s="280"/>
      <c r="L14" s="280"/>
      <c r="M14" s="280"/>
      <c r="N14" s="280"/>
      <c r="O14" s="280"/>
      <c r="P14" s="280"/>
      <c r="Q14" s="280"/>
      <c r="R14" s="280"/>
      <c r="S14" s="280"/>
      <c r="T14" s="280"/>
      <c r="U14" s="314"/>
      <c r="V14" s="314"/>
      <c r="W14" s="314"/>
      <c r="X14" s="314"/>
      <c r="Y14" s="314"/>
      <c r="Z14" s="314"/>
      <c r="AA14" s="314"/>
      <c r="AB14" s="314"/>
      <c r="AC14" s="314"/>
      <c r="AD14" s="314"/>
      <c r="AE14" s="314"/>
      <c r="AF14" s="314"/>
      <c r="AG14" s="314"/>
      <c r="AH14" s="315"/>
    </row>
    <row r="15" spans="2:35" ht="13.5" customHeight="1">
      <c r="B15" s="2"/>
      <c r="C15" s="2"/>
      <c r="D15" s="2"/>
      <c r="E15" s="2"/>
      <c r="F15" s="2"/>
      <c r="G15" s="1"/>
      <c r="H15" s="2"/>
      <c r="I15" s="6"/>
      <c r="J15" s="6"/>
      <c r="K15" s="6"/>
      <c r="L15" s="6"/>
      <c r="M15" s="6"/>
      <c r="N15" s="6"/>
      <c r="O15" s="6"/>
      <c r="P15" s="6"/>
      <c r="Q15" s="6"/>
      <c r="R15" s="6"/>
      <c r="S15" s="6"/>
      <c r="T15" s="6"/>
      <c r="U15" s="309"/>
      <c r="V15" s="309"/>
      <c r="W15" s="309"/>
      <c r="X15" s="309"/>
      <c r="Y15" s="309"/>
      <c r="Z15" s="309"/>
      <c r="AA15" s="309"/>
      <c r="AB15" s="309"/>
      <c r="AC15" s="309"/>
      <c r="AD15" s="309"/>
      <c r="AE15" s="309"/>
      <c r="AF15" s="309"/>
      <c r="AG15" s="309"/>
      <c r="AH15" s="309"/>
    </row>
    <row r="16" spans="2:35" ht="21" customHeight="1">
      <c r="B16" s="58" t="s">
        <v>613</v>
      </c>
      <c r="C16" s="230"/>
      <c r="D16" s="230"/>
      <c r="E16" s="230"/>
      <c r="F16" s="230"/>
      <c r="G16" s="135"/>
      <c r="H16" s="230"/>
      <c r="I16" s="279"/>
      <c r="J16" s="279"/>
      <c r="K16" s="279"/>
      <c r="L16" s="279"/>
      <c r="M16" s="279"/>
      <c r="N16" s="279"/>
      <c r="O16" s="279"/>
      <c r="P16" s="279"/>
      <c r="Q16" s="279"/>
      <c r="R16" s="279"/>
      <c r="S16" s="279"/>
      <c r="T16" s="279"/>
      <c r="U16" s="312"/>
      <c r="V16" s="312"/>
      <c r="W16" s="312"/>
      <c r="X16" s="312"/>
      <c r="Y16" s="312"/>
      <c r="Z16" s="312"/>
      <c r="AA16" s="312"/>
      <c r="AB16" s="312"/>
      <c r="AC16" s="312"/>
      <c r="AD16" s="312"/>
      <c r="AE16" s="312"/>
      <c r="AF16" s="312"/>
      <c r="AG16" s="312"/>
      <c r="AH16" s="313"/>
    </row>
    <row r="17" spans="2:37" ht="21" customHeight="1">
      <c r="B17" s="144"/>
      <c r="C17" s="8" t="s">
        <v>614</v>
      </c>
      <c r="D17" s="2"/>
      <c r="E17" s="2"/>
      <c r="F17" s="2"/>
      <c r="G17" s="1"/>
      <c r="H17" s="2"/>
      <c r="I17" s="6"/>
      <c r="J17" s="6"/>
      <c r="K17" s="6"/>
      <c r="L17" s="6"/>
      <c r="M17" s="6"/>
      <c r="N17" s="6"/>
      <c r="O17" s="6"/>
      <c r="P17" s="6"/>
      <c r="Q17" s="6"/>
      <c r="R17" s="6"/>
      <c r="S17" s="6"/>
      <c r="T17" s="6"/>
      <c r="U17" s="309"/>
      <c r="V17" s="309"/>
      <c r="W17" s="309"/>
      <c r="X17" s="309"/>
      <c r="Y17" s="309"/>
      <c r="Z17" s="309"/>
      <c r="AA17" s="309"/>
      <c r="AB17" s="309"/>
      <c r="AC17" s="309"/>
      <c r="AD17" s="309"/>
      <c r="AE17" s="309"/>
      <c r="AF17" s="309"/>
      <c r="AG17" s="309"/>
      <c r="AH17" s="310"/>
    </row>
    <row r="18" spans="2:37" ht="21" customHeight="1">
      <c r="B18" s="286"/>
      <c r="C18" s="456" t="s">
        <v>615</v>
      </c>
      <c r="D18" s="456"/>
      <c r="E18" s="456"/>
      <c r="F18" s="456"/>
      <c r="G18" s="456"/>
      <c r="H18" s="456"/>
      <c r="I18" s="456"/>
      <c r="J18" s="456"/>
      <c r="K18" s="456"/>
      <c r="L18" s="456"/>
      <c r="M18" s="456"/>
      <c r="N18" s="456"/>
      <c r="O18" s="456"/>
      <c r="P18" s="456"/>
      <c r="Q18" s="456"/>
      <c r="R18" s="456"/>
      <c r="S18" s="456"/>
      <c r="T18" s="456"/>
      <c r="U18" s="456"/>
      <c r="V18" s="456"/>
      <c r="W18" s="456"/>
      <c r="X18" s="456"/>
      <c r="Y18" s="456"/>
      <c r="Z18" s="456"/>
      <c r="AA18" s="598" t="s">
        <v>230</v>
      </c>
      <c r="AB18" s="598"/>
      <c r="AC18" s="598"/>
      <c r="AD18" s="598"/>
      <c r="AE18" s="598"/>
      <c r="AF18" s="598"/>
      <c r="AG18" s="598"/>
      <c r="AH18" s="310"/>
      <c r="AK18" s="352"/>
    </row>
    <row r="19" spans="2:37" ht="21" customHeight="1">
      <c r="B19" s="286"/>
      <c r="C19" s="459"/>
      <c r="D19" s="459"/>
      <c r="E19" s="459"/>
      <c r="F19" s="459"/>
      <c r="G19" s="459"/>
      <c r="H19" s="459"/>
      <c r="I19" s="459"/>
      <c r="J19" s="459"/>
      <c r="K19" s="459"/>
      <c r="L19" s="459"/>
      <c r="M19" s="459"/>
      <c r="N19" s="459"/>
      <c r="O19" s="459"/>
      <c r="P19" s="459"/>
      <c r="Q19" s="459"/>
      <c r="R19" s="459"/>
      <c r="S19" s="459"/>
      <c r="T19" s="459"/>
      <c r="U19" s="459"/>
      <c r="V19" s="459"/>
      <c r="W19" s="459"/>
      <c r="X19" s="459"/>
      <c r="Y19" s="459"/>
      <c r="Z19" s="459"/>
      <c r="AA19" s="353"/>
      <c r="AB19" s="353"/>
      <c r="AC19" s="353"/>
      <c r="AD19" s="353"/>
      <c r="AE19" s="353"/>
      <c r="AF19" s="353"/>
      <c r="AG19" s="353"/>
      <c r="AH19" s="310"/>
      <c r="AK19" s="352"/>
    </row>
    <row r="20" spans="2:37" ht="9" customHeight="1">
      <c r="B20" s="286"/>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12"/>
      <c r="AB20" s="312"/>
      <c r="AC20" s="312"/>
      <c r="AD20" s="312"/>
      <c r="AE20" s="312"/>
      <c r="AF20" s="312"/>
      <c r="AG20" s="312"/>
      <c r="AH20" s="310"/>
      <c r="AK20" s="354"/>
    </row>
    <row r="21" spans="2:37" ht="21" customHeight="1">
      <c r="B21" s="286"/>
      <c r="C21" s="355" t="s">
        <v>616</v>
      </c>
      <c r="D21" s="356"/>
      <c r="E21" s="356"/>
      <c r="F21" s="356"/>
      <c r="G21" s="357"/>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10"/>
    </row>
    <row r="22" spans="2:37" ht="21" customHeight="1">
      <c r="B22" s="286"/>
      <c r="C22" s="456" t="s">
        <v>617</v>
      </c>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598" t="s">
        <v>230</v>
      </c>
      <c r="AB22" s="598"/>
      <c r="AC22" s="598"/>
      <c r="AD22" s="598"/>
      <c r="AE22" s="598"/>
      <c r="AF22" s="598"/>
      <c r="AG22" s="598"/>
      <c r="AH22" s="310"/>
    </row>
    <row r="23" spans="2:37" ht="20.100000000000001" customHeight="1">
      <c r="B23" s="256"/>
      <c r="C23" s="456"/>
      <c r="D23" s="456"/>
      <c r="E23" s="456"/>
      <c r="F23" s="456"/>
      <c r="G23" s="456"/>
      <c r="H23" s="456"/>
      <c r="I23" s="456"/>
      <c r="J23" s="456"/>
      <c r="K23" s="456"/>
      <c r="L23" s="456"/>
      <c r="M23" s="456"/>
      <c r="N23" s="456"/>
      <c r="O23" s="456"/>
      <c r="P23" s="456"/>
      <c r="Q23" s="456"/>
      <c r="R23" s="456"/>
      <c r="S23" s="456"/>
      <c r="T23" s="456"/>
      <c r="U23" s="456"/>
      <c r="V23" s="456"/>
      <c r="W23" s="456"/>
      <c r="X23" s="456"/>
      <c r="Y23" s="456"/>
      <c r="Z23" s="456"/>
      <c r="AA23" s="358"/>
      <c r="AB23" s="358"/>
      <c r="AC23" s="358"/>
      <c r="AD23" s="358"/>
      <c r="AE23" s="358"/>
      <c r="AF23" s="358"/>
      <c r="AG23" s="358"/>
      <c r="AH23" s="359"/>
    </row>
    <row r="24" spans="2:37" s="2" customFormat="1" ht="20.100000000000001" customHeight="1">
      <c r="B24" s="256"/>
      <c r="C24" s="600" t="s">
        <v>618</v>
      </c>
      <c r="D24" s="600"/>
      <c r="E24" s="600"/>
      <c r="F24" s="600"/>
      <c r="G24" s="600"/>
      <c r="H24" s="600"/>
      <c r="I24" s="600"/>
      <c r="J24" s="600"/>
      <c r="K24" s="600"/>
      <c r="L24" s="600"/>
      <c r="M24" s="278" t="s">
        <v>241</v>
      </c>
      <c r="N24" s="83" t="s">
        <v>619</v>
      </c>
      <c r="O24" s="230"/>
      <c r="P24" s="230"/>
      <c r="Q24" s="279"/>
      <c r="R24" s="279"/>
      <c r="S24" s="279"/>
      <c r="T24" s="279"/>
      <c r="U24" s="279"/>
      <c r="V24" s="279"/>
      <c r="W24" s="135" t="s">
        <v>241</v>
      </c>
      <c r="X24" s="83" t="s">
        <v>620</v>
      </c>
      <c r="Y24" s="360"/>
      <c r="Z24" s="360"/>
      <c r="AA24" s="279"/>
      <c r="AB24" s="279"/>
      <c r="AC24" s="279"/>
      <c r="AD24" s="279"/>
      <c r="AE24" s="279"/>
      <c r="AF24" s="279"/>
      <c r="AG24" s="15"/>
      <c r="AH24" s="310"/>
    </row>
    <row r="25" spans="2:37" s="2" customFormat="1" ht="20.100000000000001" customHeight="1">
      <c r="B25" s="286"/>
      <c r="C25" s="600"/>
      <c r="D25" s="600"/>
      <c r="E25" s="600"/>
      <c r="F25" s="600"/>
      <c r="G25" s="600"/>
      <c r="H25" s="600"/>
      <c r="I25" s="600"/>
      <c r="J25" s="600"/>
      <c r="K25" s="600"/>
      <c r="L25" s="600"/>
      <c r="M25" s="233" t="s">
        <v>241</v>
      </c>
      <c r="N25" s="81" t="s">
        <v>621</v>
      </c>
      <c r="O25" s="81"/>
      <c r="P25" s="81"/>
      <c r="Q25" s="280"/>
      <c r="R25" s="280"/>
      <c r="S25" s="280"/>
      <c r="T25" s="280"/>
      <c r="U25" s="280"/>
      <c r="V25" s="280"/>
      <c r="W25" s="123" t="s">
        <v>241</v>
      </c>
      <c r="X25" s="81" t="s">
        <v>622</v>
      </c>
      <c r="Y25" s="361"/>
      <c r="Z25" s="361"/>
      <c r="AA25" s="280"/>
      <c r="AB25" s="280"/>
      <c r="AC25" s="280"/>
      <c r="AD25" s="280"/>
      <c r="AE25" s="280"/>
      <c r="AF25" s="280"/>
      <c r="AG25" s="281"/>
      <c r="AH25" s="310"/>
    </row>
    <row r="26" spans="2:37" s="2" customFormat="1" ht="9" customHeight="1">
      <c r="B26" s="286"/>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c r="AC26" s="6"/>
      <c r="AD26" s="6"/>
      <c r="AE26" s="6"/>
      <c r="AF26" s="6"/>
      <c r="AG26" s="6"/>
      <c r="AH26" s="310"/>
    </row>
    <row r="27" spans="2:37" s="2" customFormat="1" ht="20.100000000000001" customHeight="1">
      <c r="B27" s="286"/>
      <c r="C27" s="601" t="s">
        <v>623</v>
      </c>
      <c r="D27" s="601"/>
      <c r="E27" s="601"/>
      <c r="F27" s="601"/>
      <c r="G27" s="601"/>
      <c r="H27" s="601"/>
      <c r="I27" s="601"/>
      <c r="J27" s="601"/>
      <c r="K27" s="601"/>
      <c r="L27" s="601"/>
      <c r="M27" s="601"/>
      <c r="N27" s="601"/>
      <c r="O27" s="601"/>
      <c r="P27" s="601"/>
      <c r="Q27" s="601"/>
      <c r="R27" s="601"/>
      <c r="S27" s="601"/>
      <c r="T27" s="601"/>
      <c r="U27" s="601"/>
      <c r="V27" s="601"/>
      <c r="W27" s="601"/>
      <c r="X27" s="601"/>
      <c r="Y27" s="601"/>
      <c r="Z27" s="601"/>
      <c r="AA27" s="309"/>
      <c r="AB27" s="309"/>
      <c r="AC27" s="309"/>
      <c r="AD27" s="309"/>
      <c r="AE27" s="309"/>
      <c r="AF27" s="309"/>
      <c r="AG27" s="309"/>
      <c r="AH27" s="310"/>
    </row>
    <row r="28" spans="2:37" s="2" customFormat="1" ht="20.100000000000001" customHeight="1">
      <c r="B28" s="256"/>
      <c r="C28" s="602"/>
      <c r="D28" s="602"/>
      <c r="E28" s="602"/>
      <c r="F28" s="602"/>
      <c r="G28" s="602"/>
      <c r="H28" s="602"/>
      <c r="I28" s="602"/>
      <c r="J28" s="602"/>
      <c r="K28" s="602"/>
      <c r="L28" s="602"/>
      <c r="M28" s="602"/>
      <c r="N28" s="602"/>
      <c r="O28" s="602"/>
      <c r="P28" s="602"/>
      <c r="Q28" s="602"/>
      <c r="R28" s="602"/>
      <c r="S28" s="602"/>
      <c r="T28" s="602"/>
      <c r="U28" s="602"/>
      <c r="V28" s="602"/>
      <c r="W28" s="602"/>
      <c r="X28" s="602"/>
      <c r="Y28" s="602"/>
      <c r="Z28" s="602"/>
      <c r="AA28" s="256"/>
      <c r="AB28" s="88"/>
      <c r="AC28" s="88"/>
      <c r="AD28" s="88"/>
      <c r="AE28" s="88"/>
      <c r="AF28" s="88"/>
      <c r="AG28" s="88"/>
      <c r="AH28" s="157"/>
    </row>
    <row r="29" spans="2:37" s="2" customFormat="1" ht="9" customHeight="1">
      <c r="B29" s="256"/>
      <c r="C29" s="6"/>
      <c r="D29" s="6"/>
      <c r="E29" s="6"/>
      <c r="F29" s="6"/>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157"/>
    </row>
    <row r="30" spans="2:37" s="2" customFormat="1" ht="20.100000000000001" customHeight="1">
      <c r="B30" s="286"/>
      <c r="C30" s="456" t="s">
        <v>624</v>
      </c>
      <c r="D30" s="456"/>
      <c r="E30" s="456"/>
      <c r="F30" s="456"/>
      <c r="G30" s="456"/>
      <c r="H30" s="456"/>
      <c r="I30" s="456"/>
      <c r="J30" s="456"/>
      <c r="K30" s="603"/>
      <c r="L30" s="603"/>
      <c r="M30" s="603"/>
      <c r="N30" s="603"/>
      <c r="O30" s="603"/>
      <c r="P30" s="603"/>
      <c r="Q30" s="603"/>
      <c r="R30" s="604" t="s">
        <v>10</v>
      </c>
      <c r="S30" s="603"/>
      <c r="T30" s="603"/>
      <c r="U30" s="603"/>
      <c r="V30" s="603"/>
      <c r="W30" s="603"/>
      <c r="X30" s="603"/>
      <c r="Y30" s="603"/>
      <c r="Z30" s="604" t="s">
        <v>11</v>
      </c>
      <c r="AA30" s="603"/>
      <c r="AB30" s="603"/>
      <c r="AC30" s="603"/>
      <c r="AD30" s="603"/>
      <c r="AE30" s="603"/>
      <c r="AF30" s="603"/>
      <c r="AG30" s="605" t="s">
        <v>12</v>
      </c>
      <c r="AH30" s="310"/>
    </row>
    <row r="31" spans="2:37" s="2" customFormat="1" ht="20.100000000000001" customHeight="1">
      <c r="B31" s="286"/>
      <c r="C31" s="456"/>
      <c r="D31" s="456"/>
      <c r="E31" s="456"/>
      <c r="F31" s="456"/>
      <c r="G31" s="456"/>
      <c r="H31" s="456"/>
      <c r="I31" s="456"/>
      <c r="J31" s="456"/>
      <c r="K31" s="603"/>
      <c r="L31" s="603"/>
      <c r="M31" s="603"/>
      <c r="N31" s="603"/>
      <c r="O31" s="603"/>
      <c r="P31" s="603"/>
      <c r="Q31" s="603"/>
      <c r="R31" s="604"/>
      <c r="S31" s="604"/>
      <c r="T31" s="603"/>
      <c r="U31" s="603"/>
      <c r="V31" s="603"/>
      <c r="W31" s="603"/>
      <c r="X31" s="603"/>
      <c r="Y31" s="603"/>
      <c r="Z31" s="604"/>
      <c r="AA31" s="604"/>
      <c r="AB31" s="603"/>
      <c r="AC31" s="603"/>
      <c r="AD31" s="603"/>
      <c r="AE31" s="603"/>
      <c r="AF31" s="603"/>
      <c r="AG31" s="605"/>
      <c r="AH31" s="310"/>
    </row>
    <row r="32" spans="2:37" s="2" customFormat="1" ht="13.5" customHeight="1">
      <c r="B32" s="143"/>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139"/>
    </row>
    <row r="33" spans="2:34" s="2" customFormat="1" ht="13.5" customHeight="1"/>
    <row r="34" spans="2:34" s="2" customFormat="1" ht="20.100000000000001" customHeight="1">
      <c r="B34" s="58" t="s">
        <v>625</v>
      </c>
      <c r="C34" s="230"/>
      <c r="D34" s="230"/>
      <c r="E34" s="230"/>
      <c r="F34" s="230"/>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57"/>
    </row>
    <row r="35" spans="2:34" s="2" customFormat="1" ht="20.100000000000001" customHeight="1">
      <c r="B35" s="286"/>
      <c r="C35" s="587" t="s">
        <v>626</v>
      </c>
      <c r="D35" s="587"/>
      <c r="E35" s="587"/>
      <c r="F35" s="587"/>
      <c r="G35" s="587"/>
      <c r="H35" s="587"/>
      <c r="I35" s="587"/>
      <c r="J35" s="587"/>
      <c r="K35" s="587"/>
      <c r="L35" s="587"/>
      <c r="M35" s="587"/>
      <c r="N35" s="587"/>
      <c r="O35" s="587"/>
      <c r="P35" s="587"/>
      <c r="Q35" s="587"/>
      <c r="R35" s="587"/>
      <c r="S35" s="587"/>
      <c r="T35" s="587"/>
      <c r="U35" s="587"/>
      <c r="V35" s="587"/>
      <c r="W35" s="587"/>
      <c r="X35" s="587"/>
      <c r="Y35" s="587"/>
      <c r="Z35" s="587"/>
      <c r="AA35" s="587"/>
      <c r="AB35" s="587"/>
      <c r="AC35" s="587"/>
      <c r="AD35" s="587"/>
      <c r="AE35" s="587"/>
      <c r="AF35" s="309"/>
      <c r="AG35" s="309"/>
      <c r="AH35" s="310"/>
    </row>
    <row r="36" spans="2:34" s="2" customFormat="1" ht="20.100000000000001" customHeight="1">
      <c r="B36" s="362"/>
      <c r="C36" s="599" t="s">
        <v>615</v>
      </c>
      <c r="D36" s="599"/>
      <c r="E36" s="599"/>
      <c r="F36" s="599"/>
      <c r="G36" s="599"/>
      <c r="H36" s="599"/>
      <c r="I36" s="599"/>
      <c r="J36" s="599"/>
      <c r="K36" s="599"/>
      <c r="L36" s="599"/>
      <c r="M36" s="599"/>
      <c r="N36" s="599"/>
      <c r="O36" s="599"/>
      <c r="P36" s="599"/>
      <c r="Q36" s="599"/>
      <c r="R36" s="599"/>
      <c r="S36" s="599"/>
      <c r="T36" s="599"/>
      <c r="U36" s="599"/>
      <c r="V36" s="599"/>
      <c r="W36" s="599"/>
      <c r="X36" s="599"/>
      <c r="Y36" s="599"/>
      <c r="Z36" s="599"/>
      <c r="AA36" s="598" t="s">
        <v>230</v>
      </c>
      <c r="AB36" s="598"/>
      <c r="AC36" s="598"/>
      <c r="AD36" s="598"/>
      <c r="AE36" s="598"/>
      <c r="AF36" s="598"/>
      <c r="AG36" s="598"/>
      <c r="AH36" s="363"/>
    </row>
    <row r="37" spans="2:34" s="2" customFormat="1" ht="20.100000000000001" customHeight="1">
      <c r="B37" s="364"/>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307"/>
      <c r="AB37" s="358"/>
      <c r="AC37" s="358"/>
      <c r="AD37" s="358"/>
      <c r="AE37" s="358"/>
      <c r="AF37" s="358"/>
      <c r="AG37" s="365"/>
      <c r="AH37" s="363"/>
    </row>
    <row r="38" spans="2:34" s="2" customFormat="1" ht="9" customHeight="1">
      <c r="B38" s="256"/>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14"/>
      <c r="AB38" s="314"/>
      <c r="AC38" s="314"/>
      <c r="AD38" s="314"/>
      <c r="AE38" s="314"/>
      <c r="AF38" s="314"/>
      <c r="AG38" s="309"/>
      <c r="AH38" s="310"/>
    </row>
    <row r="39" spans="2:34" s="2" customFormat="1" ht="20.100000000000001" customHeight="1">
      <c r="B39" s="256"/>
      <c r="C39" s="600" t="s">
        <v>618</v>
      </c>
      <c r="D39" s="600"/>
      <c r="E39" s="600"/>
      <c r="F39" s="600"/>
      <c r="G39" s="600"/>
      <c r="H39" s="600"/>
      <c r="I39" s="600"/>
      <c r="J39" s="600"/>
      <c r="K39" s="600"/>
      <c r="L39" s="600"/>
      <c r="M39" s="155" t="s">
        <v>241</v>
      </c>
      <c r="N39" s="2" t="s">
        <v>619</v>
      </c>
      <c r="Q39" s="6"/>
      <c r="R39" s="6"/>
      <c r="S39" s="6"/>
      <c r="T39" s="6"/>
      <c r="U39" s="6"/>
      <c r="V39" s="6"/>
      <c r="W39" s="1" t="s">
        <v>241</v>
      </c>
      <c r="X39" s="2" t="s">
        <v>620</v>
      </c>
      <c r="Y39"/>
      <c r="Z39"/>
      <c r="AA39" s="6"/>
      <c r="AB39" s="6"/>
      <c r="AC39" s="6"/>
      <c r="AD39" s="6"/>
      <c r="AE39" s="6"/>
      <c r="AF39" s="6"/>
      <c r="AG39" s="279"/>
      <c r="AH39" s="363"/>
    </row>
    <row r="40" spans="2:34" s="2" customFormat="1" ht="20.100000000000001" customHeight="1">
      <c r="B40" s="256"/>
      <c r="C40" s="600"/>
      <c r="D40" s="600"/>
      <c r="E40" s="600"/>
      <c r="F40" s="600"/>
      <c r="G40" s="600"/>
      <c r="H40" s="600"/>
      <c r="I40" s="600"/>
      <c r="J40" s="600"/>
      <c r="K40" s="600"/>
      <c r="L40" s="600"/>
      <c r="M40" s="233" t="s">
        <v>241</v>
      </c>
      <c r="N40" s="81" t="s">
        <v>621</v>
      </c>
      <c r="O40" s="81"/>
      <c r="P40" s="81"/>
      <c r="Q40" s="280"/>
      <c r="R40" s="280"/>
      <c r="S40" s="280"/>
      <c r="T40" s="280"/>
      <c r="U40" s="280"/>
      <c r="V40" s="280"/>
      <c r="W40" s="280"/>
      <c r="X40" s="280"/>
      <c r="Y40" s="123"/>
      <c r="Z40" s="81"/>
      <c r="AA40" s="280"/>
      <c r="AB40" s="361"/>
      <c r="AC40" s="361"/>
      <c r="AD40" s="361"/>
      <c r="AE40" s="361"/>
      <c r="AF40" s="361"/>
      <c r="AG40" s="280"/>
      <c r="AH40" s="363"/>
    </row>
    <row r="41" spans="2:34" s="2" customFormat="1" ht="9" customHeight="1">
      <c r="B41" s="256"/>
      <c r="C41" s="290"/>
      <c r="D41" s="290"/>
      <c r="E41" s="290"/>
      <c r="F41" s="290"/>
      <c r="G41" s="290"/>
      <c r="H41" s="290"/>
      <c r="I41" s="290"/>
      <c r="J41" s="290"/>
      <c r="K41" s="290"/>
      <c r="L41" s="290"/>
      <c r="M41" s="1"/>
      <c r="Q41" s="6"/>
      <c r="R41" s="6"/>
      <c r="S41" s="6"/>
      <c r="T41" s="6"/>
      <c r="U41" s="6"/>
      <c r="V41" s="6"/>
      <c r="W41" s="6"/>
      <c r="X41" s="6"/>
      <c r="Y41" s="1"/>
      <c r="AA41" s="6"/>
      <c r="AB41" s="6"/>
      <c r="AC41" s="6"/>
      <c r="AD41" s="6"/>
      <c r="AE41" s="6"/>
      <c r="AF41" s="6"/>
      <c r="AG41" s="6"/>
      <c r="AH41" s="310"/>
    </row>
    <row r="42" spans="2:34" s="2" customFormat="1" ht="20.100000000000001" customHeight="1">
      <c r="B42" s="286"/>
      <c r="C42" s="456" t="s">
        <v>627</v>
      </c>
      <c r="D42" s="456"/>
      <c r="E42" s="456"/>
      <c r="F42" s="456"/>
      <c r="G42" s="456"/>
      <c r="H42" s="456"/>
      <c r="I42" s="456"/>
      <c r="J42" s="456"/>
      <c r="K42" s="607"/>
      <c r="L42" s="607"/>
      <c r="M42" s="607"/>
      <c r="N42" s="607"/>
      <c r="O42" s="607"/>
      <c r="P42" s="607"/>
      <c r="Q42" s="607"/>
      <c r="R42" s="366" t="s">
        <v>10</v>
      </c>
      <c r="S42" s="603"/>
      <c r="T42" s="603"/>
      <c r="U42" s="603"/>
      <c r="V42" s="603"/>
      <c r="W42" s="603"/>
      <c r="X42" s="603"/>
      <c r="Y42" s="603"/>
      <c r="Z42" s="366" t="s">
        <v>11</v>
      </c>
      <c r="AA42" s="603"/>
      <c r="AB42" s="603"/>
      <c r="AC42" s="603"/>
      <c r="AD42" s="603"/>
      <c r="AE42" s="603"/>
      <c r="AF42" s="603"/>
      <c r="AG42" s="367" t="s">
        <v>12</v>
      </c>
      <c r="AH42" s="368"/>
    </row>
    <row r="43" spans="2:34" s="2" customFormat="1" ht="10.5" customHeight="1">
      <c r="B43" s="369"/>
      <c r="C43" s="330"/>
      <c r="D43" s="330"/>
      <c r="E43" s="330"/>
      <c r="F43" s="330"/>
      <c r="G43" s="330"/>
      <c r="H43" s="330"/>
      <c r="I43" s="330"/>
      <c r="J43" s="33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1"/>
    </row>
    <row r="44" spans="2:34" s="2" customFormat="1" ht="6" customHeight="1">
      <c r="B44" s="290"/>
      <c r="C44" s="290"/>
      <c r="D44" s="290"/>
      <c r="E44" s="290"/>
      <c r="F44" s="290"/>
      <c r="X44" s="321"/>
      <c r="Y44" s="321"/>
    </row>
    <row r="45" spans="2:34" s="2" customFormat="1">
      <c r="B45" s="608" t="s">
        <v>471</v>
      </c>
      <c r="C45" s="608"/>
      <c r="D45" s="336" t="s">
        <v>472</v>
      </c>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row>
    <row r="46" spans="2:34" s="2" customFormat="1" ht="13.5" customHeight="1">
      <c r="B46" s="608" t="s">
        <v>473</v>
      </c>
      <c r="C46" s="608"/>
      <c r="D46" s="609" t="s">
        <v>628</v>
      </c>
      <c r="E46" s="609"/>
      <c r="F46" s="609"/>
      <c r="G46" s="609"/>
      <c r="H46" s="609"/>
      <c r="I46" s="609"/>
      <c r="J46" s="609"/>
      <c r="K46" s="609"/>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row>
    <row r="47" spans="2:34" s="2" customFormat="1" ht="13.5" customHeight="1">
      <c r="B47" s="373"/>
      <c r="C47" s="373"/>
      <c r="D47" s="609"/>
      <c r="E47" s="609"/>
      <c r="F47" s="609"/>
      <c r="G47" s="609"/>
      <c r="H47" s="609"/>
      <c r="I47" s="609"/>
      <c r="J47" s="609"/>
      <c r="K47" s="609"/>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row>
    <row r="48" spans="2:34" s="2" customFormat="1">
      <c r="B48" s="608" t="s">
        <v>629</v>
      </c>
      <c r="C48" s="608"/>
      <c r="D48" s="374" t="s">
        <v>630</v>
      </c>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row>
    <row r="49" spans="1:37" ht="13.5" customHeight="1">
      <c r="B49" s="608" t="s">
        <v>631</v>
      </c>
      <c r="C49" s="608"/>
      <c r="D49" s="609" t="s">
        <v>632</v>
      </c>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row>
    <row r="50" spans="1:37" s="7" customFormat="1" ht="25.2" customHeight="1">
      <c r="B50" s="1"/>
      <c r="C50" s="6"/>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row>
    <row r="51" spans="1:37" s="7" customFormat="1" ht="13.5" customHeight="1">
      <c r="A51"/>
      <c r="B51" s="156" t="s">
        <v>633</v>
      </c>
      <c r="C51" s="156"/>
      <c r="D51" s="606" t="s">
        <v>634</v>
      </c>
      <c r="E51" s="606"/>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c r="AJ51"/>
      <c r="AK51"/>
    </row>
    <row r="52" spans="1:37" s="7"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7"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7"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39"/>
      <c r="D122" s="39"/>
      <c r="E122" s="39"/>
      <c r="F122" s="39"/>
      <c r="G122" s="39"/>
    </row>
    <row r="123" spans="3:7">
      <c r="C123" s="61"/>
    </row>
  </sheetData>
  <sheetProtection selectLockedCells="1" selectUnlockedCells="1"/>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19"/>
  <dataValidations count="1">
    <dataValidation type="list" allowBlank="1" showErrorMessage="1" sqref="G8:G17 L8 Q8 U9:U11 T12 U13:W13 M24:M25 W24:W25 M39:M41 W39 Y40:Y41" xr:uid="{00000000-0002-0000-1000-000000000000}">
      <formula1>"□,■"</formula1>
      <formula2>0</formula2>
    </dataValidation>
  </dataValidations>
  <pageMargins left="0.7" right="0.7" top="0.75" bottom="0.75" header="0.51180555555555551" footer="0.51180555555555551"/>
  <pageSetup paperSize="9" firstPageNumber="0" orientation="portrait" horizontalDpi="300" verticalDpi="30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K74"/>
  <sheetViews>
    <sheetView zoomScaleNormal="100" workbookViewId="0">
      <selection activeCell="P22" sqref="P22:AN22"/>
    </sheetView>
  </sheetViews>
  <sheetFormatPr defaultColWidth="3.44140625" defaultRowHeight="13.2"/>
  <cols>
    <col min="1" max="1" width="3.44140625" style="87" customWidth="1"/>
    <col min="2" max="2" width="3" style="181" customWidth="1"/>
    <col min="3" max="7" width="3.44140625" style="87" customWidth="1"/>
    <col min="8" max="8" width="2.44140625" style="87" customWidth="1"/>
    <col min="9" max="16384" width="3.44140625" style="87"/>
  </cols>
  <sheetData>
    <row r="1" spans="2:27" s="2" customFormat="1"/>
    <row r="2" spans="2:27" s="2" customFormat="1" ht="13.8">
      <c r="B2" s="2" t="s">
        <v>672</v>
      </c>
      <c r="AA2" s="12" t="s">
        <v>153</v>
      </c>
    </row>
    <row r="3" spans="2:27" s="2" customFormat="1" ht="8.25" customHeight="1"/>
    <row r="4" spans="2:27" s="2" customFormat="1" ht="13.8">
      <c r="B4" s="596" t="s">
        <v>836</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row>
    <row r="5" spans="2:27" s="2" customFormat="1" ht="6.75" customHeight="1"/>
    <row r="6" spans="2:27" s="2" customFormat="1" ht="18.600000000000001" customHeight="1">
      <c r="B6" s="523" t="s">
        <v>88</v>
      </c>
      <c r="C6" s="523"/>
      <c r="D6" s="523"/>
      <c r="E6" s="523"/>
      <c r="F6" s="523"/>
      <c r="G6" s="457"/>
      <c r="H6" s="457"/>
      <c r="I6" s="457"/>
      <c r="J6" s="457"/>
      <c r="K6" s="457"/>
      <c r="L6" s="457"/>
      <c r="M6" s="457"/>
      <c r="N6" s="457"/>
      <c r="O6" s="457"/>
      <c r="P6" s="457"/>
      <c r="Q6" s="457"/>
      <c r="R6" s="457"/>
      <c r="S6" s="457"/>
      <c r="T6" s="457"/>
      <c r="U6" s="457"/>
      <c r="V6" s="457"/>
      <c r="W6" s="457"/>
      <c r="X6" s="457"/>
      <c r="Y6" s="457"/>
      <c r="Z6" s="457"/>
      <c r="AA6" s="457"/>
    </row>
    <row r="7" spans="2:27" s="2" customFormat="1" ht="19.5" customHeight="1">
      <c r="B7" s="523" t="s">
        <v>103</v>
      </c>
      <c r="C7" s="523"/>
      <c r="D7" s="523"/>
      <c r="E7" s="523"/>
      <c r="F7" s="523"/>
      <c r="G7" s="457"/>
      <c r="H7" s="457"/>
      <c r="I7" s="457"/>
      <c r="J7" s="457"/>
      <c r="K7" s="457"/>
      <c r="L7" s="457"/>
      <c r="M7" s="457"/>
      <c r="N7" s="457"/>
      <c r="O7" s="457"/>
      <c r="P7" s="457"/>
      <c r="Q7" s="457"/>
      <c r="R7" s="457"/>
      <c r="S7" s="457"/>
      <c r="T7" s="457"/>
      <c r="U7" s="457"/>
      <c r="V7" s="457"/>
      <c r="W7" s="457"/>
      <c r="X7" s="457"/>
      <c r="Y7" s="457"/>
      <c r="Z7" s="457"/>
      <c r="AA7" s="457"/>
    </row>
    <row r="8" spans="2:27" s="2" customFormat="1" ht="19.5" customHeight="1">
      <c r="B8" s="523" t="s">
        <v>399</v>
      </c>
      <c r="C8" s="523"/>
      <c r="D8" s="523"/>
      <c r="E8" s="523"/>
      <c r="F8" s="523"/>
      <c r="G8" s="525" t="s">
        <v>555</v>
      </c>
      <c r="H8" s="525"/>
      <c r="I8" s="525"/>
      <c r="J8" s="525"/>
      <c r="K8" s="525"/>
      <c r="L8" s="525"/>
      <c r="M8" s="525"/>
      <c r="N8" s="525"/>
      <c r="O8" s="525"/>
      <c r="P8" s="525"/>
      <c r="Q8" s="525"/>
      <c r="R8" s="525"/>
      <c r="S8" s="525"/>
      <c r="T8" s="525"/>
      <c r="U8" s="525"/>
      <c r="V8" s="525"/>
      <c r="W8" s="525"/>
      <c r="X8" s="525"/>
      <c r="Y8" s="525"/>
      <c r="Z8" s="525"/>
      <c r="AA8" s="525"/>
    </row>
    <row r="9" spans="2:27" ht="20.100000000000001" customHeight="1">
      <c r="B9" s="534" t="s">
        <v>102</v>
      </c>
      <c r="C9" s="534"/>
      <c r="D9" s="534"/>
      <c r="E9" s="534"/>
      <c r="F9" s="534"/>
      <c r="G9" s="613" t="s">
        <v>556</v>
      </c>
      <c r="H9" s="613"/>
      <c r="I9" s="613"/>
      <c r="J9" s="613"/>
      <c r="K9" s="613"/>
      <c r="L9" s="613"/>
      <c r="M9" s="613"/>
      <c r="N9" s="613" t="s">
        <v>557</v>
      </c>
      <c r="O9" s="613"/>
      <c r="P9" s="613"/>
      <c r="Q9" s="613"/>
      <c r="R9" s="613"/>
      <c r="S9" s="613"/>
      <c r="T9" s="613"/>
      <c r="U9" s="613" t="s">
        <v>558</v>
      </c>
      <c r="V9" s="613"/>
      <c r="W9" s="613"/>
      <c r="X9" s="613"/>
      <c r="Y9" s="613"/>
      <c r="Z9" s="613"/>
      <c r="AA9" s="613"/>
    </row>
    <row r="10" spans="2:27" ht="20.100000000000001" customHeight="1">
      <c r="B10" s="534"/>
      <c r="C10" s="534"/>
      <c r="D10" s="534"/>
      <c r="E10" s="534"/>
      <c r="F10" s="534"/>
      <c r="G10" s="613" t="s">
        <v>559</v>
      </c>
      <c r="H10" s="613"/>
      <c r="I10" s="613"/>
      <c r="J10" s="613"/>
      <c r="K10" s="613"/>
      <c r="L10" s="613"/>
      <c r="M10" s="613"/>
      <c r="N10" s="613" t="s">
        <v>560</v>
      </c>
      <c r="O10" s="613"/>
      <c r="P10" s="613"/>
      <c r="Q10" s="613"/>
      <c r="R10" s="613"/>
      <c r="S10" s="613"/>
      <c r="T10" s="613"/>
      <c r="U10" s="613" t="s">
        <v>561</v>
      </c>
      <c r="V10" s="613"/>
      <c r="W10" s="613"/>
      <c r="X10" s="613"/>
      <c r="Y10" s="613"/>
      <c r="Z10" s="613"/>
      <c r="AA10" s="613"/>
    </row>
    <row r="11" spans="2:27" ht="20.100000000000001" customHeight="1">
      <c r="B11" s="534"/>
      <c r="C11" s="534"/>
      <c r="D11" s="534"/>
      <c r="E11" s="534"/>
      <c r="F11" s="534"/>
      <c r="G11" s="613" t="s">
        <v>562</v>
      </c>
      <c r="H11" s="613"/>
      <c r="I11" s="613"/>
      <c r="J11" s="613"/>
      <c r="K11" s="613"/>
      <c r="L11" s="613"/>
      <c r="M11" s="613"/>
      <c r="N11" s="613" t="s">
        <v>563</v>
      </c>
      <c r="O11" s="613"/>
      <c r="P11" s="613"/>
      <c r="Q11" s="613"/>
      <c r="R11" s="613"/>
      <c r="S11" s="613"/>
      <c r="T11" s="613"/>
      <c r="U11" s="613" t="s">
        <v>564</v>
      </c>
      <c r="V11" s="613"/>
      <c r="W11" s="613"/>
      <c r="X11" s="613"/>
      <c r="Y11" s="613"/>
      <c r="Z11" s="613"/>
      <c r="AA11" s="613"/>
    </row>
    <row r="12" spans="2:27" ht="20.100000000000001" customHeight="1">
      <c r="B12" s="534"/>
      <c r="C12" s="534"/>
      <c r="D12" s="534"/>
      <c r="E12" s="534"/>
      <c r="F12" s="534"/>
      <c r="G12" s="611" t="s">
        <v>565</v>
      </c>
      <c r="H12" s="611"/>
      <c r="I12" s="611"/>
      <c r="J12" s="611"/>
      <c r="K12" s="611"/>
      <c r="L12" s="611"/>
      <c r="M12" s="611"/>
      <c r="N12" s="611" t="s">
        <v>566</v>
      </c>
      <c r="O12" s="611"/>
      <c r="P12" s="611"/>
      <c r="Q12" s="611"/>
      <c r="R12" s="611"/>
      <c r="S12" s="611"/>
      <c r="T12" s="611"/>
      <c r="U12" s="612" t="s">
        <v>567</v>
      </c>
      <c r="V12" s="612"/>
      <c r="W12" s="612"/>
      <c r="X12" s="612"/>
      <c r="Y12" s="612"/>
      <c r="Z12" s="612"/>
      <c r="AA12" s="612"/>
    </row>
    <row r="13" spans="2:27" ht="20.100000000000001" customHeight="1">
      <c r="B13" s="534"/>
      <c r="C13" s="534"/>
      <c r="D13" s="534"/>
      <c r="E13" s="534"/>
      <c r="F13" s="534"/>
      <c r="G13" s="611" t="s">
        <v>568</v>
      </c>
      <c r="H13" s="611"/>
      <c r="I13" s="611"/>
      <c r="J13" s="611"/>
      <c r="K13" s="611"/>
      <c r="L13" s="611"/>
      <c r="M13" s="611"/>
      <c r="N13" s="611" t="s">
        <v>569</v>
      </c>
      <c r="O13" s="611"/>
      <c r="P13" s="611"/>
      <c r="Q13" s="611"/>
      <c r="R13" s="611"/>
      <c r="S13" s="611"/>
      <c r="T13" s="611"/>
      <c r="U13" s="612" t="s">
        <v>570</v>
      </c>
      <c r="V13" s="612"/>
      <c r="W13" s="612"/>
      <c r="X13" s="612"/>
      <c r="Y13" s="612"/>
      <c r="Z13" s="612"/>
      <c r="AA13" s="612"/>
    </row>
    <row r="14" spans="2:27" ht="20.100000000000001" customHeight="1">
      <c r="B14" s="534"/>
      <c r="C14" s="534"/>
      <c r="D14" s="534"/>
      <c r="E14" s="534"/>
      <c r="F14" s="534"/>
      <c r="G14" s="611" t="s">
        <v>571</v>
      </c>
      <c r="H14" s="611"/>
      <c r="I14" s="611"/>
      <c r="J14" s="611"/>
      <c r="K14" s="611"/>
      <c r="L14" s="611"/>
      <c r="M14" s="611"/>
      <c r="N14" s="613"/>
      <c r="O14" s="613"/>
      <c r="P14" s="613"/>
      <c r="Q14" s="613"/>
      <c r="R14" s="613"/>
      <c r="S14" s="613"/>
      <c r="T14" s="613"/>
      <c r="U14" s="612"/>
      <c r="V14" s="612"/>
      <c r="W14" s="612"/>
      <c r="X14" s="612"/>
      <c r="Y14" s="612"/>
      <c r="Z14" s="612"/>
      <c r="AA14" s="612"/>
    </row>
    <row r="15" spans="2:27" ht="20.25" customHeight="1">
      <c r="B15" s="523" t="s">
        <v>572</v>
      </c>
      <c r="C15" s="523"/>
      <c r="D15" s="523"/>
      <c r="E15" s="523"/>
      <c r="F15" s="523"/>
      <c r="G15" s="614" t="s">
        <v>573</v>
      </c>
      <c r="H15" s="614"/>
      <c r="I15" s="614"/>
      <c r="J15" s="614"/>
      <c r="K15" s="614"/>
      <c r="L15" s="614"/>
      <c r="M15" s="614"/>
      <c r="N15" s="614"/>
      <c r="O15" s="614"/>
      <c r="P15" s="614"/>
      <c r="Q15" s="614"/>
      <c r="R15" s="614"/>
      <c r="S15" s="614"/>
      <c r="T15" s="614"/>
      <c r="U15" s="614"/>
      <c r="V15" s="614"/>
      <c r="W15" s="614"/>
      <c r="X15" s="614"/>
      <c r="Y15" s="614"/>
      <c r="Z15" s="614"/>
      <c r="AA15" s="614"/>
    </row>
    <row r="16" spans="2:27" s="2" customFormat="1" ht="9" customHeight="1"/>
    <row r="17" spans="2:27" s="2" customFormat="1" ht="17.25" customHeight="1">
      <c r="B17" s="8" t="s">
        <v>574</v>
      </c>
    </row>
    <row r="18" spans="2:27" s="2" customFormat="1" ht="6" customHeight="1">
      <c r="B18" s="58"/>
      <c r="C18" s="230"/>
      <c r="D18" s="230"/>
      <c r="E18" s="230"/>
      <c r="F18" s="230"/>
      <c r="G18" s="230"/>
      <c r="H18" s="230"/>
      <c r="I18" s="230"/>
      <c r="J18" s="230"/>
      <c r="K18" s="230"/>
      <c r="L18" s="230"/>
      <c r="M18" s="230"/>
      <c r="N18" s="230"/>
      <c r="O18" s="230"/>
      <c r="P18" s="230"/>
      <c r="Q18" s="230"/>
      <c r="R18" s="230"/>
      <c r="S18" s="230"/>
      <c r="T18" s="230"/>
      <c r="U18" s="230"/>
      <c r="V18" s="230"/>
      <c r="W18" s="230"/>
      <c r="X18" s="230"/>
      <c r="Y18" s="230"/>
      <c r="Z18" s="230"/>
      <c r="AA18" s="57"/>
    </row>
    <row r="19" spans="2:27" s="2" customFormat="1" ht="19.5" customHeight="1">
      <c r="B19" s="144"/>
      <c r="C19" s="8" t="s">
        <v>575</v>
      </c>
      <c r="D19" s="1"/>
      <c r="E19" s="1"/>
      <c r="F19" s="1"/>
      <c r="G19" s="1"/>
      <c r="H19" s="1"/>
      <c r="I19" s="1"/>
      <c r="J19" s="1"/>
      <c r="K19" s="1"/>
      <c r="L19" s="1"/>
      <c r="M19" s="1"/>
      <c r="N19" s="1"/>
      <c r="O19" s="1"/>
      <c r="Y19" s="610" t="s">
        <v>139</v>
      </c>
      <c r="Z19" s="610"/>
      <c r="AA19" s="130"/>
    </row>
    <row r="20" spans="2:27" s="2" customFormat="1">
      <c r="B20" s="144"/>
      <c r="D20" s="1"/>
      <c r="E20" s="1"/>
      <c r="F20" s="1"/>
      <c r="G20" s="1"/>
      <c r="H20" s="1"/>
      <c r="I20" s="1"/>
      <c r="J20" s="1"/>
      <c r="K20" s="1"/>
      <c r="L20" s="1"/>
      <c r="M20" s="1"/>
      <c r="N20" s="1"/>
      <c r="O20" s="1"/>
      <c r="Y20" s="285"/>
      <c r="Z20" s="285"/>
      <c r="AA20" s="130"/>
    </row>
    <row r="21" spans="2:27" s="2" customFormat="1" ht="13.8">
      <c r="B21" s="144"/>
      <c r="C21" s="8" t="s">
        <v>576</v>
      </c>
      <c r="D21" s="1"/>
      <c r="E21" s="1"/>
      <c r="F21" s="1"/>
      <c r="G21" s="1"/>
      <c r="H21" s="1"/>
      <c r="I21" s="1"/>
      <c r="J21" s="1"/>
      <c r="K21" s="1"/>
      <c r="L21" s="1"/>
      <c r="M21" s="1"/>
      <c r="N21" s="1"/>
      <c r="O21" s="1"/>
      <c r="Y21" s="285"/>
      <c r="Z21" s="285"/>
      <c r="AA21" s="130"/>
    </row>
    <row r="22" spans="2:27" s="2" customFormat="1" ht="19.5" customHeight="1">
      <c r="B22" s="144"/>
      <c r="C22" s="8" t="s">
        <v>577</v>
      </c>
      <c r="D22" s="1"/>
      <c r="E22" s="1"/>
      <c r="F22" s="1"/>
      <c r="G22" s="1"/>
      <c r="H22" s="1"/>
      <c r="I22" s="1"/>
      <c r="J22" s="1"/>
      <c r="K22" s="1"/>
      <c r="L22" s="1"/>
      <c r="M22" s="1"/>
      <c r="N22" s="1"/>
      <c r="O22" s="1"/>
      <c r="Y22" s="610" t="s">
        <v>139</v>
      </c>
      <c r="Z22" s="610"/>
      <c r="AA22" s="130"/>
    </row>
    <row r="23" spans="2:27" s="2" customFormat="1" ht="19.5" customHeight="1">
      <c r="B23" s="144"/>
      <c r="C23" s="8" t="s">
        <v>578</v>
      </c>
      <c r="D23" s="1"/>
      <c r="E23" s="1"/>
      <c r="F23" s="1"/>
      <c r="G23" s="1"/>
      <c r="H23" s="1"/>
      <c r="I23" s="1"/>
      <c r="J23" s="1"/>
      <c r="K23" s="1"/>
      <c r="L23" s="1"/>
      <c r="M23" s="1"/>
      <c r="N23" s="1"/>
      <c r="O23" s="1"/>
      <c r="Y23" s="610" t="s">
        <v>139</v>
      </c>
      <c r="Z23" s="610"/>
      <c r="AA23" s="130"/>
    </row>
    <row r="24" spans="2:27" s="2" customFormat="1" ht="19.5" customHeight="1">
      <c r="B24" s="144"/>
      <c r="C24" s="8" t="s">
        <v>579</v>
      </c>
      <c r="D24" s="1"/>
      <c r="E24" s="1"/>
      <c r="F24" s="1"/>
      <c r="G24" s="1"/>
      <c r="H24" s="1"/>
      <c r="I24" s="1"/>
      <c r="J24" s="1"/>
      <c r="K24" s="1"/>
      <c r="L24" s="1"/>
      <c r="M24" s="1"/>
      <c r="N24" s="1"/>
      <c r="O24" s="1"/>
      <c r="Y24" s="610" t="s">
        <v>139</v>
      </c>
      <c r="Z24" s="610"/>
      <c r="AA24" s="130"/>
    </row>
    <row r="25" spans="2:27" s="2" customFormat="1" ht="19.5" customHeight="1">
      <c r="B25" s="144"/>
      <c r="D25" s="616" t="s">
        <v>580</v>
      </c>
      <c r="E25" s="616"/>
      <c r="F25" s="616"/>
      <c r="G25" s="616"/>
      <c r="H25" s="616"/>
      <c r="I25" s="616"/>
      <c r="J25" s="616"/>
      <c r="K25" s="1"/>
      <c r="L25" s="1"/>
      <c r="M25" s="1"/>
      <c r="N25" s="1"/>
      <c r="O25" s="1"/>
      <c r="Y25" s="285"/>
      <c r="Z25" s="285"/>
      <c r="AA25" s="130"/>
    </row>
    <row r="26" spans="2:27" s="2" customFormat="1" ht="24.9" customHeight="1">
      <c r="B26" s="144"/>
      <c r="C26" s="8" t="s">
        <v>581</v>
      </c>
      <c r="AA26" s="130"/>
    </row>
    <row r="27" spans="2:27" s="2" customFormat="1" ht="6.75" customHeight="1">
      <c r="B27" s="144"/>
      <c r="AA27" s="130"/>
    </row>
    <row r="28" spans="2:27" s="2" customFormat="1" ht="23.25" customHeight="1">
      <c r="B28" s="158" t="s">
        <v>213</v>
      </c>
      <c r="C28" s="523" t="s">
        <v>165</v>
      </c>
      <c r="D28" s="523"/>
      <c r="E28" s="523"/>
      <c r="F28" s="523"/>
      <c r="G28" s="523"/>
      <c r="H28" s="523"/>
      <c r="I28" s="617"/>
      <c r="J28" s="617"/>
      <c r="K28" s="617"/>
      <c r="L28" s="617"/>
      <c r="M28" s="617"/>
      <c r="N28" s="617"/>
      <c r="O28" s="617"/>
      <c r="P28" s="617"/>
      <c r="Q28" s="617"/>
      <c r="R28" s="617"/>
      <c r="S28" s="617"/>
      <c r="T28" s="617"/>
      <c r="U28" s="617"/>
      <c r="V28" s="617"/>
      <c r="W28" s="617"/>
      <c r="X28" s="617"/>
      <c r="Y28" s="617"/>
      <c r="Z28" s="617"/>
      <c r="AA28" s="130"/>
    </row>
    <row r="29" spans="2:27" s="2" customFormat="1" ht="23.25" customHeight="1">
      <c r="B29" s="158" t="s">
        <v>213</v>
      </c>
      <c r="C29" s="523" t="s">
        <v>164</v>
      </c>
      <c r="D29" s="523"/>
      <c r="E29" s="523"/>
      <c r="F29" s="523"/>
      <c r="G29" s="523"/>
      <c r="H29" s="523"/>
      <c r="I29" s="617"/>
      <c r="J29" s="617"/>
      <c r="K29" s="617"/>
      <c r="L29" s="617"/>
      <c r="M29" s="617"/>
      <c r="N29" s="617"/>
      <c r="O29" s="617"/>
      <c r="P29" s="617"/>
      <c r="Q29" s="617"/>
      <c r="R29" s="617"/>
      <c r="S29" s="617"/>
      <c r="T29" s="617"/>
      <c r="U29" s="617"/>
      <c r="V29" s="617"/>
      <c r="W29" s="617"/>
      <c r="X29" s="617"/>
      <c r="Y29" s="617"/>
      <c r="Z29" s="617"/>
      <c r="AA29" s="130"/>
    </row>
    <row r="30" spans="2:27" s="2" customFormat="1" ht="23.25" customHeight="1">
      <c r="B30" s="158" t="s">
        <v>213</v>
      </c>
      <c r="C30" s="523" t="s">
        <v>163</v>
      </c>
      <c r="D30" s="523"/>
      <c r="E30" s="523"/>
      <c r="F30" s="523"/>
      <c r="G30" s="523"/>
      <c r="H30" s="523"/>
      <c r="I30" s="617"/>
      <c r="J30" s="617"/>
      <c r="K30" s="617"/>
      <c r="L30" s="617"/>
      <c r="M30" s="617"/>
      <c r="N30" s="617"/>
      <c r="O30" s="617"/>
      <c r="P30" s="617"/>
      <c r="Q30" s="617"/>
      <c r="R30" s="617"/>
      <c r="S30" s="617"/>
      <c r="T30" s="617"/>
      <c r="U30" s="617"/>
      <c r="V30" s="617"/>
      <c r="W30" s="617"/>
      <c r="X30" s="617"/>
      <c r="Y30" s="617"/>
      <c r="Z30" s="617"/>
      <c r="AA30" s="130"/>
    </row>
    <row r="31" spans="2:27" s="2" customFormat="1" ht="9" customHeight="1">
      <c r="B31" s="144"/>
      <c r="C31" s="1"/>
      <c r="D31" s="1"/>
      <c r="E31" s="1"/>
      <c r="F31" s="1"/>
      <c r="G31" s="1"/>
      <c r="H31" s="1"/>
      <c r="I31" s="6"/>
      <c r="J31" s="6"/>
      <c r="K31" s="6"/>
      <c r="L31" s="6"/>
      <c r="M31" s="6"/>
      <c r="N31" s="6"/>
      <c r="O31" s="6"/>
      <c r="P31" s="6"/>
      <c r="Q31" s="6"/>
      <c r="R31" s="6"/>
      <c r="S31" s="6"/>
      <c r="T31" s="6"/>
      <c r="U31" s="6"/>
      <c r="V31" s="6"/>
      <c r="W31" s="6"/>
      <c r="X31" s="6"/>
      <c r="Y31" s="6"/>
      <c r="Z31" s="6"/>
      <c r="AA31" s="130"/>
    </row>
    <row r="32" spans="2:27" s="2" customFormat="1" ht="19.5" customHeight="1">
      <c r="B32" s="144"/>
      <c r="C32" s="8" t="s">
        <v>582</v>
      </c>
      <c r="D32" s="1"/>
      <c r="E32" s="1"/>
      <c r="F32" s="1"/>
      <c r="G32" s="1"/>
      <c r="H32" s="1"/>
      <c r="I32" s="1"/>
      <c r="J32" s="1"/>
      <c r="K32" s="1"/>
      <c r="L32" s="1"/>
      <c r="M32" s="1"/>
      <c r="N32" s="1"/>
      <c r="O32" s="1"/>
      <c r="Y32" s="610" t="s">
        <v>139</v>
      </c>
      <c r="Z32" s="610"/>
      <c r="AA32" s="130"/>
    </row>
    <row r="33" spans="1:37" s="2" customFormat="1" ht="12.75" customHeight="1">
      <c r="B33" s="144"/>
      <c r="D33" s="1"/>
      <c r="E33" s="1"/>
      <c r="F33" s="1"/>
      <c r="G33" s="1"/>
      <c r="H33" s="1"/>
      <c r="I33" s="1"/>
      <c r="J33" s="1"/>
      <c r="K33" s="1"/>
      <c r="L33" s="1"/>
      <c r="M33" s="1"/>
      <c r="N33" s="1"/>
      <c r="O33" s="1"/>
      <c r="Y33" s="285"/>
      <c r="Z33" s="285"/>
      <c r="AA33" s="130"/>
    </row>
    <row r="34" spans="1:37" s="2" customFormat="1" ht="19.5" customHeight="1">
      <c r="B34" s="144"/>
      <c r="C34" s="615" t="s">
        <v>583</v>
      </c>
      <c r="D34" s="615"/>
      <c r="E34" s="615"/>
      <c r="F34" s="615"/>
      <c r="G34" s="615"/>
      <c r="H34" s="615"/>
      <c r="I34" s="615"/>
      <c r="J34" s="615"/>
      <c r="K34" s="615"/>
      <c r="L34" s="615"/>
      <c r="M34" s="615"/>
      <c r="N34" s="615"/>
      <c r="O34" s="615"/>
      <c r="P34" s="615"/>
      <c r="Q34" s="615"/>
      <c r="R34" s="615"/>
      <c r="S34" s="615"/>
      <c r="T34" s="615"/>
      <c r="U34" s="615"/>
      <c r="V34" s="615"/>
      <c r="W34" s="615"/>
      <c r="X34" s="615"/>
      <c r="Y34" s="615"/>
      <c r="Z34" s="615"/>
      <c r="AA34" s="130"/>
    </row>
    <row r="35" spans="1:37" s="2" customFormat="1" ht="19.5" customHeight="1">
      <c r="B35" s="144"/>
      <c r="C35" s="615" t="s">
        <v>584</v>
      </c>
      <c r="D35" s="615"/>
      <c r="E35" s="615"/>
      <c r="F35" s="615"/>
      <c r="G35" s="615"/>
      <c r="H35" s="615"/>
      <c r="I35" s="615"/>
      <c r="J35" s="615"/>
      <c r="K35" s="615"/>
      <c r="L35" s="615"/>
      <c r="M35" s="615"/>
      <c r="N35" s="615"/>
      <c r="O35" s="615"/>
      <c r="P35" s="615"/>
      <c r="Q35" s="615"/>
      <c r="R35" s="615"/>
      <c r="S35" s="615"/>
      <c r="T35" s="615"/>
      <c r="U35" s="615"/>
      <c r="V35" s="615"/>
      <c r="W35" s="615"/>
      <c r="X35" s="615"/>
      <c r="Y35" s="615"/>
      <c r="Z35" s="615"/>
      <c r="AA35" s="130"/>
    </row>
    <row r="36" spans="1:37" s="2" customFormat="1" ht="19.5" customHeight="1">
      <c r="B36" s="144"/>
      <c r="C36" s="616" t="s">
        <v>585</v>
      </c>
      <c r="D36" s="616"/>
      <c r="E36" s="616"/>
      <c r="F36" s="616"/>
      <c r="G36" s="616"/>
      <c r="H36" s="616"/>
      <c r="I36" s="616"/>
      <c r="J36" s="616"/>
      <c r="K36" s="616"/>
      <c r="L36" s="616"/>
      <c r="M36" s="616"/>
      <c r="N36" s="616"/>
      <c r="O36" s="616"/>
      <c r="P36" s="616"/>
      <c r="Q36" s="616"/>
      <c r="R36" s="616"/>
      <c r="S36" s="616"/>
      <c r="T36" s="616"/>
      <c r="U36" s="616"/>
      <c r="V36" s="616"/>
      <c r="W36" s="616"/>
      <c r="X36" s="616"/>
      <c r="Y36" s="616"/>
      <c r="Z36" s="616"/>
      <c r="AA36" s="130"/>
    </row>
    <row r="37" spans="1:37" s="6" customFormat="1" ht="12.75" customHeight="1">
      <c r="A37" s="2"/>
      <c r="B37" s="144"/>
      <c r="C37" s="1"/>
      <c r="D37" s="1"/>
      <c r="E37" s="1"/>
      <c r="F37" s="1"/>
      <c r="G37" s="1"/>
      <c r="H37" s="1"/>
      <c r="I37" s="1"/>
      <c r="J37" s="1"/>
      <c r="K37" s="1"/>
      <c r="L37" s="1"/>
      <c r="M37" s="1"/>
      <c r="N37" s="1"/>
      <c r="O37" s="1"/>
      <c r="P37" s="2"/>
      <c r="Q37" s="2"/>
      <c r="R37" s="2"/>
      <c r="S37" s="2"/>
      <c r="T37" s="2"/>
      <c r="U37" s="2"/>
      <c r="V37" s="2"/>
      <c r="W37" s="2"/>
      <c r="X37" s="2"/>
      <c r="Y37" s="2"/>
      <c r="Z37" s="2"/>
      <c r="AA37" s="130"/>
      <c r="AB37" s="2"/>
      <c r="AC37" s="2"/>
      <c r="AD37" s="2"/>
      <c r="AE37" s="2"/>
      <c r="AF37" s="2"/>
      <c r="AG37" s="2"/>
      <c r="AH37" s="2"/>
      <c r="AI37" s="2"/>
      <c r="AJ37" s="2"/>
      <c r="AK37" s="2"/>
    </row>
    <row r="38" spans="1:37" s="6" customFormat="1" ht="18" customHeight="1">
      <c r="A38" s="2"/>
      <c r="B38" s="144"/>
      <c r="C38" s="2"/>
      <c r="D38" s="615" t="s">
        <v>586</v>
      </c>
      <c r="E38" s="615"/>
      <c r="F38" s="615"/>
      <c r="G38" s="615"/>
      <c r="H38" s="615"/>
      <c r="I38" s="615"/>
      <c r="J38" s="615"/>
      <c r="K38" s="615"/>
      <c r="L38" s="615"/>
      <c r="M38" s="615"/>
      <c r="N38" s="615"/>
      <c r="O38" s="615"/>
      <c r="P38" s="615"/>
      <c r="Q38" s="615"/>
      <c r="R38" s="615"/>
      <c r="S38" s="615"/>
      <c r="T38" s="615"/>
      <c r="U38" s="615"/>
      <c r="V38" s="615"/>
      <c r="W38" s="2"/>
      <c r="X38" s="2"/>
      <c r="Y38" s="610" t="s">
        <v>139</v>
      </c>
      <c r="Z38" s="610"/>
      <c r="AA38" s="130"/>
      <c r="AB38" s="2"/>
      <c r="AC38" s="2"/>
      <c r="AD38" s="2"/>
      <c r="AE38" s="2"/>
      <c r="AF38" s="2"/>
      <c r="AG38" s="2"/>
      <c r="AH38" s="2"/>
      <c r="AI38" s="2"/>
      <c r="AJ38" s="2"/>
      <c r="AK38" s="2"/>
    </row>
    <row r="39" spans="1:37" s="6" customFormat="1" ht="37.5" customHeight="1">
      <c r="B39" s="155"/>
      <c r="D39" s="615" t="s">
        <v>211</v>
      </c>
      <c r="E39" s="615"/>
      <c r="F39" s="615"/>
      <c r="G39" s="615"/>
      <c r="H39" s="615"/>
      <c r="I39" s="615"/>
      <c r="J39" s="615"/>
      <c r="K39" s="615"/>
      <c r="L39" s="615"/>
      <c r="M39" s="615"/>
      <c r="N39" s="615"/>
      <c r="O39" s="615"/>
      <c r="P39" s="615"/>
      <c r="Q39" s="615"/>
      <c r="R39" s="615"/>
      <c r="S39" s="615"/>
      <c r="T39" s="615"/>
      <c r="U39" s="615"/>
      <c r="V39" s="615"/>
      <c r="Y39" s="610" t="s">
        <v>139</v>
      </c>
      <c r="Z39" s="610"/>
      <c r="AA39" s="157"/>
    </row>
    <row r="40" spans="1:37" ht="19.5" customHeight="1">
      <c r="A40" s="6"/>
      <c r="B40" s="155"/>
      <c r="C40" s="6"/>
      <c r="D40" s="615" t="s">
        <v>210</v>
      </c>
      <c r="E40" s="615"/>
      <c r="F40" s="615"/>
      <c r="G40" s="615"/>
      <c r="H40" s="615"/>
      <c r="I40" s="615"/>
      <c r="J40" s="615"/>
      <c r="K40" s="615"/>
      <c r="L40" s="615"/>
      <c r="M40" s="615"/>
      <c r="N40" s="615"/>
      <c r="O40" s="615"/>
      <c r="P40" s="615"/>
      <c r="Q40" s="615"/>
      <c r="R40" s="615"/>
      <c r="S40" s="615"/>
      <c r="T40" s="615"/>
      <c r="U40" s="615"/>
      <c r="V40" s="615"/>
      <c r="W40" s="6"/>
      <c r="X40" s="6"/>
      <c r="Y40" s="610" t="s">
        <v>139</v>
      </c>
      <c r="Z40" s="610"/>
      <c r="AA40" s="157"/>
      <c r="AB40" s="6"/>
      <c r="AC40" s="6"/>
      <c r="AD40" s="6"/>
      <c r="AE40" s="6"/>
      <c r="AF40" s="6"/>
      <c r="AG40" s="6"/>
      <c r="AH40" s="6"/>
      <c r="AI40" s="6"/>
      <c r="AJ40" s="6"/>
      <c r="AK40" s="6"/>
    </row>
    <row r="41" spans="1:37" s="2" customFormat="1" ht="19.5" customHeight="1">
      <c r="A41" s="6"/>
      <c r="B41" s="155"/>
      <c r="C41" s="6"/>
      <c r="D41" s="615" t="s">
        <v>587</v>
      </c>
      <c r="E41" s="615"/>
      <c r="F41" s="615"/>
      <c r="G41" s="615"/>
      <c r="H41" s="615"/>
      <c r="I41" s="615"/>
      <c r="J41" s="615"/>
      <c r="K41" s="615"/>
      <c r="L41" s="615"/>
      <c r="M41" s="615"/>
      <c r="N41" s="615"/>
      <c r="O41" s="615"/>
      <c r="P41" s="615"/>
      <c r="Q41" s="615"/>
      <c r="R41" s="615"/>
      <c r="S41" s="615"/>
      <c r="T41" s="615"/>
      <c r="U41" s="615"/>
      <c r="V41" s="615"/>
      <c r="W41" s="6"/>
      <c r="X41" s="6"/>
      <c r="Y41" s="610" t="s">
        <v>139</v>
      </c>
      <c r="Z41" s="610"/>
      <c r="AA41" s="157"/>
      <c r="AB41" s="6"/>
      <c r="AC41" s="6"/>
      <c r="AD41" s="6"/>
      <c r="AE41" s="6"/>
      <c r="AF41" s="6"/>
      <c r="AG41" s="6"/>
      <c r="AH41" s="6"/>
      <c r="AI41" s="6"/>
      <c r="AJ41" s="6"/>
      <c r="AK41" s="6"/>
    </row>
    <row r="42" spans="1:37" s="2" customFormat="1" ht="16.5" customHeight="1">
      <c r="A42" s="6"/>
      <c r="B42" s="155"/>
      <c r="C42" s="6"/>
      <c r="D42" s="615" t="s">
        <v>588</v>
      </c>
      <c r="E42" s="615"/>
      <c r="F42" s="615"/>
      <c r="G42" s="615"/>
      <c r="H42" s="615"/>
      <c r="I42" s="615"/>
      <c r="J42" s="615"/>
      <c r="K42" s="615"/>
      <c r="L42" s="615"/>
      <c r="M42" s="615"/>
      <c r="N42" s="615"/>
      <c r="O42" s="615"/>
      <c r="P42" s="615"/>
      <c r="Q42" s="615"/>
      <c r="R42" s="615"/>
      <c r="S42" s="615"/>
      <c r="T42" s="615"/>
      <c r="U42" s="615"/>
      <c r="V42" s="615"/>
      <c r="W42" s="6"/>
      <c r="X42" s="6"/>
      <c r="Y42" s="297"/>
      <c r="Z42" s="297"/>
      <c r="AA42" s="157"/>
      <c r="AB42" s="6"/>
      <c r="AC42" s="6"/>
      <c r="AD42" s="6"/>
      <c r="AE42" s="6"/>
      <c r="AF42" s="6"/>
      <c r="AG42" s="6"/>
      <c r="AH42" s="6"/>
      <c r="AI42" s="6"/>
      <c r="AJ42" s="6"/>
      <c r="AK42" s="6"/>
    </row>
    <row r="43" spans="1:37" s="2" customFormat="1" ht="8.25" customHeight="1">
      <c r="A43" s="87"/>
      <c r="B43" s="152"/>
      <c r="C43" s="39"/>
      <c r="D43" s="39"/>
      <c r="E43" s="39"/>
      <c r="F43" s="39"/>
      <c r="G43" s="39"/>
      <c r="H43" s="39"/>
      <c r="I43" s="39"/>
      <c r="J43" s="39"/>
      <c r="K43" s="39"/>
      <c r="L43" s="39"/>
      <c r="M43" s="39"/>
      <c r="N43" s="39"/>
      <c r="O43" s="39"/>
      <c r="P43" s="39"/>
      <c r="Q43" s="39"/>
      <c r="R43" s="39"/>
      <c r="S43" s="39"/>
      <c r="T43" s="39"/>
      <c r="U43" s="39"/>
      <c r="V43" s="39"/>
      <c r="W43" s="39"/>
      <c r="X43" s="39"/>
      <c r="Y43" s="39"/>
      <c r="Z43" s="39"/>
      <c r="AA43" s="40"/>
      <c r="AB43" s="87"/>
      <c r="AC43" s="87"/>
      <c r="AD43" s="87"/>
      <c r="AE43" s="87"/>
      <c r="AF43" s="87"/>
      <c r="AG43" s="87"/>
      <c r="AH43" s="87"/>
      <c r="AI43" s="87"/>
      <c r="AJ43" s="87"/>
      <c r="AK43" s="87"/>
    </row>
    <row r="44" spans="1:37" s="2" customFormat="1"/>
    <row r="45" spans="1:37" s="2" customFormat="1" ht="19.5" customHeight="1">
      <c r="B45" s="8" t="s">
        <v>589</v>
      </c>
    </row>
    <row r="46" spans="1:37" s="2" customFormat="1" ht="19.5" customHeight="1">
      <c r="B46" s="58"/>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57"/>
    </row>
    <row r="47" spans="1:37" s="2" customFormat="1" ht="19.5" customHeight="1">
      <c r="B47" s="144"/>
      <c r="C47" s="8" t="s">
        <v>590</v>
      </c>
      <c r="D47" s="1"/>
      <c r="E47" s="1"/>
      <c r="F47" s="1"/>
      <c r="G47" s="1"/>
      <c r="H47" s="1"/>
      <c r="I47" s="1"/>
      <c r="J47" s="1"/>
      <c r="K47" s="1"/>
      <c r="L47" s="1"/>
      <c r="M47" s="1"/>
      <c r="N47" s="1"/>
      <c r="O47" s="1"/>
      <c r="Y47" s="285"/>
      <c r="Z47" s="285"/>
      <c r="AA47" s="130"/>
    </row>
    <row r="48" spans="1:37" s="2" customFormat="1" ht="19.5" customHeight="1">
      <c r="B48" s="144"/>
      <c r="C48" s="8" t="s">
        <v>591</v>
      </c>
      <c r="D48" s="1"/>
      <c r="E48" s="1"/>
      <c r="F48" s="1"/>
      <c r="G48" s="1"/>
      <c r="H48" s="1"/>
      <c r="I48" s="1"/>
      <c r="J48" s="1"/>
      <c r="K48" s="1"/>
      <c r="L48" s="1"/>
      <c r="M48" s="1"/>
      <c r="N48" s="1"/>
      <c r="O48" s="1"/>
      <c r="Y48" s="610" t="s">
        <v>139</v>
      </c>
      <c r="Z48" s="610"/>
      <c r="AA48" s="130"/>
    </row>
    <row r="49" spans="1:37" s="2" customFormat="1" ht="19.5" customHeight="1">
      <c r="B49" s="144"/>
      <c r="D49" s="618" t="s">
        <v>592</v>
      </c>
      <c r="E49" s="618"/>
      <c r="F49" s="618"/>
      <c r="G49" s="618"/>
      <c r="H49" s="618"/>
      <c r="I49" s="618"/>
      <c r="J49" s="618"/>
      <c r="K49" s="618"/>
      <c r="L49" s="618"/>
      <c r="M49" s="618"/>
      <c r="N49" s="618"/>
      <c r="O49" s="618"/>
      <c r="P49" s="618"/>
      <c r="Q49" s="618"/>
      <c r="R49" s="619" t="s">
        <v>91</v>
      </c>
      <c r="S49" s="619"/>
      <c r="T49" s="619"/>
      <c r="U49" s="619"/>
      <c r="V49" s="619"/>
      <c r="AA49" s="130"/>
    </row>
    <row r="50" spans="1:37" s="2" customFormat="1" ht="19.5" customHeight="1">
      <c r="B50" s="144"/>
      <c r="D50" s="620" t="s">
        <v>593</v>
      </c>
      <c r="E50" s="620"/>
      <c r="F50" s="620"/>
      <c r="G50" s="620"/>
      <c r="H50" s="620"/>
      <c r="I50" s="620"/>
      <c r="J50" s="620"/>
      <c r="K50" s="620"/>
      <c r="L50" s="620"/>
      <c r="M50" s="620"/>
      <c r="N50" s="620"/>
      <c r="O50" s="620"/>
      <c r="P50" s="620"/>
      <c r="Q50" s="620"/>
      <c r="R50" s="619" t="s">
        <v>91</v>
      </c>
      <c r="S50" s="619"/>
      <c r="T50" s="619"/>
      <c r="U50" s="619"/>
      <c r="V50" s="619"/>
      <c r="AA50" s="130"/>
    </row>
    <row r="51" spans="1:37" s="2" customFormat="1" ht="19.5" customHeight="1">
      <c r="B51" s="144"/>
      <c r="C51" s="8" t="s">
        <v>594</v>
      </c>
      <c r="D51" s="1"/>
      <c r="E51" s="1"/>
      <c r="F51" s="1"/>
      <c r="G51" s="1"/>
      <c r="H51" s="1"/>
      <c r="I51" s="1"/>
      <c r="J51" s="1"/>
      <c r="K51" s="1"/>
      <c r="L51" s="1"/>
      <c r="M51" s="1"/>
      <c r="N51" s="1"/>
      <c r="O51" s="1"/>
      <c r="Y51" s="610" t="s">
        <v>139</v>
      </c>
      <c r="Z51" s="610"/>
      <c r="AA51" s="130"/>
    </row>
    <row r="52" spans="1:37" s="2" customFormat="1" ht="19.5" customHeight="1">
      <c r="B52" s="144"/>
      <c r="C52" s="8" t="s">
        <v>579</v>
      </c>
      <c r="D52" s="1"/>
      <c r="E52" s="1"/>
      <c r="F52" s="1"/>
      <c r="G52" s="1"/>
      <c r="H52" s="1"/>
      <c r="I52" s="1"/>
      <c r="J52" s="1"/>
      <c r="K52" s="1"/>
      <c r="L52" s="1"/>
      <c r="M52" s="1"/>
      <c r="N52" s="1"/>
      <c r="O52" s="1"/>
      <c r="Y52" s="610" t="s">
        <v>139</v>
      </c>
      <c r="Z52" s="610"/>
      <c r="AA52" s="130"/>
    </row>
    <row r="53" spans="1:37" s="2" customFormat="1" ht="23.25" customHeight="1">
      <c r="B53" s="144"/>
      <c r="D53" s="621" t="s">
        <v>595</v>
      </c>
      <c r="E53" s="621"/>
      <c r="F53" s="621"/>
      <c r="G53" s="621"/>
      <c r="H53" s="621"/>
      <c r="I53" s="621"/>
      <c r="J53" s="621"/>
      <c r="K53" s="1"/>
      <c r="L53" s="1"/>
      <c r="M53" s="1"/>
      <c r="N53" s="1"/>
      <c r="O53" s="1"/>
      <c r="Y53" s="285"/>
      <c r="Z53" s="285"/>
      <c r="AA53" s="130"/>
    </row>
    <row r="54" spans="1:37" s="2" customFormat="1" ht="23.25" customHeight="1">
      <c r="B54" s="144"/>
      <c r="C54" s="8" t="s">
        <v>581</v>
      </c>
      <c r="AA54" s="130"/>
    </row>
    <row r="55" spans="1:37" s="2" customFormat="1" ht="6.75" customHeight="1">
      <c r="B55" s="144"/>
      <c r="AA55" s="130"/>
    </row>
    <row r="56" spans="1:37" s="2" customFormat="1" ht="19.5" customHeight="1">
      <c r="B56" s="158" t="s">
        <v>213</v>
      </c>
      <c r="C56" s="523" t="s">
        <v>165</v>
      </c>
      <c r="D56" s="523"/>
      <c r="E56" s="523"/>
      <c r="F56" s="523"/>
      <c r="G56" s="523"/>
      <c r="H56" s="523"/>
      <c r="I56" s="617"/>
      <c r="J56" s="617"/>
      <c r="K56" s="617"/>
      <c r="L56" s="617"/>
      <c r="M56" s="617"/>
      <c r="N56" s="617"/>
      <c r="O56" s="617"/>
      <c r="P56" s="617"/>
      <c r="Q56" s="617"/>
      <c r="R56" s="617"/>
      <c r="S56" s="617"/>
      <c r="T56" s="617"/>
      <c r="U56" s="617"/>
      <c r="V56" s="617"/>
      <c r="W56" s="617"/>
      <c r="X56" s="617"/>
      <c r="Y56" s="617"/>
      <c r="Z56" s="617"/>
      <c r="AA56" s="130"/>
    </row>
    <row r="57" spans="1:37" s="2" customFormat="1" ht="19.5" customHeight="1">
      <c r="B57" s="158" t="s">
        <v>213</v>
      </c>
      <c r="C57" s="523" t="s">
        <v>164</v>
      </c>
      <c r="D57" s="523"/>
      <c r="E57" s="523"/>
      <c r="F57" s="523"/>
      <c r="G57" s="523"/>
      <c r="H57" s="523"/>
      <c r="I57" s="617"/>
      <c r="J57" s="617"/>
      <c r="K57" s="617"/>
      <c r="L57" s="617"/>
      <c r="M57" s="617"/>
      <c r="N57" s="617"/>
      <c r="O57" s="617"/>
      <c r="P57" s="617"/>
      <c r="Q57" s="617"/>
      <c r="R57" s="617"/>
      <c r="S57" s="617"/>
      <c r="T57" s="617"/>
      <c r="U57" s="617"/>
      <c r="V57" s="617"/>
      <c r="W57" s="617"/>
      <c r="X57" s="617"/>
      <c r="Y57" s="617"/>
      <c r="Z57" s="617"/>
      <c r="AA57" s="130"/>
    </row>
    <row r="58" spans="1:37" s="2" customFormat="1" ht="19.5" customHeight="1">
      <c r="B58" s="158" t="s">
        <v>213</v>
      </c>
      <c r="C58" s="523" t="s">
        <v>163</v>
      </c>
      <c r="D58" s="523"/>
      <c r="E58" s="523"/>
      <c r="F58" s="523"/>
      <c r="G58" s="523"/>
      <c r="H58" s="523"/>
      <c r="I58" s="617"/>
      <c r="J58" s="617"/>
      <c r="K58" s="617"/>
      <c r="L58" s="617"/>
      <c r="M58" s="617"/>
      <c r="N58" s="617"/>
      <c r="O58" s="617"/>
      <c r="P58" s="617"/>
      <c r="Q58" s="617"/>
      <c r="R58" s="617"/>
      <c r="S58" s="617"/>
      <c r="T58" s="617"/>
      <c r="U58" s="617"/>
      <c r="V58" s="617"/>
      <c r="W58" s="617"/>
      <c r="X58" s="617"/>
      <c r="Y58" s="617"/>
      <c r="Z58" s="617"/>
      <c r="AA58" s="130"/>
    </row>
    <row r="59" spans="1:37" s="2" customFormat="1" ht="19.5" customHeight="1">
      <c r="B59" s="144"/>
      <c r="C59" s="1"/>
      <c r="D59" s="1"/>
      <c r="E59" s="1"/>
      <c r="F59" s="1"/>
      <c r="G59" s="1"/>
      <c r="H59" s="1"/>
      <c r="I59" s="6"/>
      <c r="J59" s="6"/>
      <c r="K59" s="6"/>
      <c r="L59" s="6"/>
      <c r="M59" s="6"/>
      <c r="N59" s="6"/>
      <c r="O59" s="6"/>
      <c r="P59" s="6"/>
      <c r="Q59" s="6"/>
      <c r="R59" s="6"/>
      <c r="S59" s="6"/>
      <c r="T59" s="6"/>
      <c r="U59" s="6"/>
      <c r="V59" s="6"/>
      <c r="W59" s="6"/>
      <c r="X59" s="6"/>
      <c r="Y59" s="6"/>
      <c r="Z59" s="6"/>
      <c r="AA59" s="130"/>
    </row>
    <row r="60" spans="1:37" s="6" customFormat="1" ht="18" customHeight="1">
      <c r="A60" s="2"/>
      <c r="B60" s="144"/>
      <c r="C60" s="622" t="s">
        <v>596</v>
      </c>
      <c r="D60" s="622"/>
      <c r="E60" s="622"/>
      <c r="F60" s="622"/>
      <c r="G60" s="622"/>
      <c r="H60" s="622"/>
      <c r="I60" s="622"/>
      <c r="J60" s="622"/>
      <c r="K60" s="622"/>
      <c r="L60" s="622"/>
      <c r="M60" s="622"/>
      <c r="N60" s="622"/>
      <c r="O60" s="622"/>
      <c r="P60" s="622"/>
      <c r="Q60" s="622"/>
      <c r="R60" s="622"/>
      <c r="S60" s="622"/>
      <c r="T60" s="622"/>
      <c r="U60" s="622"/>
      <c r="V60" s="622"/>
      <c r="W60" s="622"/>
      <c r="X60" s="622"/>
      <c r="Y60" s="622"/>
      <c r="Z60" s="622"/>
      <c r="AA60" s="622"/>
      <c r="AB60" s="2"/>
      <c r="AC60" s="2"/>
      <c r="AD60" s="2"/>
      <c r="AE60" s="2"/>
      <c r="AF60" s="2"/>
      <c r="AG60" s="2"/>
      <c r="AH60" s="2"/>
      <c r="AI60" s="2"/>
      <c r="AJ60" s="2"/>
      <c r="AK60" s="2"/>
    </row>
    <row r="61" spans="1:37" s="6" customFormat="1" ht="18" customHeight="1">
      <c r="A61" s="2"/>
      <c r="B61" s="144"/>
      <c r="C61" s="1"/>
      <c r="D61" s="1"/>
      <c r="E61" s="1"/>
      <c r="F61" s="1"/>
      <c r="G61" s="1"/>
      <c r="H61" s="1"/>
      <c r="I61" s="1"/>
      <c r="J61" s="1"/>
      <c r="K61" s="1"/>
      <c r="L61" s="1"/>
      <c r="M61" s="1"/>
      <c r="N61" s="1"/>
      <c r="O61" s="1"/>
      <c r="P61" s="2"/>
      <c r="Q61" s="2"/>
      <c r="R61" s="2"/>
      <c r="S61" s="2"/>
      <c r="T61" s="2"/>
      <c r="U61" s="2"/>
      <c r="V61" s="2"/>
      <c r="W61" s="2"/>
      <c r="X61" s="2"/>
      <c r="Y61" s="2"/>
      <c r="Z61" s="2"/>
      <c r="AA61" s="130"/>
      <c r="AB61" s="2"/>
      <c r="AC61" s="2"/>
      <c r="AD61" s="2"/>
      <c r="AE61" s="2"/>
      <c r="AF61" s="2"/>
      <c r="AG61" s="2"/>
      <c r="AH61" s="2"/>
      <c r="AI61" s="2"/>
      <c r="AJ61" s="2"/>
      <c r="AK61" s="2"/>
    </row>
    <row r="62" spans="1:37" s="6" customFormat="1" ht="19.5" customHeight="1">
      <c r="A62" s="2"/>
      <c r="B62" s="144"/>
      <c r="C62" s="2"/>
      <c r="D62" s="615" t="s">
        <v>597</v>
      </c>
      <c r="E62" s="615"/>
      <c r="F62" s="615"/>
      <c r="G62" s="615"/>
      <c r="H62" s="615"/>
      <c r="I62" s="615"/>
      <c r="J62" s="615"/>
      <c r="K62" s="615"/>
      <c r="L62" s="615"/>
      <c r="M62" s="615"/>
      <c r="N62" s="615"/>
      <c r="O62" s="615"/>
      <c r="P62" s="615"/>
      <c r="Q62" s="615"/>
      <c r="R62" s="615"/>
      <c r="S62" s="615"/>
      <c r="T62" s="615"/>
      <c r="U62" s="615"/>
      <c r="V62" s="615"/>
      <c r="W62" s="2"/>
      <c r="X62" s="2"/>
      <c r="Y62" s="610" t="s">
        <v>139</v>
      </c>
      <c r="Z62" s="610"/>
      <c r="AA62" s="130"/>
      <c r="AB62" s="2"/>
      <c r="AC62" s="2"/>
      <c r="AD62" s="2"/>
      <c r="AE62" s="2"/>
      <c r="AF62" s="2"/>
      <c r="AG62" s="2"/>
      <c r="AH62" s="2"/>
      <c r="AI62" s="2"/>
      <c r="AJ62" s="2"/>
      <c r="AK62" s="2"/>
    </row>
    <row r="63" spans="1:37" ht="19.5" customHeight="1">
      <c r="A63" s="6"/>
      <c r="B63" s="155"/>
      <c r="C63" s="6"/>
      <c r="D63" s="615" t="s">
        <v>211</v>
      </c>
      <c r="E63" s="615"/>
      <c r="F63" s="615"/>
      <c r="G63" s="615"/>
      <c r="H63" s="615"/>
      <c r="I63" s="615"/>
      <c r="J63" s="615"/>
      <c r="K63" s="615"/>
      <c r="L63" s="615"/>
      <c r="M63" s="615"/>
      <c r="N63" s="615"/>
      <c r="O63" s="615"/>
      <c r="P63" s="615"/>
      <c r="Q63" s="615"/>
      <c r="R63" s="615"/>
      <c r="S63" s="615"/>
      <c r="T63" s="615"/>
      <c r="U63" s="615"/>
      <c r="V63" s="615"/>
      <c r="W63" s="6"/>
      <c r="X63" s="6"/>
      <c r="Y63" s="610" t="s">
        <v>139</v>
      </c>
      <c r="Z63" s="610"/>
      <c r="AA63" s="157"/>
      <c r="AB63" s="6"/>
      <c r="AC63" s="6"/>
      <c r="AD63" s="6"/>
      <c r="AE63" s="6"/>
      <c r="AF63" s="6"/>
      <c r="AG63" s="6"/>
      <c r="AH63" s="6"/>
      <c r="AI63" s="6"/>
      <c r="AJ63" s="6"/>
      <c r="AK63" s="6"/>
    </row>
    <row r="64" spans="1:37" ht="19.5" customHeight="1">
      <c r="A64" s="6"/>
      <c r="B64" s="155"/>
      <c r="C64" s="6"/>
      <c r="D64" s="615" t="s">
        <v>210</v>
      </c>
      <c r="E64" s="615"/>
      <c r="F64" s="615"/>
      <c r="G64" s="615"/>
      <c r="H64" s="615"/>
      <c r="I64" s="615"/>
      <c r="J64" s="615"/>
      <c r="K64" s="615"/>
      <c r="L64" s="615"/>
      <c r="M64" s="615"/>
      <c r="N64" s="615"/>
      <c r="O64" s="615"/>
      <c r="P64" s="615"/>
      <c r="Q64" s="615"/>
      <c r="R64" s="615"/>
      <c r="S64" s="615"/>
      <c r="T64" s="615"/>
      <c r="U64" s="615"/>
      <c r="V64" s="615"/>
      <c r="W64" s="6"/>
      <c r="X64" s="6"/>
      <c r="Y64" s="610" t="s">
        <v>139</v>
      </c>
      <c r="Z64" s="610"/>
      <c r="AA64" s="157"/>
      <c r="AB64" s="6"/>
      <c r="AC64" s="6"/>
      <c r="AD64" s="6"/>
      <c r="AE64" s="6"/>
      <c r="AF64" s="6"/>
      <c r="AG64" s="6"/>
      <c r="AH64" s="6"/>
      <c r="AI64" s="6"/>
      <c r="AJ64" s="6"/>
      <c r="AK64" s="6"/>
    </row>
    <row r="65" spans="1:37" ht="19.5" customHeight="1">
      <c r="A65" s="6"/>
      <c r="B65" s="155"/>
      <c r="C65" s="6"/>
      <c r="D65" s="624" t="s">
        <v>598</v>
      </c>
      <c r="E65" s="624"/>
      <c r="F65" s="624"/>
      <c r="G65" s="624"/>
      <c r="H65" s="624"/>
      <c r="I65" s="624"/>
      <c r="J65" s="624"/>
      <c r="K65" s="624"/>
      <c r="L65" s="624"/>
      <c r="M65" s="624"/>
      <c r="N65" s="624"/>
      <c r="O65" s="624"/>
      <c r="P65" s="624"/>
      <c r="Q65" s="624"/>
      <c r="R65" s="624"/>
      <c r="S65" s="624"/>
      <c r="T65" s="624"/>
      <c r="U65" s="624"/>
      <c r="V65" s="624"/>
      <c r="W65" s="6"/>
      <c r="X65" s="6"/>
      <c r="Y65" s="610" t="s">
        <v>139</v>
      </c>
      <c r="Z65" s="610"/>
      <c r="AA65" s="157"/>
      <c r="AB65" s="6"/>
      <c r="AC65" s="6"/>
      <c r="AD65" s="6"/>
      <c r="AE65" s="6"/>
      <c r="AF65" s="6"/>
      <c r="AG65" s="6"/>
      <c r="AH65" s="6"/>
      <c r="AI65" s="6"/>
      <c r="AJ65" s="6"/>
      <c r="AK65" s="6"/>
    </row>
    <row r="66" spans="1:37" s="6" customFormat="1" ht="13.8">
      <c r="B66" s="155"/>
      <c r="D66" s="624" t="s">
        <v>588</v>
      </c>
      <c r="E66" s="624"/>
      <c r="F66" s="624"/>
      <c r="G66" s="624"/>
      <c r="H66" s="624"/>
      <c r="I66" s="624"/>
      <c r="J66" s="624"/>
      <c r="K66" s="624"/>
      <c r="L66" s="624"/>
      <c r="M66" s="624"/>
      <c r="N66" s="624"/>
      <c r="O66" s="624"/>
      <c r="P66" s="624"/>
      <c r="Q66" s="624"/>
      <c r="R66" s="624"/>
      <c r="S66" s="624"/>
      <c r="T66" s="624"/>
      <c r="U66" s="624"/>
      <c r="V66" s="624"/>
      <c r="Y66" s="297"/>
      <c r="Z66" s="297"/>
      <c r="AA66" s="157"/>
    </row>
    <row r="67" spans="1:37" s="6" customFormat="1" ht="13.8">
      <c r="A67" s="87"/>
      <c r="B67" s="152"/>
      <c r="C67" s="39"/>
      <c r="D67" s="39"/>
      <c r="E67" s="39"/>
      <c r="F67" s="39"/>
      <c r="G67" s="39"/>
      <c r="H67" s="39"/>
      <c r="I67" s="39"/>
      <c r="J67" s="39"/>
      <c r="K67" s="39"/>
      <c r="L67" s="39"/>
      <c r="M67" s="39"/>
      <c r="N67" s="39"/>
      <c r="O67" s="39"/>
      <c r="P67" s="39"/>
      <c r="Q67" s="39"/>
      <c r="R67" s="39"/>
      <c r="S67" s="39"/>
      <c r="T67" s="39"/>
      <c r="U67" s="39"/>
      <c r="V67" s="39"/>
      <c r="W67" s="39"/>
      <c r="X67" s="39"/>
      <c r="Y67" s="39"/>
      <c r="Z67" s="39"/>
      <c r="AA67" s="40"/>
      <c r="AB67" s="87"/>
      <c r="AC67" s="87"/>
      <c r="AD67" s="87"/>
      <c r="AE67" s="87"/>
      <c r="AF67" s="87"/>
      <c r="AG67" s="87"/>
      <c r="AH67" s="87"/>
      <c r="AI67" s="87"/>
      <c r="AJ67" s="87"/>
      <c r="AK67" s="87"/>
    </row>
    <row r="68" spans="1:37" s="6" customFormat="1" ht="13.8">
      <c r="A68" s="87"/>
      <c r="B68" s="181"/>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row>
    <row r="69" spans="1:37" ht="36.9" customHeight="1">
      <c r="B69" s="625" t="s">
        <v>599</v>
      </c>
      <c r="C69" s="625"/>
      <c r="D69" s="625"/>
      <c r="E69" s="625"/>
      <c r="F69" s="625"/>
      <c r="G69" s="625"/>
      <c r="H69" s="625"/>
      <c r="I69" s="625"/>
      <c r="J69" s="625"/>
      <c r="K69" s="625"/>
      <c r="L69" s="625"/>
      <c r="M69" s="625"/>
      <c r="N69" s="625"/>
      <c r="O69" s="625"/>
      <c r="P69" s="625"/>
      <c r="Q69" s="625"/>
      <c r="R69" s="625"/>
      <c r="S69" s="625"/>
      <c r="T69" s="625"/>
      <c r="U69" s="625"/>
      <c r="V69" s="625"/>
      <c r="W69" s="625"/>
      <c r="X69" s="625"/>
      <c r="Y69" s="625"/>
      <c r="Z69" s="625"/>
      <c r="AA69" s="625"/>
    </row>
    <row r="70" spans="1:37" ht="13.8">
      <c r="A70" s="6"/>
      <c r="B70" s="625" t="s">
        <v>600</v>
      </c>
      <c r="C70" s="625"/>
      <c r="D70" s="625"/>
      <c r="E70" s="625"/>
      <c r="F70" s="625"/>
      <c r="G70" s="625"/>
      <c r="H70" s="625"/>
      <c r="I70" s="625"/>
      <c r="J70" s="625"/>
      <c r="K70" s="625"/>
      <c r="L70" s="625"/>
      <c r="M70" s="625"/>
      <c r="N70" s="625"/>
      <c r="O70" s="625"/>
      <c r="P70" s="625"/>
      <c r="Q70" s="625"/>
      <c r="R70" s="625"/>
      <c r="S70" s="625"/>
      <c r="T70" s="625"/>
      <c r="U70" s="625"/>
      <c r="V70" s="625"/>
      <c r="W70" s="625"/>
      <c r="X70" s="625"/>
      <c r="Y70" s="625"/>
      <c r="Z70" s="625"/>
      <c r="AA70" s="625"/>
      <c r="AB70" s="6"/>
      <c r="AC70" s="6"/>
      <c r="AD70" s="6"/>
      <c r="AE70" s="6"/>
      <c r="AF70" s="6"/>
      <c r="AG70" s="6"/>
      <c r="AH70" s="6"/>
      <c r="AI70" s="6"/>
      <c r="AJ70" s="6"/>
      <c r="AK70" s="6"/>
    </row>
    <row r="71" spans="1:37" ht="13.5" customHeight="1">
      <c r="A71" s="6"/>
      <c r="B71" s="625" t="s">
        <v>453</v>
      </c>
      <c r="C71" s="625"/>
      <c r="D71" s="625"/>
      <c r="E71" s="625"/>
      <c r="F71" s="625"/>
      <c r="G71" s="625"/>
      <c r="H71" s="625"/>
      <c r="I71" s="625"/>
      <c r="J71" s="625"/>
      <c r="K71" s="625"/>
      <c r="L71" s="625"/>
      <c r="M71" s="625"/>
      <c r="N71" s="625"/>
      <c r="O71" s="625"/>
      <c r="P71" s="625"/>
      <c r="Q71" s="625"/>
      <c r="R71" s="625"/>
      <c r="S71" s="625"/>
      <c r="T71" s="625"/>
      <c r="U71" s="625"/>
      <c r="V71" s="625"/>
      <c r="W71" s="625"/>
      <c r="X71" s="625"/>
      <c r="Y71" s="625"/>
      <c r="Z71" s="625"/>
      <c r="AA71" s="625"/>
      <c r="AB71" s="6"/>
      <c r="AC71" s="6"/>
      <c r="AD71" s="6"/>
      <c r="AE71" s="6"/>
      <c r="AF71" s="6"/>
      <c r="AG71" s="6"/>
      <c r="AH71" s="6"/>
      <c r="AI71" s="6"/>
      <c r="AJ71" s="6"/>
      <c r="AK71" s="6"/>
    </row>
    <row r="72" spans="1:37" ht="13.8">
      <c r="A72" s="6"/>
      <c r="B72" s="623" t="s">
        <v>601</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
      <c r="AC72" s="6"/>
      <c r="AD72" s="6"/>
      <c r="AE72" s="6"/>
      <c r="AF72" s="6"/>
      <c r="AG72" s="6"/>
      <c r="AH72" s="6"/>
      <c r="AI72" s="6"/>
      <c r="AJ72" s="6"/>
      <c r="AK72" s="6"/>
    </row>
    <row r="73" spans="1:37">
      <c r="B73" s="623" t="s">
        <v>602</v>
      </c>
      <c r="C73" s="623"/>
      <c r="D73" s="623"/>
      <c r="E73" s="623"/>
      <c r="F73" s="623"/>
      <c r="G73" s="623"/>
      <c r="H73" s="623"/>
      <c r="I73" s="623"/>
      <c r="J73" s="623"/>
      <c r="K73" s="623"/>
      <c r="L73" s="623"/>
      <c r="M73" s="623"/>
      <c r="N73" s="623"/>
      <c r="O73" s="623"/>
      <c r="P73" s="623"/>
      <c r="Q73" s="623"/>
      <c r="R73" s="623"/>
      <c r="S73" s="623"/>
      <c r="T73" s="623"/>
      <c r="U73" s="623"/>
      <c r="V73" s="623"/>
      <c r="W73" s="623"/>
      <c r="X73" s="623"/>
      <c r="Y73" s="623"/>
      <c r="Z73" s="623"/>
      <c r="AA73" s="623"/>
      <c r="AB73" s="346"/>
    </row>
    <row r="74" spans="1:37">
      <c r="B74" s="623" t="s">
        <v>603</v>
      </c>
      <c r="C74" s="623"/>
      <c r="D74" s="623"/>
      <c r="E74" s="623"/>
      <c r="F74" s="623"/>
      <c r="G74" s="623"/>
      <c r="H74" s="623"/>
      <c r="I74" s="623"/>
      <c r="J74" s="623"/>
      <c r="K74" s="623"/>
      <c r="L74" s="623"/>
      <c r="M74" s="623"/>
      <c r="N74" s="623"/>
      <c r="O74" s="623"/>
      <c r="P74" s="623"/>
      <c r="Q74" s="623"/>
      <c r="R74" s="623"/>
      <c r="S74" s="623"/>
      <c r="T74" s="623"/>
      <c r="U74" s="623"/>
      <c r="V74" s="623"/>
      <c r="W74" s="623"/>
      <c r="X74" s="623"/>
      <c r="Y74" s="623"/>
      <c r="Z74" s="623"/>
      <c r="AA74" s="347"/>
      <c r="AB74" s="346"/>
    </row>
  </sheetData>
  <sheetProtection selectLockedCells="1" selectUnlockedCells="1"/>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19"/>
  <printOptions horizontalCentered="1"/>
  <pageMargins left="0.70833333333333337" right="0.39374999999999999" top="0.51180555555555551" bottom="0.35486111111111107" header="0.51180555555555551" footer="0.31527777777777777"/>
  <pageSetup paperSize="9" firstPageNumber="0" orientation="portrait" horizontalDpi="300" verticalDpi="300"/>
  <headerFooter alignWithMargins="0">
    <oddFooter>&amp;C1－&amp;P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Q71"/>
  <sheetViews>
    <sheetView view="pageBreakPreview" zoomScale="130" zoomScaleNormal="100" zoomScaleSheetLayoutView="130" workbookViewId="0">
      <selection activeCell="P22" sqref="P22:AN22"/>
    </sheetView>
  </sheetViews>
  <sheetFormatPr defaultRowHeight="12"/>
  <cols>
    <col min="1" max="1" width="1.44140625" style="405" customWidth="1"/>
    <col min="2" max="2" width="3.6640625" style="405" customWidth="1"/>
    <col min="3" max="13" width="2.21875" style="405" customWidth="1"/>
    <col min="14" max="17" width="2.109375" style="405" customWidth="1"/>
    <col min="18" max="18" width="2.21875" style="405" customWidth="1"/>
    <col min="19" max="41" width="2.109375" style="405" customWidth="1"/>
    <col min="42" max="42" width="1.44140625" style="405" customWidth="1"/>
    <col min="43" max="43" width="9" style="418"/>
    <col min="44" max="257" width="9" style="405"/>
    <col min="258" max="258" width="1.44140625" style="405" customWidth="1"/>
    <col min="259" max="260" width="4.21875" style="405" customWidth="1"/>
    <col min="261" max="261" width="0.6640625" style="405" customWidth="1"/>
    <col min="262" max="297" width="3.109375" style="405" customWidth="1"/>
    <col min="298" max="298" width="1.44140625" style="405" customWidth="1"/>
    <col min="299" max="513" width="9" style="405"/>
    <col min="514" max="514" width="1.44140625" style="405" customWidth="1"/>
    <col min="515" max="516" width="4.21875" style="405" customWidth="1"/>
    <col min="517" max="517" width="0.6640625" style="405" customWidth="1"/>
    <col min="518" max="553" width="3.109375" style="405" customWidth="1"/>
    <col min="554" max="554" width="1.44140625" style="405" customWidth="1"/>
    <col min="555" max="769" width="9" style="405"/>
    <col min="770" max="770" width="1.44140625" style="405" customWidth="1"/>
    <col min="771" max="772" width="4.21875" style="405" customWidth="1"/>
    <col min="773" max="773" width="0.6640625" style="405" customWidth="1"/>
    <col min="774" max="809" width="3.109375" style="405" customWidth="1"/>
    <col min="810" max="810" width="1.44140625" style="405" customWidth="1"/>
    <col min="811" max="1025" width="9" style="405"/>
    <col min="1026" max="1026" width="1.44140625" style="405" customWidth="1"/>
    <col min="1027" max="1028" width="4.21875" style="405" customWidth="1"/>
    <col min="1029" max="1029" width="0.6640625" style="405" customWidth="1"/>
    <col min="1030" max="1065" width="3.109375" style="405" customWidth="1"/>
    <col min="1066" max="1066" width="1.44140625" style="405" customWidth="1"/>
    <col min="1067" max="1281" width="9" style="405"/>
    <col min="1282" max="1282" width="1.44140625" style="405" customWidth="1"/>
    <col min="1283" max="1284" width="4.21875" style="405" customWidth="1"/>
    <col min="1285" max="1285" width="0.6640625" style="405" customWidth="1"/>
    <col min="1286" max="1321" width="3.109375" style="405" customWidth="1"/>
    <col min="1322" max="1322" width="1.44140625" style="405" customWidth="1"/>
    <col min="1323" max="1537" width="9" style="405"/>
    <col min="1538" max="1538" width="1.44140625" style="405" customWidth="1"/>
    <col min="1539" max="1540" width="4.21875" style="405" customWidth="1"/>
    <col min="1541" max="1541" width="0.6640625" style="405" customWidth="1"/>
    <col min="1542" max="1577" width="3.109375" style="405" customWidth="1"/>
    <col min="1578" max="1578" width="1.44140625" style="405" customWidth="1"/>
    <col min="1579" max="1793" width="9" style="405"/>
    <col min="1794" max="1794" width="1.44140625" style="405" customWidth="1"/>
    <col min="1795" max="1796" width="4.21875" style="405" customWidth="1"/>
    <col min="1797" max="1797" width="0.6640625" style="405" customWidth="1"/>
    <col min="1798" max="1833" width="3.109375" style="405" customWidth="1"/>
    <col min="1834" max="1834" width="1.44140625" style="405" customWidth="1"/>
    <col min="1835" max="2049" width="9" style="405"/>
    <col min="2050" max="2050" width="1.44140625" style="405" customWidth="1"/>
    <col min="2051" max="2052" width="4.21875" style="405" customWidth="1"/>
    <col min="2053" max="2053" width="0.6640625" style="405" customWidth="1"/>
    <col min="2054" max="2089" width="3.109375" style="405" customWidth="1"/>
    <col min="2090" max="2090" width="1.44140625" style="405" customWidth="1"/>
    <col min="2091" max="2305" width="9" style="405"/>
    <col min="2306" max="2306" width="1.44140625" style="405" customWidth="1"/>
    <col min="2307" max="2308" width="4.21875" style="405" customWidth="1"/>
    <col min="2309" max="2309" width="0.6640625" style="405" customWidth="1"/>
    <col min="2310" max="2345" width="3.109375" style="405" customWidth="1"/>
    <col min="2346" max="2346" width="1.44140625" style="405" customWidth="1"/>
    <col min="2347" max="2561" width="9" style="405"/>
    <col min="2562" max="2562" width="1.44140625" style="405" customWidth="1"/>
    <col min="2563" max="2564" width="4.21875" style="405" customWidth="1"/>
    <col min="2565" max="2565" width="0.6640625" style="405" customWidth="1"/>
    <col min="2566" max="2601" width="3.109375" style="405" customWidth="1"/>
    <col min="2602" max="2602" width="1.44140625" style="405" customWidth="1"/>
    <col min="2603" max="2817" width="9" style="405"/>
    <col min="2818" max="2818" width="1.44140625" style="405" customWidth="1"/>
    <col min="2819" max="2820" width="4.21875" style="405" customWidth="1"/>
    <col min="2821" max="2821" width="0.6640625" style="405" customWidth="1"/>
    <col min="2822" max="2857" width="3.109375" style="405" customWidth="1"/>
    <col min="2858" max="2858" width="1.44140625" style="405" customWidth="1"/>
    <col min="2859" max="3073" width="9" style="405"/>
    <col min="3074" max="3074" width="1.44140625" style="405" customWidth="1"/>
    <col min="3075" max="3076" width="4.21875" style="405" customWidth="1"/>
    <col min="3077" max="3077" width="0.6640625" style="405" customWidth="1"/>
    <col min="3078" max="3113" width="3.109375" style="405" customWidth="1"/>
    <col min="3114" max="3114" width="1.44140625" style="405" customWidth="1"/>
    <col min="3115" max="3329" width="9" style="405"/>
    <col min="3330" max="3330" width="1.44140625" style="405" customWidth="1"/>
    <col min="3331" max="3332" width="4.21875" style="405" customWidth="1"/>
    <col min="3333" max="3333" width="0.6640625" style="405" customWidth="1"/>
    <col min="3334" max="3369" width="3.109375" style="405" customWidth="1"/>
    <col min="3370" max="3370" width="1.44140625" style="405" customWidth="1"/>
    <col min="3371" max="3585" width="9" style="405"/>
    <col min="3586" max="3586" width="1.44140625" style="405" customWidth="1"/>
    <col min="3587" max="3588" width="4.21875" style="405" customWidth="1"/>
    <col min="3589" max="3589" width="0.6640625" style="405" customWidth="1"/>
    <col min="3590" max="3625" width="3.109375" style="405" customWidth="1"/>
    <col min="3626" max="3626" width="1.44140625" style="405" customWidth="1"/>
    <col min="3627" max="3841" width="9" style="405"/>
    <col min="3842" max="3842" width="1.44140625" style="405" customWidth="1"/>
    <col min="3843" max="3844" width="4.21875" style="405" customWidth="1"/>
    <col min="3845" max="3845" width="0.6640625" style="405" customWidth="1"/>
    <col min="3846" max="3881" width="3.109375" style="405" customWidth="1"/>
    <col min="3882" max="3882" width="1.44140625" style="405" customWidth="1"/>
    <col min="3883" max="4097" width="9" style="405"/>
    <col min="4098" max="4098" width="1.44140625" style="405" customWidth="1"/>
    <col min="4099" max="4100" width="4.21875" style="405" customWidth="1"/>
    <col min="4101" max="4101" width="0.6640625" style="405" customWidth="1"/>
    <col min="4102" max="4137" width="3.109375" style="405" customWidth="1"/>
    <col min="4138" max="4138" width="1.44140625" style="405" customWidth="1"/>
    <col min="4139" max="4353" width="9" style="405"/>
    <col min="4354" max="4354" width="1.44140625" style="405" customWidth="1"/>
    <col min="4355" max="4356" width="4.21875" style="405" customWidth="1"/>
    <col min="4357" max="4357" width="0.6640625" style="405" customWidth="1"/>
    <col min="4358" max="4393" width="3.109375" style="405" customWidth="1"/>
    <col min="4394" max="4394" width="1.44140625" style="405" customWidth="1"/>
    <col min="4395" max="4609" width="9" style="405"/>
    <col min="4610" max="4610" width="1.44140625" style="405" customWidth="1"/>
    <col min="4611" max="4612" width="4.21875" style="405" customWidth="1"/>
    <col min="4613" max="4613" width="0.6640625" style="405" customWidth="1"/>
    <col min="4614" max="4649" width="3.109375" style="405" customWidth="1"/>
    <col min="4650" max="4650" width="1.44140625" style="405" customWidth="1"/>
    <col min="4651" max="4865" width="9" style="405"/>
    <col min="4866" max="4866" width="1.44140625" style="405" customWidth="1"/>
    <col min="4867" max="4868" width="4.21875" style="405" customWidth="1"/>
    <col min="4869" max="4869" width="0.6640625" style="405" customWidth="1"/>
    <col min="4870" max="4905" width="3.109375" style="405" customWidth="1"/>
    <col min="4906" max="4906" width="1.44140625" style="405" customWidth="1"/>
    <col min="4907" max="5121" width="9" style="405"/>
    <col min="5122" max="5122" width="1.44140625" style="405" customWidth="1"/>
    <col min="5123" max="5124" width="4.21875" style="405" customWidth="1"/>
    <col min="5125" max="5125" width="0.6640625" style="405" customWidth="1"/>
    <col min="5126" max="5161" width="3.109375" style="405" customWidth="1"/>
    <col min="5162" max="5162" width="1.44140625" style="405" customWidth="1"/>
    <col min="5163" max="5377" width="9" style="405"/>
    <col min="5378" max="5378" width="1.44140625" style="405" customWidth="1"/>
    <col min="5379" max="5380" width="4.21875" style="405" customWidth="1"/>
    <col min="5381" max="5381" width="0.6640625" style="405" customWidth="1"/>
    <col min="5382" max="5417" width="3.109375" style="405" customWidth="1"/>
    <col min="5418" max="5418" width="1.44140625" style="405" customWidth="1"/>
    <col min="5419" max="5633" width="9" style="405"/>
    <col min="5634" max="5634" width="1.44140625" style="405" customWidth="1"/>
    <col min="5635" max="5636" width="4.21875" style="405" customWidth="1"/>
    <col min="5637" max="5637" width="0.6640625" style="405" customWidth="1"/>
    <col min="5638" max="5673" width="3.109375" style="405" customWidth="1"/>
    <col min="5674" max="5674" width="1.44140625" style="405" customWidth="1"/>
    <col min="5675" max="5889" width="9" style="405"/>
    <col min="5890" max="5890" width="1.44140625" style="405" customWidth="1"/>
    <col min="5891" max="5892" width="4.21875" style="405" customWidth="1"/>
    <col min="5893" max="5893" width="0.6640625" style="405" customWidth="1"/>
    <col min="5894" max="5929" width="3.109375" style="405" customWidth="1"/>
    <col min="5930" max="5930" width="1.44140625" style="405" customWidth="1"/>
    <col min="5931" max="6145" width="9" style="405"/>
    <col min="6146" max="6146" width="1.44140625" style="405" customWidth="1"/>
    <col min="6147" max="6148" width="4.21875" style="405" customWidth="1"/>
    <col min="6149" max="6149" width="0.6640625" style="405" customWidth="1"/>
    <col min="6150" max="6185" width="3.109375" style="405" customWidth="1"/>
    <col min="6186" max="6186" width="1.44140625" style="405" customWidth="1"/>
    <col min="6187" max="6401" width="9" style="405"/>
    <col min="6402" max="6402" width="1.44140625" style="405" customWidth="1"/>
    <col min="6403" max="6404" width="4.21875" style="405" customWidth="1"/>
    <col min="6405" max="6405" width="0.6640625" style="405" customWidth="1"/>
    <col min="6406" max="6441" width="3.109375" style="405" customWidth="1"/>
    <col min="6442" max="6442" width="1.44140625" style="405" customWidth="1"/>
    <col min="6443" max="6657" width="9" style="405"/>
    <col min="6658" max="6658" width="1.44140625" style="405" customWidth="1"/>
    <col min="6659" max="6660" width="4.21875" style="405" customWidth="1"/>
    <col min="6661" max="6661" width="0.6640625" style="405" customWidth="1"/>
    <col min="6662" max="6697" width="3.109375" style="405" customWidth="1"/>
    <col min="6698" max="6698" width="1.44140625" style="405" customWidth="1"/>
    <col min="6699" max="6913" width="9" style="405"/>
    <col min="6914" max="6914" width="1.44140625" style="405" customWidth="1"/>
    <col min="6915" max="6916" width="4.21875" style="405" customWidth="1"/>
    <col min="6917" max="6917" width="0.6640625" style="405" customWidth="1"/>
    <col min="6918" max="6953" width="3.109375" style="405" customWidth="1"/>
    <col min="6954" max="6954" width="1.44140625" style="405" customWidth="1"/>
    <col min="6955" max="7169" width="9" style="405"/>
    <col min="7170" max="7170" width="1.44140625" style="405" customWidth="1"/>
    <col min="7171" max="7172" width="4.21875" style="405" customWidth="1"/>
    <col min="7173" max="7173" width="0.6640625" style="405" customWidth="1"/>
    <col min="7174" max="7209" width="3.109375" style="405" customWidth="1"/>
    <col min="7210" max="7210" width="1.44140625" style="405" customWidth="1"/>
    <col min="7211" max="7425" width="9" style="405"/>
    <col min="7426" max="7426" width="1.44140625" style="405" customWidth="1"/>
    <col min="7427" max="7428" width="4.21875" style="405" customWidth="1"/>
    <col min="7429" max="7429" width="0.6640625" style="405" customWidth="1"/>
    <col min="7430" max="7465" width="3.109375" style="405" customWidth="1"/>
    <col min="7466" max="7466" width="1.44140625" style="405" customWidth="1"/>
    <col min="7467" max="7681" width="9" style="405"/>
    <col min="7682" max="7682" width="1.44140625" style="405" customWidth="1"/>
    <col min="7683" max="7684" width="4.21875" style="405" customWidth="1"/>
    <col min="7685" max="7685" width="0.6640625" style="405" customWidth="1"/>
    <col min="7686" max="7721" width="3.109375" style="405" customWidth="1"/>
    <col min="7722" max="7722" width="1.44140625" style="405" customWidth="1"/>
    <col min="7723" max="7937" width="9" style="405"/>
    <col min="7938" max="7938" width="1.44140625" style="405" customWidth="1"/>
    <col min="7939" max="7940" width="4.21875" style="405" customWidth="1"/>
    <col min="7941" max="7941" width="0.6640625" style="405" customWidth="1"/>
    <col min="7942" max="7977" width="3.109375" style="405" customWidth="1"/>
    <col min="7978" max="7978" width="1.44140625" style="405" customWidth="1"/>
    <col min="7979" max="8193" width="9" style="405"/>
    <col min="8194" max="8194" width="1.44140625" style="405" customWidth="1"/>
    <col min="8195" max="8196" width="4.21875" style="405" customWidth="1"/>
    <col min="8197" max="8197" width="0.6640625" style="405" customWidth="1"/>
    <col min="8198" max="8233" width="3.109375" style="405" customWidth="1"/>
    <col min="8234" max="8234" width="1.44140625" style="405" customWidth="1"/>
    <col min="8235" max="8449" width="9" style="405"/>
    <col min="8450" max="8450" width="1.44140625" style="405" customWidth="1"/>
    <col min="8451" max="8452" width="4.21875" style="405" customWidth="1"/>
    <col min="8453" max="8453" width="0.6640625" style="405" customWidth="1"/>
    <col min="8454" max="8489" width="3.109375" style="405" customWidth="1"/>
    <col min="8490" max="8490" width="1.44140625" style="405" customWidth="1"/>
    <col min="8491" max="8705" width="9" style="405"/>
    <col min="8706" max="8706" width="1.44140625" style="405" customWidth="1"/>
    <col min="8707" max="8708" width="4.21875" style="405" customWidth="1"/>
    <col min="8709" max="8709" width="0.6640625" style="405" customWidth="1"/>
    <col min="8710" max="8745" width="3.109375" style="405" customWidth="1"/>
    <col min="8746" max="8746" width="1.44140625" style="405" customWidth="1"/>
    <col min="8747" max="8961" width="9" style="405"/>
    <col min="8962" max="8962" width="1.44140625" style="405" customWidth="1"/>
    <col min="8963" max="8964" width="4.21875" style="405" customWidth="1"/>
    <col min="8965" max="8965" width="0.6640625" style="405" customWidth="1"/>
    <col min="8966" max="9001" width="3.109375" style="405" customWidth="1"/>
    <col min="9002" max="9002" width="1.44140625" style="405" customWidth="1"/>
    <col min="9003" max="9217" width="9" style="405"/>
    <col min="9218" max="9218" width="1.44140625" style="405" customWidth="1"/>
    <col min="9219" max="9220" width="4.21875" style="405" customWidth="1"/>
    <col min="9221" max="9221" width="0.6640625" style="405" customWidth="1"/>
    <col min="9222" max="9257" width="3.109375" style="405" customWidth="1"/>
    <col min="9258" max="9258" width="1.44140625" style="405" customWidth="1"/>
    <col min="9259" max="9473" width="9" style="405"/>
    <col min="9474" max="9474" width="1.44140625" style="405" customWidth="1"/>
    <col min="9475" max="9476" width="4.21875" style="405" customWidth="1"/>
    <col min="9477" max="9477" width="0.6640625" style="405" customWidth="1"/>
    <col min="9478" max="9513" width="3.109375" style="405" customWidth="1"/>
    <col min="9514" max="9514" width="1.44140625" style="405" customWidth="1"/>
    <col min="9515" max="9729" width="9" style="405"/>
    <col min="9730" max="9730" width="1.44140625" style="405" customWidth="1"/>
    <col min="9731" max="9732" width="4.21875" style="405" customWidth="1"/>
    <col min="9733" max="9733" width="0.6640625" style="405" customWidth="1"/>
    <col min="9734" max="9769" width="3.109375" style="405" customWidth="1"/>
    <col min="9770" max="9770" width="1.44140625" style="405" customWidth="1"/>
    <col min="9771" max="9985" width="9" style="405"/>
    <col min="9986" max="9986" width="1.44140625" style="405" customWidth="1"/>
    <col min="9987" max="9988" width="4.21875" style="405" customWidth="1"/>
    <col min="9989" max="9989" width="0.6640625" style="405" customWidth="1"/>
    <col min="9990" max="10025" width="3.109375" style="405" customWidth="1"/>
    <col min="10026" max="10026" width="1.44140625" style="405" customWidth="1"/>
    <col min="10027" max="10241" width="9" style="405"/>
    <col min="10242" max="10242" width="1.44140625" style="405" customWidth="1"/>
    <col min="10243" max="10244" width="4.21875" style="405" customWidth="1"/>
    <col min="10245" max="10245" width="0.6640625" style="405" customWidth="1"/>
    <col min="10246" max="10281" width="3.109375" style="405" customWidth="1"/>
    <col min="10282" max="10282" width="1.44140625" style="405" customWidth="1"/>
    <col min="10283" max="10497" width="9" style="405"/>
    <col min="10498" max="10498" width="1.44140625" style="405" customWidth="1"/>
    <col min="10499" max="10500" width="4.21875" style="405" customWidth="1"/>
    <col min="10501" max="10501" width="0.6640625" style="405" customWidth="1"/>
    <col min="10502" max="10537" width="3.109375" style="405" customWidth="1"/>
    <col min="10538" max="10538" width="1.44140625" style="405" customWidth="1"/>
    <col min="10539" max="10753" width="9" style="405"/>
    <col min="10754" max="10754" width="1.44140625" style="405" customWidth="1"/>
    <col min="10755" max="10756" width="4.21875" style="405" customWidth="1"/>
    <col min="10757" max="10757" width="0.6640625" style="405" customWidth="1"/>
    <col min="10758" max="10793" width="3.109375" style="405" customWidth="1"/>
    <col min="10794" max="10794" width="1.44140625" style="405" customWidth="1"/>
    <col min="10795" max="11009" width="9" style="405"/>
    <col min="11010" max="11010" width="1.44140625" style="405" customWidth="1"/>
    <col min="11011" max="11012" width="4.21875" style="405" customWidth="1"/>
    <col min="11013" max="11013" width="0.6640625" style="405" customWidth="1"/>
    <col min="11014" max="11049" width="3.109375" style="405" customWidth="1"/>
    <col min="11050" max="11050" width="1.44140625" style="405" customWidth="1"/>
    <col min="11051" max="11265" width="9" style="405"/>
    <col min="11266" max="11266" width="1.44140625" style="405" customWidth="1"/>
    <col min="11267" max="11268" width="4.21875" style="405" customWidth="1"/>
    <col min="11269" max="11269" width="0.6640625" style="405" customWidth="1"/>
    <col min="11270" max="11305" width="3.109375" style="405" customWidth="1"/>
    <col min="11306" max="11306" width="1.44140625" style="405" customWidth="1"/>
    <col min="11307" max="11521" width="9" style="405"/>
    <col min="11522" max="11522" width="1.44140625" style="405" customWidth="1"/>
    <col min="11523" max="11524" width="4.21875" style="405" customWidth="1"/>
    <col min="11525" max="11525" width="0.6640625" style="405" customWidth="1"/>
    <col min="11526" max="11561" width="3.109375" style="405" customWidth="1"/>
    <col min="11562" max="11562" width="1.44140625" style="405" customWidth="1"/>
    <col min="11563" max="11777" width="9" style="405"/>
    <col min="11778" max="11778" width="1.44140625" style="405" customWidth="1"/>
    <col min="11779" max="11780" width="4.21875" style="405" customWidth="1"/>
    <col min="11781" max="11781" width="0.6640625" style="405" customWidth="1"/>
    <col min="11782" max="11817" width="3.109375" style="405" customWidth="1"/>
    <col min="11818" max="11818" width="1.44140625" style="405" customWidth="1"/>
    <col min="11819" max="12033" width="9" style="405"/>
    <col min="12034" max="12034" width="1.44140625" style="405" customWidth="1"/>
    <col min="12035" max="12036" width="4.21875" style="405" customWidth="1"/>
    <col min="12037" max="12037" width="0.6640625" style="405" customWidth="1"/>
    <col min="12038" max="12073" width="3.109375" style="405" customWidth="1"/>
    <col min="12074" max="12074" width="1.44140625" style="405" customWidth="1"/>
    <col min="12075" max="12289" width="9" style="405"/>
    <col min="12290" max="12290" width="1.44140625" style="405" customWidth="1"/>
    <col min="12291" max="12292" width="4.21875" style="405" customWidth="1"/>
    <col min="12293" max="12293" width="0.6640625" style="405" customWidth="1"/>
    <col min="12294" max="12329" width="3.109375" style="405" customWidth="1"/>
    <col min="12330" max="12330" width="1.44140625" style="405" customWidth="1"/>
    <col min="12331" max="12545" width="9" style="405"/>
    <col min="12546" max="12546" width="1.44140625" style="405" customWidth="1"/>
    <col min="12547" max="12548" width="4.21875" style="405" customWidth="1"/>
    <col min="12549" max="12549" width="0.6640625" style="405" customWidth="1"/>
    <col min="12550" max="12585" width="3.109375" style="405" customWidth="1"/>
    <col min="12586" max="12586" width="1.44140625" style="405" customWidth="1"/>
    <col min="12587" max="12801" width="9" style="405"/>
    <col min="12802" max="12802" width="1.44140625" style="405" customWidth="1"/>
    <col min="12803" max="12804" width="4.21875" style="405" customWidth="1"/>
    <col min="12805" max="12805" width="0.6640625" style="405" customWidth="1"/>
    <col min="12806" max="12841" width="3.109375" style="405" customWidth="1"/>
    <col min="12842" max="12842" width="1.44140625" style="405" customWidth="1"/>
    <col min="12843" max="13057" width="9" style="405"/>
    <col min="13058" max="13058" width="1.44140625" style="405" customWidth="1"/>
    <col min="13059" max="13060" width="4.21875" style="405" customWidth="1"/>
    <col min="13061" max="13061" width="0.6640625" style="405" customWidth="1"/>
    <col min="13062" max="13097" width="3.109375" style="405" customWidth="1"/>
    <col min="13098" max="13098" width="1.44140625" style="405" customWidth="1"/>
    <col min="13099" max="13313" width="9" style="405"/>
    <col min="13314" max="13314" width="1.44140625" style="405" customWidth="1"/>
    <col min="13315" max="13316" width="4.21875" style="405" customWidth="1"/>
    <col min="13317" max="13317" width="0.6640625" style="405" customWidth="1"/>
    <col min="13318" max="13353" width="3.109375" style="405" customWidth="1"/>
    <col min="13354" max="13354" width="1.44140625" style="405" customWidth="1"/>
    <col min="13355" max="13569" width="9" style="405"/>
    <col min="13570" max="13570" width="1.44140625" style="405" customWidth="1"/>
    <col min="13571" max="13572" width="4.21875" style="405" customWidth="1"/>
    <col min="13573" max="13573" width="0.6640625" style="405" customWidth="1"/>
    <col min="13574" max="13609" width="3.109375" style="405" customWidth="1"/>
    <col min="13610" max="13610" width="1.44140625" style="405" customWidth="1"/>
    <col min="13611" max="13825" width="9" style="405"/>
    <col min="13826" max="13826" width="1.44140625" style="405" customWidth="1"/>
    <col min="13827" max="13828" width="4.21875" style="405" customWidth="1"/>
    <col min="13829" max="13829" width="0.6640625" style="405" customWidth="1"/>
    <col min="13830" max="13865" width="3.109375" style="405" customWidth="1"/>
    <col min="13866" max="13866" width="1.44140625" style="405" customWidth="1"/>
    <col min="13867" max="14081" width="9" style="405"/>
    <col min="14082" max="14082" width="1.44140625" style="405" customWidth="1"/>
    <col min="14083" max="14084" width="4.21875" style="405" customWidth="1"/>
    <col min="14085" max="14085" width="0.6640625" style="405" customWidth="1"/>
    <col min="14086" max="14121" width="3.109375" style="405" customWidth="1"/>
    <col min="14122" max="14122" width="1.44140625" style="405" customWidth="1"/>
    <col min="14123" max="14337" width="9" style="405"/>
    <col min="14338" max="14338" width="1.44140625" style="405" customWidth="1"/>
    <col min="14339" max="14340" width="4.21875" style="405" customWidth="1"/>
    <col min="14341" max="14341" width="0.6640625" style="405" customWidth="1"/>
    <col min="14342" max="14377" width="3.109375" style="405" customWidth="1"/>
    <col min="14378" max="14378" width="1.44140625" style="405" customWidth="1"/>
    <col min="14379" max="14593" width="9" style="405"/>
    <col min="14594" max="14594" width="1.44140625" style="405" customWidth="1"/>
    <col min="14595" max="14596" width="4.21875" style="405" customWidth="1"/>
    <col min="14597" max="14597" width="0.6640625" style="405" customWidth="1"/>
    <col min="14598" max="14633" width="3.109375" style="405" customWidth="1"/>
    <col min="14634" max="14634" width="1.44140625" style="405" customWidth="1"/>
    <col min="14635" max="14849" width="9" style="405"/>
    <col min="14850" max="14850" width="1.44140625" style="405" customWidth="1"/>
    <col min="14851" max="14852" width="4.21875" style="405" customWidth="1"/>
    <col min="14853" max="14853" width="0.6640625" style="405" customWidth="1"/>
    <col min="14854" max="14889" width="3.109375" style="405" customWidth="1"/>
    <col min="14890" max="14890" width="1.44140625" style="405" customWidth="1"/>
    <col min="14891" max="15105" width="9" style="405"/>
    <col min="15106" max="15106" width="1.44140625" style="405" customWidth="1"/>
    <col min="15107" max="15108" width="4.21875" style="405" customWidth="1"/>
    <col min="15109" max="15109" width="0.6640625" style="405" customWidth="1"/>
    <col min="15110" max="15145" width="3.109375" style="405" customWidth="1"/>
    <col min="15146" max="15146" width="1.44140625" style="405" customWidth="1"/>
    <col min="15147" max="15361" width="9" style="405"/>
    <col min="15362" max="15362" width="1.44140625" style="405" customWidth="1"/>
    <col min="15363" max="15364" width="4.21875" style="405" customWidth="1"/>
    <col min="15365" max="15365" width="0.6640625" style="405" customWidth="1"/>
    <col min="15366" max="15401" width="3.109375" style="405" customWidth="1"/>
    <col min="15402" max="15402" width="1.44140625" style="405" customWidth="1"/>
    <col min="15403" max="15617" width="9" style="405"/>
    <col min="15618" max="15618" width="1.44140625" style="405" customWidth="1"/>
    <col min="15619" max="15620" width="4.21875" style="405" customWidth="1"/>
    <col min="15621" max="15621" width="0.6640625" style="405" customWidth="1"/>
    <col min="15622" max="15657" width="3.109375" style="405" customWidth="1"/>
    <col min="15658" max="15658" width="1.44140625" style="405" customWidth="1"/>
    <col min="15659" max="15873" width="9" style="405"/>
    <col min="15874" max="15874" width="1.44140625" style="405" customWidth="1"/>
    <col min="15875" max="15876" width="4.21875" style="405" customWidth="1"/>
    <col min="15877" max="15877" width="0.6640625" style="405" customWidth="1"/>
    <col min="15878" max="15913" width="3.109375" style="405" customWidth="1"/>
    <col min="15914" max="15914" width="1.44140625" style="405" customWidth="1"/>
    <col min="15915" max="16129" width="9" style="405"/>
    <col min="16130" max="16130" width="1.44140625" style="405" customWidth="1"/>
    <col min="16131" max="16132" width="4.21875" style="405" customWidth="1"/>
    <col min="16133" max="16133" width="0.6640625" style="405" customWidth="1"/>
    <col min="16134" max="16169" width="3.109375" style="405" customWidth="1"/>
    <col min="16170" max="16170" width="1.44140625" style="405" customWidth="1"/>
    <col min="16171" max="16384" width="9" style="405"/>
  </cols>
  <sheetData>
    <row r="1" spans="2:43" s="396" customFormat="1" ht="9.9" customHeight="1">
      <c r="B1" s="394" t="s">
        <v>759</v>
      </c>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5"/>
      <c r="AK1" s="395"/>
      <c r="AL1" s="395"/>
      <c r="AM1" s="395"/>
      <c r="AN1" s="395"/>
      <c r="AO1" s="395"/>
    </row>
    <row r="2" spans="2:43" s="396" customFormat="1" ht="12" customHeight="1">
      <c r="B2" s="743" t="s">
        <v>760</v>
      </c>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743"/>
      <c r="AI2" s="743"/>
      <c r="AJ2" s="743"/>
      <c r="AK2" s="743"/>
      <c r="AL2" s="743"/>
      <c r="AM2" s="743"/>
      <c r="AN2" s="743"/>
      <c r="AO2" s="743"/>
    </row>
    <row r="3" spans="2:43" s="396" customFormat="1" ht="9.9" customHeight="1">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7" t="s">
        <v>761</v>
      </c>
      <c r="AG3" s="744"/>
      <c r="AH3" s="744"/>
      <c r="AI3" s="395" t="s">
        <v>762</v>
      </c>
      <c r="AJ3" s="744"/>
      <c r="AK3" s="744"/>
      <c r="AL3" s="395" t="s">
        <v>763</v>
      </c>
      <c r="AM3" s="744"/>
      <c r="AN3" s="744"/>
      <c r="AO3" s="395" t="s">
        <v>764</v>
      </c>
    </row>
    <row r="4" spans="2:43" s="396" customFormat="1" ht="9.9" customHeight="1">
      <c r="B4" s="395"/>
      <c r="C4" s="664" t="s">
        <v>765</v>
      </c>
      <c r="D4" s="664"/>
      <c r="E4" s="664"/>
      <c r="F4" s="664"/>
      <c r="G4" s="664"/>
      <c r="H4" s="664"/>
      <c r="I4" s="395"/>
      <c r="J4" s="395"/>
      <c r="K4" s="395"/>
      <c r="L4" s="395"/>
      <c r="M4" s="395"/>
      <c r="N4" s="395"/>
      <c r="O4" s="395"/>
      <c r="P4" s="395"/>
      <c r="Q4" s="395"/>
      <c r="R4" s="395"/>
      <c r="S4" s="395"/>
      <c r="T4" s="395"/>
      <c r="U4" s="395"/>
      <c r="V4" s="395"/>
      <c r="W4" s="395"/>
      <c r="X4" s="395"/>
      <c r="Y4" s="395"/>
      <c r="Z4" s="395"/>
      <c r="AA4" s="395"/>
      <c r="AB4" s="395"/>
      <c r="AC4" s="395"/>
      <c r="AD4" s="395"/>
      <c r="AE4" s="395"/>
      <c r="AF4" s="397"/>
      <c r="AG4" s="373"/>
      <c r="AH4" s="373"/>
      <c r="AI4" s="395"/>
      <c r="AJ4" s="373"/>
      <c r="AK4" s="373"/>
      <c r="AL4" s="395"/>
      <c r="AM4" s="373"/>
      <c r="AN4" s="373"/>
      <c r="AO4" s="395"/>
    </row>
    <row r="5" spans="2:43" s="396" customFormat="1" ht="9.9" customHeight="1">
      <c r="B5" s="395"/>
      <c r="C5" s="395" t="s">
        <v>766</v>
      </c>
      <c r="I5" s="395" t="s">
        <v>767</v>
      </c>
      <c r="J5" s="395"/>
      <c r="K5" s="395"/>
      <c r="L5" s="395"/>
      <c r="M5" s="373"/>
      <c r="N5" s="373"/>
      <c r="O5" s="373"/>
      <c r="P5" s="373"/>
      <c r="Q5" s="373"/>
      <c r="R5" s="373"/>
      <c r="S5" s="373"/>
      <c r="T5" s="373"/>
      <c r="U5" s="373"/>
      <c r="V5" s="373"/>
      <c r="W5" s="395"/>
      <c r="X5" s="395"/>
      <c r="Y5" s="395"/>
      <c r="Z5" s="395"/>
      <c r="AA5" s="395"/>
      <c r="AB5" s="395"/>
      <c r="AC5" s="395"/>
      <c r="AD5" s="395"/>
      <c r="AE5" s="395"/>
      <c r="AF5" s="395"/>
      <c r="AG5" s="395"/>
      <c r="AH5" s="395"/>
      <c r="AI5" s="395"/>
      <c r="AJ5" s="395"/>
      <c r="AK5" s="395"/>
      <c r="AL5" s="395"/>
      <c r="AM5" s="395"/>
      <c r="AN5" s="395"/>
      <c r="AO5" s="395"/>
    </row>
    <row r="6" spans="2:43" s="396" customFormat="1" ht="3.9" customHeight="1" thickBot="1">
      <c r="B6" s="395"/>
      <c r="C6" s="395"/>
      <c r="D6" s="395"/>
      <c r="E6" s="395"/>
      <c r="F6" s="395"/>
      <c r="G6" s="395"/>
      <c r="H6" s="395"/>
      <c r="I6" s="395"/>
      <c r="J6" s="395"/>
      <c r="K6" s="395"/>
      <c r="L6" s="395"/>
      <c r="M6" s="395"/>
      <c r="N6" s="395"/>
      <c r="O6" s="745"/>
      <c r="P6" s="745"/>
      <c r="Q6" s="395"/>
      <c r="R6" s="395"/>
      <c r="S6" s="395"/>
      <c r="T6" s="395"/>
      <c r="U6" s="395"/>
      <c r="V6" s="395"/>
      <c r="W6" s="395"/>
      <c r="X6" s="395"/>
      <c r="Y6" s="395"/>
      <c r="Z6" s="395"/>
      <c r="AA6" s="395"/>
      <c r="AB6" s="346"/>
      <c r="AC6" s="346"/>
      <c r="AD6" s="346"/>
      <c r="AE6" s="346"/>
      <c r="AF6" s="346"/>
      <c r="AG6" s="346"/>
      <c r="AH6" s="346"/>
      <c r="AI6" s="346"/>
      <c r="AJ6" s="346"/>
      <c r="AK6" s="346"/>
      <c r="AL6" s="346"/>
      <c r="AM6" s="346"/>
      <c r="AN6" s="346"/>
      <c r="AO6" s="395"/>
    </row>
    <row r="7" spans="2:43" s="396" customFormat="1" ht="11.1" customHeight="1">
      <c r="B7" s="753" t="s">
        <v>768</v>
      </c>
      <c r="C7" s="714" t="s">
        <v>15</v>
      </c>
      <c r="D7" s="715"/>
      <c r="E7" s="715"/>
      <c r="F7" s="715"/>
      <c r="G7" s="715"/>
      <c r="H7" s="715"/>
      <c r="I7" s="715"/>
      <c r="J7" s="715"/>
      <c r="K7" s="715"/>
      <c r="L7" s="715"/>
      <c r="M7" s="756"/>
      <c r="N7" s="757"/>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9"/>
    </row>
    <row r="8" spans="2:43" s="396" customFormat="1" ht="11.1" customHeight="1">
      <c r="B8" s="754"/>
      <c r="C8" s="663" t="s">
        <v>769</v>
      </c>
      <c r="D8" s="664"/>
      <c r="E8" s="664"/>
      <c r="F8" s="664"/>
      <c r="G8" s="664"/>
      <c r="H8" s="664"/>
      <c r="I8" s="664"/>
      <c r="J8" s="664"/>
      <c r="K8" s="664"/>
      <c r="L8" s="664"/>
      <c r="M8" s="664"/>
      <c r="N8" s="760"/>
      <c r="O8" s="761"/>
      <c r="P8" s="761"/>
      <c r="Q8" s="761"/>
      <c r="R8" s="761"/>
      <c r="S8" s="761"/>
      <c r="T8" s="761"/>
      <c r="U8" s="761"/>
      <c r="V8" s="761"/>
      <c r="W8" s="761"/>
      <c r="X8" s="761"/>
      <c r="Y8" s="761"/>
      <c r="Z8" s="761"/>
      <c r="AA8" s="761"/>
      <c r="AB8" s="761"/>
      <c r="AC8" s="761"/>
      <c r="AD8" s="761"/>
      <c r="AE8" s="761"/>
      <c r="AF8" s="761"/>
      <c r="AG8" s="761"/>
      <c r="AH8" s="761"/>
      <c r="AI8" s="761"/>
      <c r="AJ8" s="761"/>
      <c r="AK8" s="761"/>
      <c r="AL8" s="761"/>
      <c r="AM8" s="761"/>
      <c r="AN8" s="761"/>
      <c r="AO8" s="762"/>
    </row>
    <row r="9" spans="2:43" s="396" customFormat="1" ht="11.1" customHeight="1">
      <c r="B9" s="754"/>
      <c r="C9" s="660" t="s">
        <v>770</v>
      </c>
      <c r="D9" s="661"/>
      <c r="E9" s="661"/>
      <c r="F9" s="661"/>
      <c r="G9" s="661"/>
      <c r="H9" s="661"/>
      <c r="I9" s="661"/>
      <c r="J9" s="661"/>
      <c r="K9" s="661"/>
      <c r="L9" s="661"/>
      <c r="M9" s="662"/>
      <c r="N9" s="653" t="s">
        <v>771</v>
      </c>
      <c r="O9" s="654"/>
      <c r="P9" s="654"/>
      <c r="Q9" s="654"/>
      <c r="R9" s="654"/>
      <c r="S9" s="654"/>
      <c r="T9" s="654"/>
      <c r="U9" s="398" t="s">
        <v>673</v>
      </c>
      <c r="V9" s="654"/>
      <c r="W9" s="654"/>
      <c r="X9" s="654"/>
      <c r="Y9" s="398" t="s">
        <v>772</v>
      </c>
      <c r="Z9" s="661"/>
      <c r="AA9" s="661"/>
      <c r="AB9" s="661"/>
      <c r="AC9" s="661"/>
      <c r="AD9" s="661"/>
      <c r="AE9" s="661"/>
      <c r="AF9" s="661"/>
      <c r="AG9" s="661"/>
      <c r="AH9" s="661"/>
      <c r="AI9" s="661"/>
      <c r="AJ9" s="661"/>
      <c r="AK9" s="661"/>
      <c r="AL9" s="661"/>
      <c r="AM9" s="661"/>
      <c r="AN9" s="661"/>
      <c r="AO9" s="722"/>
    </row>
    <row r="10" spans="2:43" s="396" customFormat="1" ht="11.1" customHeight="1">
      <c r="B10" s="754"/>
      <c r="C10" s="663"/>
      <c r="D10" s="664"/>
      <c r="E10" s="664"/>
      <c r="F10" s="664"/>
      <c r="G10" s="664"/>
      <c r="H10" s="664"/>
      <c r="I10" s="664"/>
      <c r="J10" s="664"/>
      <c r="K10" s="664"/>
      <c r="L10" s="664"/>
      <c r="M10" s="665"/>
      <c r="N10" s="723" t="s">
        <v>773</v>
      </c>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4"/>
      <c r="AN10" s="724"/>
      <c r="AO10" s="725"/>
    </row>
    <row r="11" spans="2:43" s="396" customFormat="1" ht="11.1" customHeight="1">
      <c r="B11" s="754"/>
      <c r="C11" s="682"/>
      <c r="D11" s="683"/>
      <c r="E11" s="683"/>
      <c r="F11" s="683"/>
      <c r="G11" s="683"/>
      <c r="H11" s="683"/>
      <c r="I11" s="683"/>
      <c r="J11" s="683"/>
      <c r="K11" s="683"/>
      <c r="L11" s="683"/>
      <c r="M11" s="684"/>
      <c r="N11" s="746" t="s">
        <v>774</v>
      </c>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8"/>
    </row>
    <row r="12" spans="2:43" s="396" customFormat="1" ht="11.1" customHeight="1">
      <c r="B12" s="754"/>
      <c r="C12" s="729" t="s">
        <v>775</v>
      </c>
      <c r="D12" s="730"/>
      <c r="E12" s="730"/>
      <c r="F12" s="730"/>
      <c r="G12" s="730"/>
      <c r="H12" s="730"/>
      <c r="I12" s="730"/>
      <c r="J12" s="730"/>
      <c r="K12" s="730"/>
      <c r="L12" s="730"/>
      <c r="M12" s="731"/>
      <c r="N12" s="669" t="s">
        <v>22</v>
      </c>
      <c r="O12" s="670"/>
      <c r="P12" s="670"/>
      <c r="Q12" s="670"/>
      <c r="R12" s="671"/>
      <c r="S12" s="749"/>
      <c r="T12" s="750"/>
      <c r="U12" s="750"/>
      <c r="V12" s="750"/>
      <c r="W12" s="750"/>
      <c r="X12" s="750"/>
      <c r="Y12" s="750"/>
      <c r="Z12" s="750"/>
      <c r="AA12" s="750"/>
      <c r="AB12" s="751"/>
      <c r="AC12" s="653" t="s">
        <v>776</v>
      </c>
      <c r="AD12" s="654"/>
      <c r="AE12" s="654"/>
      <c r="AF12" s="654"/>
      <c r="AG12" s="674"/>
      <c r="AH12" s="749"/>
      <c r="AI12" s="750"/>
      <c r="AJ12" s="750"/>
      <c r="AK12" s="750"/>
      <c r="AL12" s="750"/>
      <c r="AM12" s="750"/>
      <c r="AN12" s="750"/>
      <c r="AO12" s="752"/>
    </row>
    <row r="13" spans="2:43" s="396" customFormat="1" ht="11.1" customHeight="1">
      <c r="B13" s="754"/>
      <c r="C13" s="729" t="s">
        <v>777</v>
      </c>
      <c r="D13" s="730"/>
      <c r="E13" s="730"/>
      <c r="F13" s="730"/>
      <c r="G13" s="730"/>
      <c r="H13" s="730"/>
      <c r="I13" s="730"/>
      <c r="J13" s="730"/>
      <c r="K13" s="730"/>
      <c r="L13" s="730"/>
      <c r="M13" s="731"/>
      <c r="N13" s="729"/>
      <c r="O13" s="730"/>
      <c r="P13" s="730"/>
      <c r="Q13" s="730"/>
      <c r="R13" s="730"/>
      <c r="S13" s="730"/>
      <c r="T13" s="730"/>
      <c r="U13" s="730"/>
      <c r="V13" s="730"/>
      <c r="W13" s="730"/>
      <c r="X13" s="730"/>
      <c r="Y13" s="730"/>
      <c r="Z13" s="730"/>
      <c r="AA13" s="730"/>
      <c r="AB13" s="730"/>
      <c r="AC13" s="730"/>
      <c r="AD13" s="730"/>
      <c r="AE13" s="730"/>
      <c r="AF13" s="730"/>
      <c r="AG13" s="730"/>
      <c r="AH13" s="730"/>
      <c r="AI13" s="730"/>
      <c r="AJ13" s="730"/>
      <c r="AK13" s="730"/>
      <c r="AL13" s="730"/>
      <c r="AM13" s="730"/>
      <c r="AN13" s="730"/>
      <c r="AO13" s="732"/>
    </row>
    <row r="14" spans="2:43" ht="11.1" customHeight="1">
      <c r="B14" s="754"/>
      <c r="C14" s="660" t="s">
        <v>778</v>
      </c>
      <c r="D14" s="661"/>
      <c r="E14" s="661"/>
      <c r="F14" s="661"/>
      <c r="G14" s="661"/>
      <c r="H14" s="661"/>
      <c r="I14" s="661"/>
      <c r="J14" s="661"/>
      <c r="K14" s="661"/>
      <c r="L14" s="661"/>
      <c r="M14" s="662"/>
      <c r="N14" s="399" t="s">
        <v>241</v>
      </c>
      <c r="O14" s="400" t="s">
        <v>779</v>
      </c>
      <c r="P14" s="328"/>
      <c r="Q14" s="328"/>
      <c r="R14" s="328"/>
      <c r="S14" s="328"/>
      <c r="T14" s="328"/>
      <c r="U14" s="328"/>
      <c r="V14" s="328"/>
      <c r="W14" s="328"/>
      <c r="X14" s="328"/>
      <c r="Y14" s="401"/>
      <c r="Z14" s="401"/>
      <c r="AA14" s="401"/>
      <c r="AB14" s="401"/>
      <c r="AC14" s="402" t="s">
        <v>241</v>
      </c>
      <c r="AD14" s="400" t="s">
        <v>780</v>
      </c>
      <c r="AE14" s="403"/>
      <c r="AF14" s="403"/>
      <c r="AG14" s="403"/>
      <c r="AH14" s="403"/>
      <c r="AI14" s="403"/>
      <c r="AJ14" s="403"/>
      <c r="AK14" s="403"/>
      <c r="AL14" s="403"/>
      <c r="AM14" s="403"/>
      <c r="AN14" s="403"/>
      <c r="AO14" s="404"/>
      <c r="AQ14" s="405"/>
    </row>
    <row r="15" spans="2:43" ht="11.1" customHeight="1">
      <c r="B15" s="754"/>
      <c r="C15" s="663"/>
      <c r="D15" s="664"/>
      <c r="E15" s="664"/>
      <c r="F15" s="664"/>
      <c r="G15" s="664"/>
      <c r="H15" s="664"/>
      <c r="I15" s="664"/>
      <c r="J15" s="664"/>
      <c r="K15" s="664"/>
      <c r="L15" s="664"/>
      <c r="M15" s="665"/>
      <c r="N15" s="399" t="s">
        <v>241</v>
      </c>
      <c r="O15" s="400" t="s">
        <v>781</v>
      </c>
      <c r="P15" s="328"/>
      <c r="Q15" s="328"/>
      <c r="R15" s="328"/>
      <c r="S15" s="328"/>
      <c r="T15" s="328"/>
      <c r="U15" s="328"/>
      <c r="V15" s="328"/>
      <c r="W15" s="328"/>
      <c r="X15" s="328"/>
      <c r="Y15" s="401"/>
      <c r="Z15" s="401"/>
      <c r="AA15" s="401"/>
      <c r="AB15" s="401"/>
      <c r="AC15" s="402" t="s">
        <v>241</v>
      </c>
      <c r="AD15" s="400" t="s">
        <v>782</v>
      </c>
      <c r="AE15" s="406"/>
      <c r="AF15" s="406"/>
      <c r="AG15" s="406"/>
      <c r="AH15" s="406"/>
      <c r="AI15" s="406"/>
      <c r="AJ15" s="406"/>
      <c r="AK15" s="406"/>
      <c r="AL15" s="406"/>
      <c r="AM15" s="406"/>
      <c r="AN15" s="406"/>
      <c r="AO15" s="407"/>
      <c r="AQ15" s="405"/>
    </row>
    <row r="16" spans="2:43" ht="11.1" customHeight="1">
      <c r="B16" s="754"/>
      <c r="C16" s="663"/>
      <c r="D16" s="664"/>
      <c r="E16" s="664"/>
      <c r="F16" s="664"/>
      <c r="G16" s="664"/>
      <c r="H16" s="664"/>
      <c r="I16" s="664"/>
      <c r="J16" s="664"/>
      <c r="K16" s="664"/>
      <c r="L16" s="664"/>
      <c r="M16" s="665"/>
      <c r="N16" s="399" t="s">
        <v>241</v>
      </c>
      <c r="O16" s="400">
        <v>5</v>
      </c>
      <c r="P16" s="408" t="s">
        <v>783</v>
      </c>
      <c r="Q16" s="328"/>
      <c r="R16" s="328"/>
      <c r="S16" s="328"/>
      <c r="T16" s="328"/>
      <c r="U16" s="328"/>
      <c r="V16" s="328"/>
      <c r="W16" s="328"/>
      <c r="X16" s="328"/>
      <c r="Y16" s="401"/>
      <c r="Z16" s="401"/>
      <c r="AA16" s="401"/>
      <c r="AB16" s="401"/>
      <c r="AC16" s="402" t="s">
        <v>241</v>
      </c>
      <c r="AD16" s="328" t="s">
        <v>784</v>
      </c>
      <c r="AE16" s="406"/>
      <c r="AF16" s="406"/>
      <c r="AG16" s="406"/>
      <c r="AH16" s="406"/>
      <c r="AI16" s="406"/>
      <c r="AJ16" s="406"/>
      <c r="AK16" s="406"/>
      <c r="AL16" s="406"/>
      <c r="AM16" s="406"/>
      <c r="AN16" s="406"/>
      <c r="AO16" s="407"/>
      <c r="AQ16" s="405"/>
    </row>
    <row r="17" spans="2:43" ht="11.1" customHeight="1">
      <c r="B17" s="754"/>
      <c r="C17" s="663"/>
      <c r="D17" s="664"/>
      <c r="E17" s="664"/>
      <c r="F17" s="664"/>
      <c r="G17" s="664"/>
      <c r="H17" s="664"/>
      <c r="I17" s="664"/>
      <c r="J17" s="664"/>
      <c r="K17" s="664"/>
      <c r="L17" s="664"/>
      <c r="M17" s="665"/>
      <c r="N17" s="399" t="s">
        <v>241</v>
      </c>
      <c r="O17" s="400" t="s">
        <v>785</v>
      </c>
      <c r="P17" s="328"/>
      <c r="Q17" s="328"/>
      <c r="R17" s="328"/>
      <c r="S17" s="328"/>
      <c r="T17" s="328"/>
      <c r="U17" s="328"/>
      <c r="V17" s="328"/>
      <c r="W17" s="328"/>
      <c r="X17" s="328"/>
      <c r="Y17" s="401"/>
      <c r="Z17" s="401"/>
      <c r="AA17" s="401"/>
      <c r="AB17" s="401"/>
      <c r="AC17" s="402" t="s">
        <v>241</v>
      </c>
      <c r="AD17" s="328" t="s">
        <v>786</v>
      </c>
      <c r="AE17" s="406"/>
      <c r="AF17" s="406"/>
      <c r="AG17" s="406"/>
      <c r="AH17" s="406"/>
      <c r="AI17" s="406"/>
      <c r="AJ17" s="406"/>
      <c r="AK17" s="406"/>
      <c r="AL17" s="406"/>
      <c r="AM17" s="406"/>
      <c r="AN17" s="406"/>
      <c r="AO17" s="407"/>
      <c r="AQ17" s="405"/>
    </row>
    <row r="18" spans="2:43" ht="11.1" customHeight="1">
      <c r="B18" s="754"/>
      <c r="C18" s="682"/>
      <c r="D18" s="683"/>
      <c r="E18" s="683"/>
      <c r="F18" s="683"/>
      <c r="G18" s="683"/>
      <c r="H18" s="683"/>
      <c r="I18" s="683"/>
      <c r="J18" s="683"/>
      <c r="K18" s="683"/>
      <c r="L18" s="683"/>
      <c r="M18" s="684"/>
      <c r="N18" s="409" t="s">
        <v>241</v>
      </c>
      <c r="O18" s="410" t="s">
        <v>787</v>
      </c>
      <c r="P18" s="411"/>
      <c r="Q18" s="411"/>
      <c r="R18" s="411"/>
      <c r="S18" s="411"/>
      <c r="T18" s="411"/>
      <c r="U18" s="411"/>
      <c r="V18" s="411"/>
      <c r="W18" s="411"/>
      <c r="X18" s="411"/>
      <c r="Y18" s="401"/>
      <c r="Z18" s="401"/>
      <c r="AA18" s="401"/>
      <c r="AB18" s="412"/>
      <c r="AC18" s="411"/>
      <c r="AD18" s="413"/>
      <c r="AE18" s="413"/>
      <c r="AF18" s="413"/>
      <c r="AG18" s="413"/>
      <c r="AH18" s="413"/>
      <c r="AI18" s="413"/>
      <c r="AJ18" s="413"/>
      <c r="AK18" s="413"/>
      <c r="AL18" s="413"/>
      <c r="AM18" s="413"/>
      <c r="AN18" s="413"/>
      <c r="AO18" s="414"/>
      <c r="AQ18" s="405"/>
    </row>
    <row r="19" spans="2:43" ht="11.1" customHeight="1">
      <c r="B19" s="754"/>
      <c r="C19" s="733" t="s">
        <v>788</v>
      </c>
      <c r="D19" s="733"/>
      <c r="E19" s="733"/>
      <c r="F19" s="733"/>
      <c r="G19" s="733"/>
      <c r="H19" s="733"/>
      <c r="I19" s="733"/>
      <c r="J19" s="733"/>
      <c r="K19" s="734"/>
      <c r="L19" s="734"/>
      <c r="M19" s="735"/>
      <c r="N19" s="736" t="s">
        <v>26</v>
      </c>
      <c r="O19" s="737"/>
      <c r="P19" s="737"/>
      <c r="Q19" s="737"/>
      <c r="R19" s="738"/>
      <c r="S19" s="739"/>
      <c r="T19" s="740"/>
      <c r="U19" s="740"/>
      <c r="V19" s="740"/>
      <c r="W19" s="740"/>
      <c r="X19" s="740"/>
      <c r="Y19" s="740"/>
      <c r="Z19" s="740"/>
      <c r="AA19" s="740"/>
      <c r="AB19" s="741"/>
      <c r="AC19" s="737" t="s">
        <v>27</v>
      </c>
      <c r="AD19" s="737"/>
      <c r="AE19" s="737"/>
      <c r="AF19" s="737"/>
      <c r="AG19" s="738"/>
      <c r="AH19" s="739"/>
      <c r="AI19" s="740"/>
      <c r="AJ19" s="740"/>
      <c r="AK19" s="740"/>
      <c r="AL19" s="740"/>
      <c r="AM19" s="740"/>
      <c r="AN19" s="740"/>
      <c r="AO19" s="742"/>
      <c r="AQ19" s="405"/>
    </row>
    <row r="20" spans="2:43" ht="11.1" customHeight="1">
      <c r="B20" s="754"/>
      <c r="C20" s="700" t="s">
        <v>28</v>
      </c>
      <c r="D20" s="700"/>
      <c r="E20" s="700"/>
      <c r="F20" s="700"/>
      <c r="G20" s="700"/>
      <c r="H20" s="700"/>
      <c r="I20" s="700"/>
      <c r="J20" s="700"/>
      <c r="K20" s="763"/>
      <c r="L20" s="763"/>
      <c r="M20" s="763"/>
      <c r="N20" s="653" t="s">
        <v>771</v>
      </c>
      <c r="O20" s="654"/>
      <c r="P20" s="654"/>
      <c r="Q20" s="654"/>
      <c r="R20" s="654"/>
      <c r="S20" s="654"/>
      <c r="T20" s="654"/>
      <c r="U20" s="398" t="s">
        <v>673</v>
      </c>
      <c r="V20" s="654"/>
      <c r="W20" s="654"/>
      <c r="X20" s="654"/>
      <c r="Y20" s="398" t="s">
        <v>772</v>
      </c>
      <c r="Z20" s="661"/>
      <c r="AA20" s="661"/>
      <c r="AB20" s="661"/>
      <c r="AC20" s="661"/>
      <c r="AD20" s="661"/>
      <c r="AE20" s="661"/>
      <c r="AF20" s="661"/>
      <c r="AG20" s="661"/>
      <c r="AH20" s="661"/>
      <c r="AI20" s="661"/>
      <c r="AJ20" s="661"/>
      <c r="AK20" s="661"/>
      <c r="AL20" s="661"/>
      <c r="AM20" s="661"/>
      <c r="AN20" s="661"/>
      <c r="AO20" s="722"/>
      <c r="AQ20" s="405"/>
    </row>
    <row r="21" spans="2:43" ht="11.1" customHeight="1">
      <c r="B21" s="754"/>
      <c r="C21" s="700"/>
      <c r="D21" s="700"/>
      <c r="E21" s="700"/>
      <c r="F21" s="700"/>
      <c r="G21" s="700"/>
      <c r="H21" s="700"/>
      <c r="I21" s="700"/>
      <c r="J21" s="700"/>
      <c r="K21" s="763"/>
      <c r="L21" s="763"/>
      <c r="M21" s="763"/>
      <c r="N21" s="723" t="s">
        <v>773</v>
      </c>
      <c r="O21" s="724"/>
      <c r="P21" s="724"/>
      <c r="Q21" s="724"/>
      <c r="R21" s="724"/>
      <c r="S21" s="724"/>
      <c r="T21" s="724"/>
      <c r="U21" s="724"/>
      <c r="V21" s="724"/>
      <c r="W21" s="724"/>
      <c r="X21" s="724"/>
      <c r="Y21" s="724"/>
      <c r="Z21" s="724"/>
      <c r="AA21" s="724"/>
      <c r="AB21" s="724"/>
      <c r="AC21" s="724"/>
      <c r="AD21" s="724"/>
      <c r="AE21" s="724"/>
      <c r="AF21" s="724"/>
      <c r="AG21" s="724"/>
      <c r="AH21" s="724"/>
      <c r="AI21" s="724"/>
      <c r="AJ21" s="724"/>
      <c r="AK21" s="724"/>
      <c r="AL21" s="724"/>
      <c r="AM21" s="724"/>
      <c r="AN21" s="724"/>
      <c r="AO21" s="725"/>
      <c r="AQ21" s="405"/>
    </row>
    <row r="22" spans="2:43" ht="11.1" customHeight="1" thickBot="1">
      <c r="B22" s="755"/>
      <c r="C22" s="764"/>
      <c r="D22" s="764"/>
      <c r="E22" s="764"/>
      <c r="F22" s="764"/>
      <c r="G22" s="764"/>
      <c r="H22" s="764"/>
      <c r="I22" s="764"/>
      <c r="J22" s="764"/>
      <c r="K22" s="765"/>
      <c r="L22" s="765"/>
      <c r="M22" s="765"/>
      <c r="N22" s="726"/>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8"/>
      <c r="AQ22" s="405"/>
    </row>
    <row r="23" spans="2:43" ht="11.1" customHeight="1">
      <c r="B23" s="711" t="s">
        <v>789</v>
      </c>
      <c r="C23" s="714" t="s">
        <v>790</v>
      </c>
      <c r="D23" s="715"/>
      <c r="E23" s="715"/>
      <c r="F23" s="715"/>
      <c r="G23" s="715"/>
      <c r="H23" s="715"/>
      <c r="I23" s="715"/>
      <c r="J23" s="715"/>
      <c r="K23" s="715"/>
      <c r="L23" s="715"/>
      <c r="M23" s="716"/>
      <c r="N23" s="717" t="s">
        <v>791</v>
      </c>
      <c r="O23" s="718"/>
      <c r="P23" s="718"/>
      <c r="Q23" s="718"/>
      <c r="R23" s="718"/>
      <c r="S23" s="718"/>
      <c r="T23" s="718"/>
      <c r="U23" s="718"/>
      <c r="V23" s="718"/>
      <c r="W23" s="718"/>
      <c r="X23" s="718"/>
      <c r="Y23" s="718"/>
      <c r="Z23" s="718"/>
      <c r="AA23" s="718"/>
      <c r="AB23" s="718"/>
      <c r="AC23" s="718"/>
      <c r="AD23" s="718"/>
      <c r="AE23" s="718"/>
      <c r="AF23" s="718"/>
      <c r="AG23" s="718"/>
      <c r="AH23" s="719"/>
      <c r="AI23" s="720" t="s">
        <v>792</v>
      </c>
      <c r="AJ23" s="720"/>
      <c r="AK23" s="720"/>
      <c r="AL23" s="720"/>
      <c r="AM23" s="720"/>
      <c r="AN23" s="720"/>
      <c r="AO23" s="721"/>
      <c r="AQ23" s="405"/>
    </row>
    <row r="24" spans="2:43" ht="6.9" customHeight="1">
      <c r="B24" s="712"/>
      <c r="C24" s="663"/>
      <c r="D24" s="664"/>
      <c r="E24" s="664"/>
      <c r="F24" s="664"/>
      <c r="G24" s="664"/>
      <c r="H24" s="664"/>
      <c r="I24" s="664"/>
      <c r="J24" s="664"/>
      <c r="K24" s="664"/>
      <c r="L24" s="664"/>
      <c r="M24" s="665"/>
      <c r="N24" s="660"/>
      <c r="O24" s="661"/>
      <c r="P24" s="661"/>
      <c r="Q24" s="661"/>
      <c r="R24" s="661"/>
      <c r="S24" s="661"/>
      <c r="T24" s="661"/>
      <c r="U24" s="661"/>
      <c r="V24" s="661"/>
      <c r="W24" s="661"/>
      <c r="X24" s="661"/>
      <c r="Y24" s="661"/>
      <c r="Z24" s="661"/>
      <c r="AA24" s="661"/>
      <c r="AB24" s="661"/>
      <c r="AC24" s="661"/>
      <c r="AD24" s="661"/>
      <c r="AE24" s="661"/>
      <c r="AF24" s="661"/>
      <c r="AG24" s="661"/>
      <c r="AH24" s="662"/>
      <c r="AI24" s="656"/>
      <c r="AJ24" s="656"/>
      <c r="AK24" s="656"/>
      <c r="AL24" s="656"/>
      <c r="AM24" s="656"/>
      <c r="AN24" s="656"/>
      <c r="AO24" s="658"/>
      <c r="AQ24" s="405"/>
    </row>
    <row r="25" spans="2:43" ht="6.9" customHeight="1">
      <c r="B25" s="712"/>
      <c r="C25" s="663"/>
      <c r="D25" s="664"/>
      <c r="E25" s="664"/>
      <c r="F25" s="664"/>
      <c r="G25" s="664"/>
      <c r="H25" s="664"/>
      <c r="I25" s="664"/>
      <c r="J25" s="664"/>
      <c r="K25" s="664"/>
      <c r="L25" s="664"/>
      <c r="M25" s="665"/>
      <c r="N25" s="682"/>
      <c r="O25" s="683"/>
      <c r="P25" s="683"/>
      <c r="Q25" s="683"/>
      <c r="R25" s="683"/>
      <c r="S25" s="683"/>
      <c r="T25" s="683"/>
      <c r="U25" s="683"/>
      <c r="V25" s="683"/>
      <c r="W25" s="683"/>
      <c r="X25" s="683"/>
      <c r="Y25" s="683"/>
      <c r="Z25" s="683"/>
      <c r="AA25" s="683"/>
      <c r="AB25" s="683"/>
      <c r="AC25" s="683"/>
      <c r="AD25" s="683"/>
      <c r="AE25" s="683"/>
      <c r="AF25" s="683"/>
      <c r="AG25" s="683"/>
      <c r="AH25" s="684"/>
      <c r="AI25" s="710"/>
      <c r="AJ25" s="710"/>
      <c r="AK25" s="710"/>
      <c r="AL25" s="710"/>
      <c r="AM25" s="710"/>
      <c r="AN25" s="710"/>
      <c r="AO25" s="703"/>
      <c r="AQ25" s="405"/>
    </row>
    <row r="26" spans="2:43" ht="11.1" customHeight="1">
      <c r="B26" s="712"/>
      <c r="C26" s="663"/>
      <c r="D26" s="664"/>
      <c r="E26" s="664"/>
      <c r="F26" s="664"/>
      <c r="G26" s="664"/>
      <c r="H26" s="664"/>
      <c r="I26" s="664"/>
      <c r="J26" s="664"/>
      <c r="K26" s="664"/>
      <c r="L26" s="664"/>
      <c r="M26" s="665"/>
      <c r="N26" s="704" t="s">
        <v>793</v>
      </c>
      <c r="O26" s="705"/>
      <c r="P26" s="705"/>
      <c r="Q26" s="705"/>
      <c r="R26" s="705"/>
      <c r="S26" s="705"/>
      <c r="T26" s="705"/>
      <c r="U26" s="706"/>
      <c r="V26" s="677" t="s">
        <v>794</v>
      </c>
      <c r="W26" s="677"/>
      <c r="X26" s="677"/>
      <c r="Y26" s="677"/>
      <c r="Z26" s="677"/>
      <c r="AA26" s="677"/>
      <c r="AB26" s="677"/>
      <c r="AC26" s="677"/>
      <c r="AD26" s="677" t="s">
        <v>795</v>
      </c>
      <c r="AE26" s="677"/>
      <c r="AF26" s="677"/>
      <c r="AG26" s="677"/>
      <c r="AH26" s="677"/>
      <c r="AI26" s="677"/>
      <c r="AJ26" s="677"/>
      <c r="AK26" s="678"/>
      <c r="AL26" s="678"/>
      <c r="AM26" s="678"/>
      <c r="AN26" s="678"/>
      <c r="AO26" s="679"/>
      <c r="AQ26" s="405"/>
    </row>
    <row r="27" spans="2:43" ht="11.1" customHeight="1">
      <c r="B27" s="712"/>
      <c r="C27" s="663"/>
      <c r="D27" s="664"/>
      <c r="E27" s="664"/>
      <c r="F27" s="664"/>
      <c r="G27" s="664"/>
      <c r="H27" s="664"/>
      <c r="I27" s="664"/>
      <c r="J27" s="664"/>
      <c r="K27" s="664"/>
      <c r="L27" s="664"/>
      <c r="M27" s="665"/>
      <c r="N27" s="707"/>
      <c r="O27" s="708"/>
      <c r="P27" s="708"/>
      <c r="Q27" s="708"/>
      <c r="R27" s="708"/>
      <c r="S27" s="708"/>
      <c r="T27" s="708"/>
      <c r="U27" s="709"/>
      <c r="V27" s="677"/>
      <c r="W27" s="677"/>
      <c r="X27" s="677"/>
      <c r="Y27" s="677"/>
      <c r="Z27" s="677"/>
      <c r="AA27" s="677"/>
      <c r="AB27" s="677"/>
      <c r="AC27" s="677"/>
      <c r="AD27" s="677"/>
      <c r="AE27" s="677"/>
      <c r="AF27" s="677"/>
      <c r="AG27" s="677"/>
      <c r="AH27" s="677"/>
      <c r="AI27" s="677"/>
      <c r="AJ27" s="677"/>
      <c r="AK27" s="680"/>
      <c r="AL27" s="680"/>
      <c r="AM27" s="680"/>
      <c r="AN27" s="680"/>
      <c r="AO27" s="681"/>
      <c r="AQ27" s="405"/>
    </row>
    <row r="28" spans="2:43" ht="11.1" customHeight="1">
      <c r="B28" s="712"/>
      <c r="C28" s="660" t="s">
        <v>796</v>
      </c>
      <c r="D28" s="661"/>
      <c r="E28" s="661"/>
      <c r="F28" s="661"/>
      <c r="G28" s="661"/>
      <c r="H28" s="661"/>
      <c r="I28" s="661"/>
      <c r="J28" s="661"/>
      <c r="K28" s="661"/>
      <c r="L28" s="661"/>
      <c r="M28" s="662"/>
      <c r="N28" s="669" t="s">
        <v>791</v>
      </c>
      <c r="O28" s="670"/>
      <c r="P28" s="670"/>
      <c r="Q28" s="670"/>
      <c r="R28" s="670"/>
      <c r="S28" s="670"/>
      <c r="T28" s="670"/>
      <c r="U28" s="670"/>
      <c r="V28" s="670"/>
      <c r="W28" s="670"/>
      <c r="X28" s="670"/>
      <c r="Y28" s="670"/>
      <c r="Z28" s="670"/>
      <c r="AA28" s="670"/>
      <c r="AB28" s="670"/>
      <c r="AC28" s="670"/>
      <c r="AD28" s="670"/>
      <c r="AE28" s="670"/>
      <c r="AF28" s="670"/>
      <c r="AG28" s="670"/>
      <c r="AH28" s="671"/>
      <c r="AI28" s="672" t="s">
        <v>792</v>
      </c>
      <c r="AJ28" s="672"/>
      <c r="AK28" s="672"/>
      <c r="AL28" s="672"/>
      <c r="AM28" s="672"/>
      <c r="AN28" s="672"/>
      <c r="AO28" s="673"/>
      <c r="AQ28" s="405"/>
    </row>
    <row r="29" spans="2:43" ht="6.9" customHeight="1">
      <c r="B29" s="712"/>
      <c r="C29" s="663"/>
      <c r="D29" s="664"/>
      <c r="E29" s="664"/>
      <c r="F29" s="664"/>
      <c r="G29" s="664"/>
      <c r="H29" s="664"/>
      <c r="I29" s="664"/>
      <c r="J29" s="664"/>
      <c r="K29" s="664"/>
      <c r="L29" s="664"/>
      <c r="M29" s="665"/>
      <c r="N29" s="653"/>
      <c r="O29" s="654"/>
      <c r="P29" s="654"/>
      <c r="Q29" s="654"/>
      <c r="R29" s="654"/>
      <c r="S29" s="654"/>
      <c r="T29" s="654"/>
      <c r="U29" s="654"/>
      <c r="V29" s="654"/>
      <c r="W29" s="654"/>
      <c r="X29" s="654"/>
      <c r="Y29" s="654"/>
      <c r="Z29" s="654"/>
      <c r="AA29" s="654"/>
      <c r="AB29" s="654"/>
      <c r="AC29" s="654"/>
      <c r="AD29" s="654"/>
      <c r="AE29" s="654"/>
      <c r="AF29" s="654"/>
      <c r="AG29" s="654"/>
      <c r="AH29" s="674"/>
      <c r="AI29" s="656"/>
      <c r="AJ29" s="656"/>
      <c r="AK29" s="656"/>
      <c r="AL29" s="656"/>
      <c r="AM29" s="656"/>
      <c r="AN29" s="656"/>
      <c r="AO29" s="658"/>
      <c r="AQ29" s="405"/>
    </row>
    <row r="30" spans="2:43" ht="6.9" customHeight="1">
      <c r="B30" s="712"/>
      <c r="C30" s="663"/>
      <c r="D30" s="664"/>
      <c r="E30" s="664"/>
      <c r="F30" s="664"/>
      <c r="G30" s="664"/>
      <c r="H30" s="664"/>
      <c r="I30" s="664"/>
      <c r="J30" s="664"/>
      <c r="K30" s="664"/>
      <c r="L30" s="664"/>
      <c r="M30" s="665"/>
      <c r="N30" s="645"/>
      <c r="O30" s="646"/>
      <c r="P30" s="646"/>
      <c r="Q30" s="646"/>
      <c r="R30" s="646"/>
      <c r="S30" s="646"/>
      <c r="T30" s="646"/>
      <c r="U30" s="646"/>
      <c r="V30" s="646"/>
      <c r="W30" s="646"/>
      <c r="X30" s="646"/>
      <c r="Y30" s="646"/>
      <c r="Z30" s="646"/>
      <c r="AA30" s="646"/>
      <c r="AB30" s="646"/>
      <c r="AC30" s="646"/>
      <c r="AD30" s="646"/>
      <c r="AE30" s="646"/>
      <c r="AF30" s="646"/>
      <c r="AG30" s="646"/>
      <c r="AH30" s="675"/>
      <c r="AI30" s="710"/>
      <c r="AJ30" s="710"/>
      <c r="AK30" s="710"/>
      <c r="AL30" s="710"/>
      <c r="AM30" s="710"/>
      <c r="AN30" s="710"/>
      <c r="AO30" s="703"/>
      <c r="AQ30" s="405"/>
    </row>
    <row r="31" spans="2:43" ht="11.1" customHeight="1">
      <c r="B31" s="712"/>
      <c r="C31" s="663"/>
      <c r="D31" s="664"/>
      <c r="E31" s="664"/>
      <c r="F31" s="664"/>
      <c r="G31" s="664"/>
      <c r="H31" s="664"/>
      <c r="I31" s="664"/>
      <c r="J31" s="664"/>
      <c r="K31" s="664"/>
      <c r="L31" s="664"/>
      <c r="M31" s="665"/>
      <c r="N31" s="704" t="s">
        <v>793</v>
      </c>
      <c r="O31" s="705"/>
      <c r="P31" s="705"/>
      <c r="Q31" s="705"/>
      <c r="R31" s="705"/>
      <c r="S31" s="705"/>
      <c r="T31" s="705"/>
      <c r="U31" s="706"/>
      <c r="V31" s="677" t="s">
        <v>794</v>
      </c>
      <c r="W31" s="677"/>
      <c r="X31" s="677"/>
      <c r="Y31" s="677"/>
      <c r="Z31" s="677"/>
      <c r="AA31" s="677"/>
      <c r="AB31" s="677"/>
      <c r="AC31" s="677"/>
      <c r="AD31" s="677" t="s">
        <v>795</v>
      </c>
      <c r="AE31" s="677"/>
      <c r="AF31" s="677"/>
      <c r="AG31" s="677"/>
      <c r="AH31" s="677"/>
      <c r="AI31" s="677"/>
      <c r="AJ31" s="677"/>
      <c r="AK31" s="678"/>
      <c r="AL31" s="678"/>
      <c r="AM31" s="678"/>
      <c r="AN31" s="678"/>
      <c r="AO31" s="679"/>
      <c r="AQ31" s="405"/>
    </row>
    <row r="32" spans="2:43" ht="11.1" customHeight="1">
      <c r="B32" s="712"/>
      <c r="C32" s="663"/>
      <c r="D32" s="664"/>
      <c r="E32" s="664"/>
      <c r="F32" s="664"/>
      <c r="G32" s="664"/>
      <c r="H32" s="664"/>
      <c r="I32" s="664"/>
      <c r="J32" s="664"/>
      <c r="K32" s="664"/>
      <c r="L32" s="664"/>
      <c r="M32" s="665"/>
      <c r="N32" s="707"/>
      <c r="O32" s="708"/>
      <c r="P32" s="708"/>
      <c r="Q32" s="708"/>
      <c r="R32" s="708"/>
      <c r="S32" s="708"/>
      <c r="T32" s="708"/>
      <c r="U32" s="709"/>
      <c r="V32" s="677"/>
      <c r="W32" s="677"/>
      <c r="X32" s="677"/>
      <c r="Y32" s="677"/>
      <c r="Z32" s="677"/>
      <c r="AA32" s="677"/>
      <c r="AB32" s="677"/>
      <c r="AC32" s="677"/>
      <c r="AD32" s="677"/>
      <c r="AE32" s="677"/>
      <c r="AF32" s="677"/>
      <c r="AG32" s="677"/>
      <c r="AH32" s="677"/>
      <c r="AI32" s="677"/>
      <c r="AJ32" s="677"/>
      <c r="AK32" s="680"/>
      <c r="AL32" s="680"/>
      <c r="AM32" s="680"/>
      <c r="AN32" s="680"/>
      <c r="AO32" s="681"/>
      <c r="AQ32" s="405"/>
    </row>
    <row r="33" spans="2:43" ht="11.1" customHeight="1">
      <c r="B33" s="712"/>
      <c r="C33" s="660" t="s">
        <v>797</v>
      </c>
      <c r="D33" s="661"/>
      <c r="E33" s="661"/>
      <c r="F33" s="661"/>
      <c r="G33" s="661"/>
      <c r="H33" s="661"/>
      <c r="I33" s="661"/>
      <c r="J33" s="661"/>
      <c r="K33" s="661"/>
      <c r="L33" s="661"/>
      <c r="M33" s="662"/>
      <c r="N33" s="669" t="s">
        <v>791</v>
      </c>
      <c r="O33" s="670"/>
      <c r="P33" s="670"/>
      <c r="Q33" s="670"/>
      <c r="R33" s="670"/>
      <c r="S33" s="670"/>
      <c r="T33" s="670"/>
      <c r="U33" s="670"/>
      <c r="V33" s="670"/>
      <c r="W33" s="670"/>
      <c r="X33" s="670"/>
      <c r="Y33" s="670"/>
      <c r="Z33" s="670"/>
      <c r="AA33" s="670"/>
      <c r="AB33" s="670"/>
      <c r="AC33" s="670"/>
      <c r="AD33" s="670"/>
      <c r="AE33" s="670"/>
      <c r="AF33" s="670"/>
      <c r="AG33" s="670"/>
      <c r="AH33" s="671"/>
      <c r="AI33" s="672" t="s">
        <v>792</v>
      </c>
      <c r="AJ33" s="672"/>
      <c r="AK33" s="672"/>
      <c r="AL33" s="672"/>
      <c r="AM33" s="672"/>
      <c r="AN33" s="672"/>
      <c r="AO33" s="673"/>
      <c r="AQ33" s="405"/>
    </row>
    <row r="34" spans="2:43" ht="6.9" customHeight="1">
      <c r="B34" s="712"/>
      <c r="C34" s="663"/>
      <c r="D34" s="664"/>
      <c r="E34" s="664"/>
      <c r="F34" s="664"/>
      <c r="G34" s="664"/>
      <c r="H34" s="664"/>
      <c r="I34" s="664"/>
      <c r="J34" s="664"/>
      <c r="K34" s="664"/>
      <c r="L34" s="664"/>
      <c r="M34" s="665"/>
      <c r="N34" s="653"/>
      <c r="O34" s="654"/>
      <c r="P34" s="654"/>
      <c r="Q34" s="654"/>
      <c r="R34" s="654"/>
      <c r="S34" s="654"/>
      <c r="T34" s="654"/>
      <c r="U34" s="654"/>
      <c r="V34" s="654"/>
      <c r="W34" s="654"/>
      <c r="X34" s="654"/>
      <c r="Y34" s="654"/>
      <c r="Z34" s="654"/>
      <c r="AA34" s="654"/>
      <c r="AB34" s="654"/>
      <c r="AC34" s="654"/>
      <c r="AD34" s="654"/>
      <c r="AE34" s="654"/>
      <c r="AF34" s="654"/>
      <c r="AG34" s="654"/>
      <c r="AH34" s="674"/>
      <c r="AI34" s="656"/>
      <c r="AJ34" s="656"/>
      <c r="AK34" s="656"/>
      <c r="AL34" s="656"/>
      <c r="AM34" s="656"/>
      <c r="AN34" s="656"/>
      <c r="AO34" s="658"/>
      <c r="AQ34" s="405"/>
    </row>
    <row r="35" spans="2:43" ht="6.9" customHeight="1">
      <c r="B35" s="712"/>
      <c r="C35" s="663"/>
      <c r="D35" s="664"/>
      <c r="E35" s="664"/>
      <c r="F35" s="664"/>
      <c r="G35" s="664"/>
      <c r="H35" s="664"/>
      <c r="I35" s="664"/>
      <c r="J35" s="664"/>
      <c r="K35" s="664"/>
      <c r="L35" s="664"/>
      <c r="M35" s="665"/>
      <c r="N35" s="645"/>
      <c r="O35" s="646"/>
      <c r="P35" s="646"/>
      <c r="Q35" s="646"/>
      <c r="R35" s="646"/>
      <c r="S35" s="646"/>
      <c r="T35" s="646"/>
      <c r="U35" s="646"/>
      <c r="V35" s="646"/>
      <c r="W35" s="646"/>
      <c r="X35" s="646"/>
      <c r="Y35" s="646"/>
      <c r="Z35" s="646"/>
      <c r="AA35" s="646"/>
      <c r="AB35" s="646"/>
      <c r="AC35" s="646"/>
      <c r="AD35" s="646"/>
      <c r="AE35" s="646"/>
      <c r="AF35" s="646"/>
      <c r="AG35" s="646"/>
      <c r="AH35" s="675"/>
      <c r="AI35" s="710"/>
      <c r="AJ35" s="710"/>
      <c r="AK35" s="710"/>
      <c r="AL35" s="710"/>
      <c r="AM35" s="710"/>
      <c r="AN35" s="710"/>
      <c r="AO35" s="703"/>
      <c r="AQ35" s="405"/>
    </row>
    <row r="36" spans="2:43" ht="11.1" customHeight="1">
      <c r="B36" s="712"/>
      <c r="C36" s="663"/>
      <c r="D36" s="664"/>
      <c r="E36" s="664"/>
      <c r="F36" s="664"/>
      <c r="G36" s="664"/>
      <c r="H36" s="664"/>
      <c r="I36" s="664"/>
      <c r="J36" s="664"/>
      <c r="K36" s="664"/>
      <c r="L36" s="664"/>
      <c r="M36" s="665"/>
      <c r="N36" s="704" t="s">
        <v>793</v>
      </c>
      <c r="O36" s="705"/>
      <c r="P36" s="705"/>
      <c r="Q36" s="705"/>
      <c r="R36" s="705"/>
      <c r="S36" s="705"/>
      <c r="T36" s="705"/>
      <c r="U36" s="706"/>
      <c r="V36" s="677" t="s">
        <v>794</v>
      </c>
      <c r="W36" s="677"/>
      <c r="X36" s="677"/>
      <c r="Y36" s="677"/>
      <c r="Z36" s="677"/>
      <c r="AA36" s="677"/>
      <c r="AB36" s="677"/>
      <c r="AC36" s="677"/>
      <c r="AD36" s="677" t="s">
        <v>795</v>
      </c>
      <c r="AE36" s="677"/>
      <c r="AF36" s="677"/>
      <c r="AG36" s="677"/>
      <c r="AH36" s="677"/>
      <c r="AI36" s="677"/>
      <c r="AJ36" s="677"/>
      <c r="AK36" s="678"/>
      <c r="AL36" s="678"/>
      <c r="AM36" s="678"/>
      <c r="AN36" s="678"/>
      <c r="AO36" s="679"/>
      <c r="AQ36" s="405"/>
    </row>
    <row r="37" spans="2:43" ht="11.1" customHeight="1">
      <c r="B37" s="712"/>
      <c r="C37" s="663"/>
      <c r="D37" s="664"/>
      <c r="E37" s="664"/>
      <c r="F37" s="664"/>
      <c r="G37" s="664"/>
      <c r="H37" s="664"/>
      <c r="I37" s="664"/>
      <c r="J37" s="664"/>
      <c r="K37" s="664"/>
      <c r="L37" s="664"/>
      <c r="M37" s="665"/>
      <c r="N37" s="707"/>
      <c r="O37" s="708"/>
      <c r="P37" s="708"/>
      <c r="Q37" s="708"/>
      <c r="R37" s="708"/>
      <c r="S37" s="708"/>
      <c r="T37" s="708"/>
      <c r="U37" s="709"/>
      <c r="V37" s="677"/>
      <c r="W37" s="677"/>
      <c r="X37" s="677"/>
      <c r="Y37" s="677"/>
      <c r="Z37" s="677"/>
      <c r="AA37" s="677"/>
      <c r="AB37" s="677"/>
      <c r="AC37" s="677"/>
      <c r="AD37" s="677"/>
      <c r="AE37" s="677"/>
      <c r="AF37" s="677"/>
      <c r="AG37" s="677"/>
      <c r="AH37" s="677"/>
      <c r="AI37" s="677"/>
      <c r="AJ37" s="677"/>
      <c r="AK37" s="680"/>
      <c r="AL37" s="680"/>
      <c r="AM37" s="680"/>
      <c r="AN37" s="680"/>
      <c r="AO37" s="681"/>
      <c r="AQ37" s="405"/>
    </row>
    <row r="38" spans="2:43" ht="11.1" customHeight="1">
      <c r="B38" s="712"/>
      <c r="C38" s="660" t="s">
        <v>798</v>
      </c>
      <c r="D38" s="661"/>
      <c r="E38" s="661"/>
      <c r="F38" s="661"/>
      <c r="G38" s="661"/>
      <c r="H38" s="661"/>
      <c r="I38" s="661"/>
      <c r="J38" s="661"/>
      <c r="K38" s="661"/>
      <c r="L38" s="661"/>
      <c r="M38" s="662"/>
      <c r="N38" s="669" t="s">
        <v>791</v>
      </c>
      <c r="O38" s="670"/>
      <c r="P38" s="670"/>
      <c r="Q38" s="670"/>
      <c r="R38" s="670"/>
      <c r="S38" s="670"/>
      <c r="T38" s="670"/>
      <c r="U38" s="670"/>
      <c r="V38" s="670"/>
      <c r="W38" s="670"/>
      <c r="X38" s="670"/>
      <c r="Y38" s="670"/>
      <c r="Z38" s="670"/>
      <c r="AA38" s="670"/>
      <c r="AB38" s="670"/>
      <c r="AC38" s="670"/>
      <c r="AD38" s="670"/>
      <c r="AE38" s="670"/>
      <c r="AF38" s="670"/>
      <c r="AG38" s="670"/>
      <c r="AH38" s="671"/>
      <c r="AI38" s="672" t="s">
        <v>792</v>
      </c>
      <c r="AJ38" s="672"/>
      <c r="AK38" s="672"/>
      <c r="AL38" s="672"/>
      <c r="AM38" s="672"/>
      <c r="AN38" s="672"/>
      <c r="AO38" s="673"/>
      <c r="AQ38" s="405"/>
    </row>
    <row r="39" spans="2:43" ht="6.9" customHeight="1">
      <c r="B39" s="712"/>
      <c r="C39" s="663"/>
      <c r="D39" s="664"/>
      <c r="E39" s="664"/>
      <c r="F39" s="664"/>
      <c r="G39" s="664"/>
      <c r="H39" s="664"/>
      <c r="I39" s="664"/>
      <c r="J39" s="664"/>
      <c r="K39" s="664"/>
      <c r="L39" s="664"/>
      <c r="M39" s="665"/>
      <c r="N39" s="660"/>
      <c r="O39" s="661"/>
      <c r="P39" s="661"/>
      <c r="Q39" s="661"/>
      <c r="R39" s="661"/>
      <c r="S39" s="661"/>
      <c r="T39" s="661"/>
      <c r="U39" s="661"/>
      <c r="V39" s="661"/>
      <c r="W39" s="661"/>
      <c r="X39" s="661"/>
      <c r="Y39" s="661"/>
      <c r="Z39" s="661"/>
      <c r="AA39" s="661"/>
      <c r="AB39" s="661"/>
      <c r="AC39" s="661"/>
      <c r="AD39" s="661"/>
      <c r="AE39" s="661"/>
      <c r="AF39" s="661"/>
      <c r="AG39" s="661"/>
      <c r="AH39" s="662"/>
      <c r="AI39" s="656"/>
      <c r="AJ39" s="656"/>
      <c r="AK39" s="656"/>
      <c r="AL39" s="656"/>
      <c r="AM39" s="656"/>
      <c r="AN39" s="656"/>
      <c r="AO39" s="658"/>
      <c r="AQ39" s="405"/>
    </row>
    <row r="40" spans="2:43" ht="6.9" customHeight="1">
      <c r="B40" s="712"/>
      <c r="C40" s="663"/>
      <c r="D40" s="664"/>
      <c r="E40" s="664"/>
      <c r="F40" s="664"/>
      <c r="G40" s="664"/>
      <c r="H40" s="664"/>
      <c r="I40" s="664"/>
      <c r="J40" s="664"/>
      <c r="K40" s="664"/>
      <c r="L40" s="664"/>
      <c r="M40" s="665"/>
      <c r="N40" s="682"/>
      <c r="O40" s="683"/>
      <c r="P40" s="683"/>
      <c r="Q40" s="683"/>
      <c r="R40" s="683"/>
      <c r="S40" s="683"/>
      <c r="T40" s="683"/>
      <c r="U40" s="683"/>
      <c r="V40" s="683"/>
      <c r="W40" s="683"/>
      <c r="X40" s="683"/>
      <c r="Y40" s="683"/>
      <c r="Z40" s="683"/>
      <c r="AA40" s="683"/>
      <c r="AB40" s="683"/>
      <c r="AC40" s="683"/>
      <c r="AD40" s="683"/>
      <c r="AE40" s="683"/>
      <c r="AF40" s="683"/>
      <c r="AG40" s="683"/>
      <c r="AH40" s="684"/>
      <c r="AI40" s="676"/>
      <c r="AJ40" s="676"/>
      <c r="AK40" s="676"/>
      <c r="AL40" s="676"/>
      <c r="AM40" s="676"/>
      <c r="AN40" s="676"/>
      <c r="AO40" s="702"/>
      <c r="AQ40" s="405"/>
    </row>
    <row r="41" spans="2:43" ht="11.1" customHeight="1">
      <c r="B41" s="712"/>
      <c r="C41" s="663"/>
      <c r="D41" s="664"/>
      <c r="E41" s="664"/>
      <c r="F41" s="664"/>
      <c r="G41" s="664"/>
      <c r="H41" s="664"/>
      <c r="I41" s="664"/>
      <c r="J41" s="664"/>
      <c r="K41" s="664"/>
      <c r="L41" s="664"/>
      <c r="M41" s="665"/>
      <c r="N41" s="669" t="s">
        <v>791</v>
      </c>
      <c r="O41" s="670"/>
      <c r="P41" s="670"/>
      <c r="Q41" s="670"/>
      <c r="R41" s="670"/>
      <c r="S41" s="670"/>
      <c r="T41" s="670"/>
      <c r="U41" s="670"/>
      <c r="V41" s="670"/>
      <c r="W41" s="670"/>
      <c r="X41" s="670"/>
      <c r="Y41" s="670"/>
      <c r="Z41" s="670"/>
      <c r="AA41" s="670"/>
      <c r="AB41" s="670"/>
      <c r="AC41" s="670"/>
      <c r="AD41" s="670"/>
      <c r="AE41" s="670"/>
      <c r="AF41" s="670"/>
      <c r="AG41" s="670"/>
      <c r="AH41" s="671"/>
      <c r="AI41" s="672" t="s">
        <v>792</v>
      </c>
      <c r="AJ41" s="672"/>
      <c r="AK41" s="672"/>
      <c r="AL41" s="672"/>
      <c r="AM41" s="672"/>
      <c r="AN41" s="672"/>
      <c r="AO41" s="673"/>
      <c r="AQ41" s="405"/>
    </row>
    <row r="42" spans="2:43" ht="6.9" customHeight="1">
      <c r="B42" s="712"/>
      <c r="C42" s="663"/>
      <c r="D42" s="664"/>
      <c r="E42" s="664"/>
      <c r="F42" s="664"/>
      <c r="G42" s="664"/>
      <c r="H42" s="664"/>
      <c r="I42" s="664"/>
      <c r="J42" s="664"/>
      <c r="K42" s="664"/>
      <c r="L42" s="664"/>
      <c r="M42" s="665"/>
      <c r="N42" s="653"/>
      <c r="O42" s="654"/>
      <c r="P42" s="654"/>
      <c r="Q42" s="654"/>
      <c r="R42" s="654"/>
      <c r="S42" s="654"/>
      <c r="T42" s="654"/>
      <c r="U42" s="654"/>
      <c r="V42" s="654"/>
      <c r="W42" s="654"/>
      <c r="X42" s="654"/>
      <c r="Y42" s="654"/>
      <c r="Z42" s="654"/>
      <c r="AA42" s="654"/>
      <c r="AB42" s="654"/>
      <c r="AC42" s="654"/>
      <c r="AD42" s="654"/>
      <c r="AE42" s="654"/>
      <c r="AF42" s="654"/>
      <c r="AG42" s="654"/>
      <c r="AH42" s="674"/>
      <c r="AI42" s="656"/>
      <c r="AJ42" s="656"/>
      <c r="AK42" s="656"/>
      <c r="AL42" s="656"/>
      <c r="AM42" s="656"/>
      <c r="AN42" s="656"/>
      <c r="AO42" s="658"/>
      <c r="AQ42" s="405"/>
    </row>
    <row r="43" spans="2:43" ht="6.9" customHeight="1">
      <c r="B43" s="712"/>
      <c r="C43" s="663"/>
      <c r="D43" s="664"/>
      <c r="E43" s="664"/>
      <c r="F43" s="664"/>
      <c r="G43" s="664"/>
      <c r="H43" s="664"/>
      <c r="I43" s="664"/>
      <c r="J43" s="664"/>
      <c r="K43" s="664"/>
      <c r="L43" s="664"/>
      <c r="M43" s="665"/>
      <c r="N43" s="645"/>
      <c r="O43" s="646"/>
      <c r="P43" s="646"/>
      <c r="Q43" s="646"/>
      <c r="R43" s="646"/>
      <c r="S43" s="646"/>
      <c r="T43" s="646"/>
      <c r="U43" s="646"/>
      <c r="V43" s="646"/>
      <c r="W43" s="646"/>
      <c r="X43" s="646"/>
      <c r="Y43" s="646"/>
      <c r="Z43" s="646"/>
      <c r="AA43" s="646"/>
      <c r="AB43" s="646"/>
      <c r="AC43" s="646"/>
      <c r="AD43" s="646"/>
      <c r="AE43" s="646"/>
      <c r="AF43" s="646"/>
      <c r="AG43" s="646"/>
      <c r="AH43" s="675"/>
      <c r="AI43" s="676"/>
      <c r="AJ43" s="676"/>
      <c r="AK43" s="676"/>
      <c r="AL43" s="676"/>
      <c r="AM43" s="676"/>
      <c r="AN43" s="676"/>
      <c r="AO43" s="702"/>
      <c r="AQ43" s="405"/>
    </row>
    <row r="44" spans="2:43" ht="11.1" customHeight="1">
      <c r="B44" s="712"/>
      <c r="C44" s="663"/>
      <c r="D44" s="664"/>
      <c r="E44" s="664"/>
      <c r="F44" s="664"/>
      <c r="G44" s="664"/>
      <c r="H44" s="664"/>
      <c r="I44" s="664"/>
      <c r="J44" s="664"/>
      <c r="K44" s="664"/>
      <c r="L44" s="664"/>
      <c r="M44" s="665"/>
      <c r="N44" s="669" t="s">
        <v>791</v>
      </c>
      <c r="O44" s="670"/>
      <c r="P44" s="670"/>
      <c r="Q44" s="670"/>
      <c r="R44" s="670"/>
      <c r="S44" s="670"/>
      <c r="T44" s="670"/>
      <c r="U44" s="670"/>
      <c r="V44" s="670"/>
      <c r="W44" s="670"/>
      <c r="X44" s="670"/>
      <c r="Y44" s="670"/>
      <c r="Z44" s="670"/>
      <c r="AA44" s="670"/>
      <c r="AB44" s="670"/>
      <c r="AC44" s="670"/>
      <c r="AD44" s="670"/>
      <c r="AE44" s="670"/>
      <c r="AF44" s="670"/>
      <c r="AG44" s="670"/>
      <c r="AH44" s="671"/>
      <c r="AI44" s="672" t="s">
        <v>792</v>
      </c>
      <c r="AJ44" s="672"/>
      <c r="AK44" s="672"/>
      <c r="AL44" s="672"/>
      <c r="AM44" s="672"/>
      <c r="AN44" s="672"/>
      <c r="AO44" s="673"/>
      <c r="AQ44" s="405"/>
    </row>
    <row r="45" spans="2:43" ht="6.9" customHeight="1">
      <c r="B45" s="712"/>
      <c r="C45" s="663"/>
      <c r="D45" s="664"/>
      <c r="E45" s="664"/>
      <c r="F45" s="664"/>
      <c r="G45" s="664"/>
      <c r="H45" s="664"/>
      <c r="I45" s="664"/>
      <c r="J45" s="664"/>
      <c r="K45" s="664"/>
      <c r="L45" s="664"/>
      <c r="M45" s="665"/>
      <c r="N45" s="660"/>
      <c r="O45" s="661"/>
      <c r="P45" s="661"/>
      <c r="Q45" s="661"/>
      <c r="R45" s="661"/>
      <c r="S45" s="661"/>
      <c r="T45" s="661"/>
      <c r="U45" s="661"/>
      <c r="V45" s="661"/>
      <c r="W45" s="661"/>
      <c r="X45" s="661"/>
      <c r="Y45" s="661"/>
      <c r="Z45" s="661"/>
      <c r="AA45" s="661"/>
      <c r="AB45" s="661"/>
      <c r="AC45" s="661"/>
      <c r="AD45" s="661"/>
      <c r="AE45" s="661"/>
      <c r="AF45" s="661"/>
      <c r="AG45" s="661"/>
      <c r="AH45" s="662"/>
      <c r="AI45" s="656"/>
      <c r="AJ45" s="656"/>
      <c r="AK45" s="656"/>
      <c r="AL45" s="656"/>
      <c r="AM45" s="656"/>
      <c r="AN45" s="656"/>
      <c r="AO45" s="658"/>
      <c r="AQ45" s="405"/>
    </row>
    <row r="46" spans="2:43" ht="6.9" customHeight="1" thickBot="1">
      <c r="B46" s="713"/>
      <c r="C46" s="666"/>
      <c r="D46" s="667"/>
      <c r="E46" s="667"/>
      <c r="F46" s="667"/>
      <c r="G46" s="667"/>
      <c r="H46" s="667"/>
      <c r="I46" s="667"/>
      <c r="J46" s="667"/>
      <c r="K46" s="667"/>
      <c r="L46" s="667"/>
      <c r="M46" s="668"/>
      <c r="N46" s="666"/>
      <c r="O46" s="667"/>
      <c r="P46" s="667"/>
      <c r="Q46" s="667"/>
      <c r="R46" s="667"/>
      <c r="S46" s="667"/>
      <c r="T46" s="667"/>
      <c r="U46" s="667"/>
      <c r="V46" s="667"/>
      <c r="W46" s="667"/>
      <c r="X46" s="667"/>
      <c r="Y46" s="667"/>
      <c r="Z46" s="667"/>
      <c r="AA46" s="667"/>
      <c r="AB46" s="667"/>
      <c r="AC46" s="667"/>
      <c r="AD46" s="667"/>
      <c r="AE46" s="667"/>
      <c r="AF46" s="667"/>
      <c r="AG46" s="667"/>
      <c r="AH46" s="668"/>
      <c r="AI46" s="657"/>
      <c r="AJ46" s="657"/>
      <c r="AK46" s="657"/>
      <c r="AL46" s="657"/>
      <c r="AM46" s="657"/>
      <c r="AN46" s="657"/>
      <c r="AO46" s="659"/>
      <c r="AQ46" s="405"/>
    </row>
    <row r="47" spans="2:43" ht="18" customHeight="1">
      <c r="B47" s="685" t="s">
        <v>799</v>
      </c>
      <c r="C47" s="687" t="s">
        <v>800</v>
      </c>
      <c r="D47" s="688"/>
      <c r="E47" s="688"/>
      <c r="F47" s="688"/>
      <c r="G47" s="688"/>
      <c r="H47" s="688"/>
      <c r="I47" s="688"/>
      <c r="J47" s="688"/>
      <c r="K47" s="688"/>
      <c r="L47" s="688"/>
      <c r="M47" s="689"/>
      <c r="N47" s="693"/>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5"/>
      <c r="AQ47" s="405"/>
    </row>
    <row r="48" spans="2:43" ht="18" customHeight="1">
      <c r="B48" s="686"/>
      <c r="C48" s="690"/>
      <c r="D48" s="691"/>
      <c r="E48" s="691"/>
      <c r="F48" s="691"/>
      <c r="G48" s="691"/>
      <c r="H48" s="691"/>
      <c r="I48" s="691"/>
      <c r="J48" s="691"/>
      <c r="K48" s="691"/>
      <c r="L48" s="691"/>
      <c r="M48" s="692"/>
      <c r="N48" s="645"/>
      <c r="O48" s="646"/>
      <c r="P48" s="646"/>
      <c r="Q48" s="646"/>
      <c r="R48" s="646"/>
      <c r="S48" s="646"/>
      <c r="T48" s="646"/>
      <c r="U48" s="646"/>
      <c r="V48" s="646"/>
      <c r="W48" s="646"/>
      <c r="X48" s="646"/>
      <c r="Y48" s="646"/>
      <c r="Z48" s="646"/>
      <c r="AA48" s="646"/>
      <c r="AB48" s="646"/>
      <c r="AC48" s="646"/>
      <c r="AD48" s="646"/>
      <c r="AE48" s="646"/>
      <c r="AF48" s="646"/>
      <c r="AG48" s="646"/>
      <c r="AH48" s="646"/>
      <c r="AI48" s="646"/>
      <c r="AJ48" s="646"/>
      <c r="AK48" s="646"/>
      <c r="AL48" s="646"/>
      <c r="AM48" s="646"/>
      <c r="AN48" s="646"/>
      <c r="AO48" s="650"/>
      <c r="AQ48" s="405"/>
    </row>
    <row r="49" spans="2:43" ht="51.9" customHeight="1">
      <c r="B49" s="686"/>
      <c r="C49" s="696" t="s">
        <v>801</v>
      </c>
      <c r="D49" s="697"/>
      <c r="E49" s="697"/>
      <c r="F49" s="697"/>
      <c r="G49" s="697"/>
      <c r="H49" s="697"/>
      <c r="I49" s="697"/>
      <c r="J49" s="697"/>
      <c r="K49" s="697"/>
      <c r="L49" s="697"/>
      <c r="M49" s="698"/>
      <c r="N49" s="677"/>
      <c r="O49" s="677"/>
      <c r="P49" s="677"/>
      <c r="Q49" s="677"/>
      <c r="R49" s="677"/>
      <c r="S49" s="677"/>
      <c r="T49" s="677"/>
      <c r="U49" s="677"/>
      <c r="V49" s="677"/>
      <c r="W49" s="677"/>
      <c r="X49" s="677"/>
      <c r="Y49" s="677"/>
      <c r="Z49" s="677"/>
      <c r="AA49" s="677"/>
      <c r="AB49" s="677"/>
      <c r="AC49" s="677"/>
      <c r="AD49" s="677"/>
      <c r="AE49" s="677"/>
      <c r="AF49" s="677"/>
      <c r="AG49" s="677"/>
      <c r="AH49" s="677"/>
      <c r="AI49" s="677"/>
      <c r="AJ49" s="677"/>
      <c r="AK49" s="677"/>
      <c r="AL49" s="677"/>
      <c r="AM49" s="677"/>
      <c r="AN49" s="677"/>
      <c r="AO49" s="699"/>
      <c r="AQ49" s="405"/>
    </row>
    <row r="50" spans="2:43" ht="51.9" customHeight="1">
      <c r="B50" s="686"/>
      <c r="C50" s="696" t="s">
        <v>802</v>
      </c>
      <c r="D50" s="697"/>
      <c r="E50" s="697"/>
      <c r="F50" s="697"/>
      <c r="G50" s="697"/>
      <c r="H50" s="697"/>
      <c r="I50" s="697"/>
      <c r="J50" s="697"/>
      <c r="K50" s="697"/>
      <c r="L50" s="697"/>
      <c r="M50" s="698"/>
      <c r="N50" s="700"/>
      <c r="O50" s="700"/>
      <c r="P50" s="700"/>
      <c r="Q50" s="700"/>
      <c r="R50" s="700"/>
      <c r="S50" s="700"/>
      <c r="T50" s="700"/>
      <c r="U50" s="700"/>
      <c r="V50" s="700"/>
      <c r="W50" s="700"/>
      <c r="X50" s="700"/>
      <c r="Y50" s="700"/>
      <c r="Z50" s="700"/>
      <c r="AA50" s="700"/>
      <c r="AB50" s="700"/>
      <c r="AC50" s="700"/>
      <c r="AD50" s="700"/>
      <c r="AE50" s="700"/>
      <c r="AF50" s="700"/>
      <c r="AG50" s="700"/>
      <c r="AH50" s="700"/>
      <c r="AI50" s="700"/>
      <c r="AJ50" s="700"/>
      <c r="AK50" s="700"/>
      <c r="AL50" s="700"/>
      <c r="AM50" s="700"/>
      <c r="AN50" s="700"/>
      <c r="AO50" s="701"/>
      <c r="AQ50" s="405"/>
    </row>
    <row r="51" spans="2:43" ht="11.1" customHeight="1">
      <c r="B51" s="686"/>
      <c r="C51" s="696" t="s">
        <v>803</v>
      </c>
      <c r="D51" s="697"/>
      <c r="E51" s="697"/>
      <c r="F51" s="697"/>
      <c r="G51" s="697"/>
      <c r="H51" s="697"/>
      <c r="I51" s="697"/>
      <c r="J51" s="697"/>
      <c r="K51" s="697"/>
      <c r="L51" s="697"/>
      <c r="M51" s="698"/>
      <c r="N51" s="653" t="s">
        <v>804</v>
      </c>
      <c r="O51" s="654"/>
      <c r="P51" s="654"/>
      <c r="Q51" s="654"/>
      <c r="R51" s="654"/>
      <c r="S51" s="654"/>
      <c r="T51" s="654"/>
      <c r="U51" s="654"/>
      <c r="V51" s="654"/>
      <c r="W51" s="654"/>
      <c r="X51" s="654"/>
      <c r="Y51" s="654"/>
      <c r="Z51" s="654"/>
      <c r="AA51" s="654"/>
      <c r="AB51" s="654"/>
      <c r="AC51" s="654"/>
      <c r="AD51" s="654"/>
      <c r="AE51" s="654"/>
      <c r="AF51" s="654"/>
      <c r="AG51" s="654"/>
      <c r="AH51" s="654"/>
      <c r="AI51" s="654"/>
      <c r="AJ51" s="654"/>
      <c r="AK51" s="654"/>
      <c r="AL51" s="654"/>
      <c r="AM51" s="654"/>
      <c r="AN51" s="654"/>
      <c r="AO51" s="655"/>
      <c r="AQ51" s="405"/>
    </row>
    <row r="52" spans="2:43" ht="6.9" customHeight="1">
      <c r="B52" s="686"/>
      <c r="C52" s="651"/>
      <c r="D52" s="627"/>
      <c r="E52" s="627"/>
      <c r="F52" s="627"/>
      <c r="G52" s="627"/>
      <c r="H52" s="627"/>
      <c r="I52" s="627"/>
      <c r="J52" s="627"/>
      <c r="K52" s="627"/>
      <c r="L52" s="627"/>
      <c r="M52" s="652"/>
      <c r="N52" s="633"/>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5"/>
      <c r="AQ52" s="405"/>
    </row>
    <row r="53" spans="2:43" ht="6.75" customHeight="1">
      <c r="B53" s="686"/>
      <c r="C53" s="651"/>
      <c r="D53" s="627"/>
      <c r="E53" s="627"/>
      <c r="F53" s="627"/>
      <c r="G53" s="627"/>
      <c r="H53" s="627"/>
      <c r="I53" s="627"/>
      <c r="J53" s="627"/>
      <c r="K53" s="627"/>
      <c r="L53" s="627"/>
      <c r="M53" s="652"/>
      <c r="N53" s="636"/>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8"/>
      <c r="AQ53" s="405"/>
    </row>
    <row r="54" spans="2:43" ht="10.5" customHeight="1">
      <c r="B54" s="686"/>
      <c r="C54" s="651"/>
      <c r="D54" s="627"/>
      <c r="E54" s="627"/>
      <c r="F54" s="627"/>
      <c r="G54" s="627"/>
      <c r="H54" s="627"/>
      <c r="I54" s="627"/>
      <c r="J54" s="627"/>
      <c r="K54" s="627"/>
      <c r="L54" s="627"/>
      <c r="M54" s="652"/>
      <c r="N54" s="639" t="s">
        <v>805</v>
      </c>
      <c r="O54" s="640"/>
      <c r="P54" s="640"/>
      <c r="Q54" s="640"/>
      <c r="R54" s="640"/>
      <c r="S54" s="640"/>
      <c r="T54" s="640"/>
      <c r="U54" s="640"/>
      <c r="V54" s="640"/>
      <c r="W54" s="640"/>
      <c r="X54" s="640"/>
      <c r="Y54" s="640"/>
      <c r="Z54" s="640"/>
      <c r="AA54" s="640"/>
      <c r="AB54" s="640"/>
      <c r="AC54" s="640"/>
      <c r="AD54" s="640"/>
      <c r="AE54" s="640"/>
      <c r="AF54" s="640"/>
      <c r="AG54" s="640"/>
      <c r="AH54" s="640"/>
      <c r="AI54" s="640"/>
      <c r="AJ54" s="640"/>
      <c r="AK54" s="640"/>
      <c r="AL54" s="640"/>
      <c r="AM54" s="640"/>
      <c r="AN54" s="640"/>
      <c r="AO54" s="641"/>
      <c r="AQ54" s="405"/>
    </row>
    <row r="55" spans="2:43" ht="6.9" customHeight="1">
      <c r="B55" s="686"/>
      <c r="C55" s="651"/>
      <c r="D55" s="627"/>
      <c r="E55" s="627"/>
      <c r="F55" s="627"/>
      <c r="G55" s="627"/>
      <c r="H55" s="627"/>
      <c r="I55" s="627"/>
      <c r="J55" s="627"/>
      <c r="K55" s="627"/>
      <c r="L55" s="627"/>
      <c r="M55" s="652"/>
      <c r="N55" s="642" t="s">
        <v>806</v>
      </c>
      <c r="O55" s="643"/>
      <c r="P55" s="643"/>
      <c r="Q55" s="643"/>
      <c r="R55" s="643"/>
      <c r="S55" s="643"/>
      <c r="T55" s="643"/>
      <c r="U55" s="643"/>
      <c r="V55" s="644"/>
      <c r="W55" s="648" t="s">
        <v>807</v>
      </c>
      <c r="X55" s="648"/>
      <c r="Y55" s="648"/>
      <c r="Z55" s="648"/>
      <c r="AA55" s="648"/>
      <c r="AB55" s="648"/>
      <c r="AC55" s="648"/>
      <c r="AD55" s="648"/>
      <c r="AE55" s="648"/>
      <c r="AF55" s="648"/>
      <c r="AG55" s="648"/>
      <c r="AH55" s="648"/>
      <c r="AI55" s="648"/>
      <c r="AJ55" s="648"/>
      <c r="AK55" s="648"/>
      <c r="AL55" s="648"/>
      <c r="AM55" s="648"/>
      <c r="AN55" s="648"/>
      <c r="AO55" s="649"/>
      <c r="AQ55" s="405"/>
    </row>
    <row r="56" spans="2:43" ht="6.9" customHeight="1">
      <c r="B56" s="686"/>
      <c r="C56" s="690"/>
      <c r="D56" s="691"/>
      <c r="E56" s="691"/>
      <c r="F56" s="691"/>
      <c r="G56" s="691"/>
      <c r="H56" s="691"/>
      <c r="I56" s="691"/>
      <c r="J56" s="691"/>
      <c r="K56" s="691"/>
      <c r="L56" s="691"/>
      <c r="M56" s="692"/>
      <c r="N56" s="645"/>
      <c r="O56" s="646"/>
      <c r="P56" s="646"/>
      <c r="Q56" s="646"/>
      <c r="R56" s="646"/>
      <c r="S56" s="646"/>
      <c r="T56" s="646"/>
      <c r="U56" s="646"/>
      <c r="V56" s="647"/>
      <c r="W56" s="646"/>
      <c r="X56" s="646"/>
      <c r="Y56" s="646"/>
      <c r="Z56" s="646"/>
      <c r="AA56" s="646"/>
      <c r="AB56" s="646"/>
      <c r="AC56" s="646"/>
      <c r="AD56" s="646"/>
      <c r="AE56" s="646"/>
      <c r="AF56" s="646"/>
      <c r="AG56" s="646"/>
      <c r="AH56" s="646"/>
      <c r="AI56" s="646"/>
      <c r="AJ56" s="646"/>
      <c r="AK56" s="646"/>
      <c r="AL56" s="646"/>
      <c r="AM56" s="646"/>
      <c r="AN56" s="646"/>
      <c r="AO56" s="650"/>
      <c r="AQ56" s="405"/>
    </row>
    <row r="57" spans="2:43" ht="51.9" customHeight="1" thickBot="1">
      <c r="B57" s="686"/>
      <c r="C57" s="651" t="s">
        <v>808</v>
      </c>
      <c r="D57" s="627"/>
      <c r="E57" s="627"/>
      <c r="F57" s="627"/>
      <c r="G57" s="627"/>
      <c r="H57" s="627"/>
      <c r="I57" s="627"/>
      <c r="J57" s="627"/>
      <c r="K57" s="627"/>
      <c r="L57" s="627"/>
      <c r="M57" s="652"/>
      <c r="N57" s="653"/>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5"/>
      <c r="AQ57" s="405"/>
    </row>
    <row r="58" spans="2:43" s="415" customFormat="1" ht="12" customHeight="1" thickBot="1">
      <c r="B58" s="628" t="s">
        <v>45</v>
      </c>
      <c r="C58" s="629"/>
      <c r="D58" s="629"/>
      <c r="E58" s="629"/>
      <c r="F58" s="630"/>
      <c r="G58" s="631" t="s">
        <v>46</v>
      </c>
      <c r="H58" s="631"/>
      <c r="I58" s="631"/>
      <c r="J58" s="631"/>
      <c r="K58" s="631"/>
      <c r="L58" s="631"/>
      <c r="M58" s="631"/>
      <c r="N58" s="631"/>
      <c r="O58" s="631"/>
      <c r="P58" s="631"/>
      <c r="Q58" s="631"/>
      <c r="R58" s="631"/>
      <c r="S58" s="631"/>
      <c r="T58" s="631"/>
      <c r="U58" s="631"/>
      <c r="V58" s="631"/>
      <c r="W58" s="631"/>
      <c r="X58" s="631"/>
      <c r="Y58" s="631"/>
      <c r="Z58" s="631"/>
      <c r="AA58" s="631"/>
      <c r="AB58" s="631"/>
      <c r="AC58" s="631"/>
      <c r="AD58" s="631"/>
      <c r="AE58" s="631"/>
      <c r="AF58" s="631"/>
      <c r="AG58" s="631"/>
      <c r="AH58" s="631"/>
      <c r="AI58" s="631"/>
      <c r="AJ58" s="631"/>
      <c r="AK58" s="631"/>
      <c r="AL58" s="631"/>
      <c r="AM58" s="631"/>
      <c r="AN58" s="631"/>
      <c r="AO58" s="632"/>
    </row>
    <row r="59" spans="2:43" s="396" customFormat="1" ht="9.9" customHeight="1">
      <c r="B59" s="400" t="s">
        <v>809</v>
      </c>
      <c r="C59" s="400">
        <v>1</v>
      </c>
      <c r="D59" s="328" t="s">
        <v>810</v>
      </c>
      <c r="E59" s="328"/>
      <c r="F59" s="328"/>
      <c r="G59" s="328"/>
      <c r="H59" s="328"/>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8"/>
      <c r="AH59" s="328"/>
      <c r="AI59" s="328"/>
      <c r="AJ59" s="328"/>
      <c r="AK59" s="328"/>
      <c r="AL59" s="328"/>
      <c r="AM59" s="328"/>
      <c r="AN59" s="328"/>
      <c r="AO59" s="328"/>
      <c r="AQ59" s="300"/>
    </row>
    <row r="60" spans="2:43" s="396" customFormat="1" ht="22.5" customHeight="1">
      <c r="B60" s="416"/>
      <c r="C60" s="417" t="s">
        <v>811</v>
      </c>
      <c r="D60" s="627" t="s">
        <v>812</v>
      </c>
      <c r="E60" s="627"/>
      <c r="F60" s="627"/>
      <c r="G60" s="627"/>
      <c r="H60" s="627"/>
      <c r="I60" s="627"/>
      <c r="J60" s="627"/>
      <c r="K60" s="627"/>
      <c r="L60" s="627"/>
      <c r="M60" s="627"/>
      <c r="N60" s="627"/>
      <c r="O60" s="627"/>
      <c r="P60" s="627"/>
      <c r="Q60" s="627"/>
      <c r="R60" s="627"/>
      <c r="S60" s="627"/>
      <c r="T60" s="627"/>
      <c r="U60" s="627"/>
      <c r="V60" s="627"/>
      <c r="W60" s="627"/>
      <c r="X60" s="627"/>
      <c r="Y60" s="627"/>
      <c r="Z60" s="627"/>
      <c r="AA60" s="627"/>
      <c r="AB60" s="627"/>
      <c r="AC60" s="627"/>
      <c r="AD60" s="627"/>
      <c r="AE60" s="627"/>
      <c r="AF60" s="627"/>
      <c r="AG60" s="627"/>
      <c r="AH60" s="627"/>
      <c r="AI60" s="627"/>
      <c r="AJ60" s="627"/>
      <c r="AK60" s="627"/>
      <c r="AL60" s="627"/>
      <c r="AM60" s="627"/>
      <c r="AN60" s="627"/>
      <c r="AO60" s="627"/>
      <c r="AQ60" s="300"/>
    </row>
    <row r="61" spans="2:43" s="396" customFormat="1" ht="9.9" customHeight="1">
      <c r="B61" s="400"/>
      <c r="C61" s="417">
        <v>3</v>
      </c>
      <c r="D61" s="328" t="s">
        <v>813</v>
      </c>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Q61" s="300"/>
    </row>
    <row r="62" spans="2:43" s="396" customFormat="1" ht="5.0999999999999996" customHeight="1">
      <c r="B62" s="400"/>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Q62" s="300"/>
    </row>
    <row r="63" spans="2:43" s="396" customFormat="1" ht="9.9" customHeight="1">
      <c r="B63" s="626" t="s">
        <v>814</v>
      </c>
      <c r="C63" s="626"/>
      <c r="D63" s="416"/>
      <c r="E63" s="627" t="s">
        <v>815</v>
      </c>
      <c r="F63" s="627"/>
      <c r="G63" s="627"/>
      <c r="H63" s="627"/>
      <c r="I63" s="627"/>
      <c r="J63" s="627"/>
      <c r="K63" s="627"/>
      <c r="L63" s="627"/>
      <c r="M63" s="627"/>
      <c r="N63" s="627"/>
      <c r="O63" s="627"/>
      <c r="P63" s="627"/>
      <c r="Q63" s="627"/>
      <c r="R63" s="627"/>
      <c r="S63" s="627"/>
      <c r="T63" s="627"/>
      <c r="U63" s="627"/>
      <c r="V63" s="627"/>
      <c r="W63" s="627"/>
      <c r="X63" s="627"/>
      <c r="Y63" s="627"/>
      <c r="Z63" s="627"/>
      <c r="AA63" s="627"/>
      <c r="AB63" s="627"/>
      <c r="AC63" s="627"/>
      <c r="AD63" s="627"/>
      <c r="AE63" s="627"/>
      <c r="AF63" s="416"/>
      <c r="AG63" s="416"/>
      <c r="AH63" s="416"/>
      <c r="AI63" s="416"/>
      <c r="AJ63" s="416"/>
      <c r="AK63" s="416"/>
      <c r="AL63" s="416"/>
      <c r="AM63" s="416"/>
      <c r="AN63" s="416"/>
      <c r="AO63" s="416"/>
      <c r="AQ63" s="300"/>
    </row>
    <row r="64" spans="2:43" s="396" customFormat="1" ht="9.9" customHeight="1">
      <c r="B64" s="626" t="s">
        <v>816</v>
      </c>
      <c r="C64" s="626"/>
      <c r="D64" s="328"/>
      <c r="E64" s="627" t="s">
        <v>817</v>
      </c>
      <c r="F64" s="627"/>
      <c r="G64" s="627"/>
      <c r="H64" s="627"/>
      <c r="I64" s="627"/>
      <c r="J64" s="627"/>
      <c r="K64" s="627"/>
      <c r="L64" s="627"/>
      <c r="M64" s="627"/>
      <c r="N64" s="627"/>
      <c r="O64" s="627"/>
      <c r="P64" s="627"/>
      <c r="Q64" s="627"/>
      <c r="R64" s="627"/>
      <c r="S64" s="627"/>
      <c r="T64" s="627"/>
      <c r="U64" s="627"/>
      <c r="V64" s="627"/>
      <c r="W64" s="627"/>
      <c r="X64" s="627"/>
      <c r="Y64" s="627"/>
      <c r="Z64" s="627"/>
      <c r="AA64" s="627"/>
      <c r="AB64" s="627"/>
      <c r="AC64" s="627"/>
      <c r="AD64" s="627"/>
      <c r="AE64" s="627"/>
      <c r="AF64" s="627"/>
      <c r="AG64" s="627"/>
      <c r="AH64" s="627"/>
      <c r="AI64" s="627"/>
      <c r="AJ64" s="627"/>
      <c r="AK64" s="627"/>
      <c r="AL64" s="627"/>
      <c r="AM64" s="627"/>
      <c r="AN64" s="627"/>
      <c r="AO64" s="627"/>
      <c r="AQ64" s="300"/>
    </row>
    <row r="65" spans="2:43" s="396" customFormat="1" ht="9.9" customHeight="1">
      <c r="B65" s="626" t="s">
        <v>818</v>
      </c>
      <c r="C65" s="626"/>
      <c r="D65" s="328"/>
      <c r="E65" s="328" t="s">
        <v>819</v>
      </c>
      <c r="F65" s="416"/>
      <c r="G65" s="328"/>
      <c r="H65" s="328"/>
      <c r="I65" s="328"/>
      <c r="J65" s="328"/>
      <c r="K65" s="328"/>
      <c r="L65" s="328"/>
      <c r="M65" s="328"/>
      <c r="N65" s="328"/>
      <c r="O65" s="328"/>
      <c r="P65" s="328"/>
      <c r="Q65" s="328"/>
      <c r="R65" s="328"/>
      <c r="S65" s="328"/>
      <c r="T65" s="328"/>
      <c r="U65" s="328"/>
      <c r="V65" s="328"/>
      <c r="W65" s="328"/>
      <c r="X65" s="328"/>
      <c r="Y65" s="328"/>
      <c r="Z65" s="328"/>
      <c r="AA65" s="328"/>
      <c r="AB65" s="328"/>
      <c r="AC65" s="328"/>
      <c r="AD65" s="328"/>
      <c r="AE65" s="328"/>
      <c r="AF65" s="328"/>
      <c r="AG65" s="328"/>
      <c r="AH65" s="328"/>
      <c r="AI65" s="328"/>
      <c r="AJ65" s="328"/>
      <c r="AK65" s="328"/>
      <c r="AL65" s="328"/>
      <c r="AM65" s="328"/>
      <c r="AN65" s="328"/>
      <c r="AO65" s="328"/>
      <c r="AQ65" s="300"/>
    </row>
    <row r="66" spans="2:43" s="396" customFormat="1" ht="9.9" customHeight="1">
      <c r="B66" s="626" t="s">
        <v>820</v>
      </c>
      <c r="C66" s="626"/>
      <c r="D66" s="328"/>
      <c r="E66" s="328" t="s">
        <v>821</v>
      </c>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Q66" s="300"/>
    </row>
    <row r="67" spans="2:43" s="396" customFormat="1" ht="9.9" customHeight="1">
      <c r="B67" s="626" t="s">
        <v>822</v>
      </c>
      <c r="C67" s="626"/>
      <c r="D67" s="328"/>
      <c r="E67" s="328" t="s">
        <v>823</v>
      </c>
      <c r="F67" s="328"/>
      <c r="G67" s="328"/>
      <c r="H67" s="328"/>
      <c r="I67" s="328"/>
      <c r="J67" s="328"/>
      <c r="K67" s="328"/>
      <c r="L67" s="328"/>
      <c r="M67" s="328"/>
      <c r="N67" s="328"/>
      <c r="O67" s="328"/>
      <c r="P67" s="328"/>
      <c r="Q67" s="328"/>
      <c r="R67" s="328"/>
      <c r="S67" s="328"/>
      <c r="T67" s="328"/>
      <c r="U67" s="328"/>
      <c r="V67" s="328"/>
      <c r="W67" s="328"/>
      <c r="X67" s="328"/>
      <c r="Y67" s="328"/>
      <c r="Z67" s="328"/>
      <c r="AA67" s="328"/>
      <c r="AB67" s="328"/>
      <c r="AC67" s="328"/>
      <c r="AD67" s="328"/>
      <c r="AE67" s="328"/>
      <c r="AF67" s="328"/>
      <c r="AG67" s="328"/>
      <c r="AH67" s="328"/>
      <c r="AI67" s="328"/>
      <c r="AJ67" s="328"/>
      <c r="AK67" s="328"/>
      <c r="AL67" s="328"/>
      <c r="AM67" s="328"/>
      <c r="AN67" s="328"/>
      <c r="AO67" s="328"/>
      <c r="AQ67" s="300"/>
    </row>
    <row r="68" spans="2:43" ht="9.9" customHeight="1">
      <c r="B68" s="626" t="s">
        <v>824</v>
      </c>
      <c r="C68" s="626"/>
      <c r="D68" s="415"/>
      <c r="E68" s="415" t="s">
        <v>825</v>
      </c>
      <c r="F68" s="415"/>
      <c r="G68" s="415"/>
      <c r="H68" s="415"/>
      <c r="I68" s="415"/>
      <c r="J68" s="415"/>
      <c r="K68" s="415"/>
      <c r="L68" s="415"/>
      <c r="M68" s="415"/>
      <c r="N68" s="415"/>
      <c r="O68" s="415"/>
      <c r="P68" s="415"/>
      <c r="Q68" s="415"/>
      <c r="R68" s="415"/>
      <c r="S68" s="415"/>
      <c r="T68" s="415"/>
      <c r="U68" s="415"/>
      <c r="V68" s="415"/>
      <c r="W68" s="415"/>
      <c r="X68" s="415"/>
      <c r="Y68" s="415"/>
      <c r="Z68" s="415"/>
      <c r="AA68" s="415"/>
      <c r="AB68" s="415"/>
      <c r="AC68" s="415"/>
      <c r="AD68" s="415"/>
      <c r="AE68" s="415"/>
      <c r="AF68" s="415"/>
      <c r="AG68" s="415"/>
      <c r="AH68" s="415"/>
      <c r="AI68" s="415"/>
      <c r="AJ68" s="415"/>
      <c r="AK68" s="415"/>
      <c r="AL68" s="415"/>
      <c r="AM68" s="415"/>
      <c r="AN68" s="415"/>
      <c r="AO68" s="415"/>
    </row>
    <row r="69" spans="2:43" ht="5.0999999999999996" customHeight="1">
      <c r="B69" s="400"/>
      <c r="C69" s="400"/>
      <c r="D69" s="415"/>
      <c r="E69" s="415"/>
      <c r="F69" s="415"/>
      <c r="G69" s="415"/>
      <c r="H69" s="415"/>
      <c r="I69" s="415"/>
      <c r="J69" s="415"/>
      <c r="K69" s="415"/>
      <c r="L69" s="415"/>
      <c r="M69" s="415"/>
      <c r="N69" s="415"/>
      <c r="O69" s="415"/>
      <c r="P69" s="415"/>
      <c r="Q69" s="415"/>
      <c r="R69" s="415"/>
      <c r="S69" s="415"/>
      <c r="T69" s="415"/>
      <c r="U69" s="415"/>
      <c r="V69" s="415"/>
      <c r="W69" s="415"/>
      <c r="X69" s="415"/>
      <c r="Y69" s="415"/>
      <c r="Z69" s="415"/>
      <c r="AA69" s="415"/>
      <c r="AB69" s="415"/>
      <c r="AC69" s="415"/>
      <c r="AD69" s="415"/>
      <c r="AE69" s="415"/>
      <c r="AF69" s="415"/>
      <c r="AG69" s="415"/>
      <c r="AH69" s="415"/>
      <c r="AI69" s="415"/>
      <c r="AJ69" s="415"/>
      <c r="AK69" s="415"/>
      <c r="AL69" s="415"/>
      <c r="AM69" s="415"/>
      <c r="AN69" s="415"/>
      <c r="AO69" s="415"/>
    </row>
    <row r="70" spans="2:43" ht="9.9" customHeight="1">
      <c r="B70" s="415" t="s">
        <v>826</v>
      </c>
      <c r="D70" s="415"/>
      <c r="E70" s="415"/>
      <c r="F70" s="415"/>
      <c r="G70" s="415"/>
      <c r="H70" s="415"/>
      <c r="I70" s="415"/>
      <c r="J70" s="415"/>
      <c r="K70" s="415"/>
      <c r="L70" s="415"/>
      <c r="M70" s="415"/>
      <c r="N70" s="415"/>
      <c r="O70" s="415"/>
      <c r="P70" s="415"/>
      <c r="Q70" s="415"/>
      <c r="R70" s="415"/>
      <c r="S70" s="415"/>
      <c r="T70" s="415"/>
      <c r="U70" s="415"/>
      <c r="V70" s="415"/>
      <c r="W70" s="415"/>
      <c r="X70" s="415"/>
      <c r="Y70" s="415"/>
      <c r="Z70" s="415"/>
      <c r="AA70" s="415"/>
      <c r="AB70" s="415"/>
      <c r="AC70" s="415"/>
      <c r="AD70" s="415"/>
      <c r="AE70" s="415"/>
      <c r="AF70" s="415"/>
      <c r="AG70" s="415"/>
      <c r="AH70" s="415"/>
      <c r="AI70" s="415"/>
      <c r="AJ70" s="415"/>
      <c r="AK70" s="415"/>
      <c r="AL70" s="415"/>
      <c r="AM70" s="415"/>
      <c r="AN70" s="415"/>
      <c r="AO70" s="415"/>
    </row>
    <row r="71" spans="2:43" s="396" customFormat="1" ht="101.25" customHeight="1">
      <c r="B71" s="400"/>
      <c r="C71" s="627" t="s">
        <v>827</v>
      </c>
      <c r="D71" s="627"/>
      <c r="E71" s="627"/>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7"/>
      <c r="AI71" s="627"/>
      <c r="AJ71" s="627"/>
      <c r="AK71" s="627"/>
      <c r="AL71" s="627"/>
      <c r="AM71" s="627"/>
      <c r="AN71" s="627"/>
      <c r="AO71" s="627"/>
      <c r="AQ71" s="300"/>
    </row>
  </sheetData>
  <mergeCells count="142">
    <mergeCell ref="B2:AO2"/>
    <mergeCell ref="AG3:AH3"/>
    <mergeCell ref="AJ3:AK3"/>
    <mergeCell ref="AM3:AN3"/>
    <mergeCell ref="C4:H4"/>
    <mergeCell ref="O6:P6"/>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B65:C65"/>
    <mergeCell ref="B66:C66"/>
    <mergeCell ref="B67:C67"/>
    <mergeCell ref="B68:C68"/>
    <mergeCell ref="C71:AO71"/>
    <mergeCell ref="B58:F58"/>
    <mergeCell ref="G58:AO58"/>
    <mergeCell ref="D60:AO60"/>
    <mergeCell ref="B63:C63"/>
    <mergeCell ref="E63:AE63"/>
    <mergeCell ref="B64:C64"/>
    <mergeCell ref="E64:AO64"/>
  </mergeCells>
  <phoneticPr fontId="19"/>
  <dataValidations count="2">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00000000-0002-0000-1200-000000000000}">
      <formula1>"□,■"</formula1>
    </dataValidation>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00000000-0002-0000-1200-000001000000}">
      <formula1>"○"</formula1>
    </dataValidation>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X85"/>
  <sheetViews>
    <sheetView zoomScaleNormal="100" workbookViewId="0">
      <selection activeCell="P22" sqref="P22:AN22"/>
    </sheetView>
  </sheetViews>
  <sheetFormatPr defaultColWidth="9" defaultRowHeight="13.2"/>
  <cols>
    <col min="1" max="1" width="1.6640625" style="95" customWidth="1"/>
    <col min="2" max="2" width="9.6640625" style="95" customWidth="1"/>
    <col min="3" max="3" width="8.6640625" style="95" customWidth="1"/>
    <col min="4" max="4" width="5.6640625" style="95" customWidth="1"/>
    <col min="5" max="6" width="15.6640625" style="95" customWidth="1"/>
    <col min="7" max="7" width="5.6640625" style="95" customWidth="1"/>
    <col min="8" max="8" width="16.6640625" style="95" customWidth="1"/>
    <col min="9" max="9" width="5.6640625" style="95" customWidth="1"/>
    <col min="10" max="10" width="15.6640625" style="95" customWidth="1"/>
    <col min="11" max="11" width="5.6640625" style="95" customWidth="1"/>
    <col min="12" max="12" width="3.109375" style="95" customWidth="1"/>
    <col min="13" max="18" width="4.6640625" style="95" customWidth="1"/>
    <col min="19" max="19" width="1.6640625" style="95" customWidth="1"/>
    <col min="20" max="21" width="9" style="95" customWidth="1"/>
    <col min="22" max="22" width="18.44140625" style="95" customWidth="1"/>
    <col min="23" max="23" width="29.88671875" style="95" customWidth="1"/>
    <col min="24" max="24" width="30.33203125" style="95" customWidth="1"/>
    <col min="25" max="16384" width="9" style="95"/>
  </cols>
  <sheetData>
    <row r="1" spans="2:24" ht="13.8">
      <c r="B1" s="184"/>
      <c r="C1" s="185"/>
      <c r="K1" s="186" t="s">
        <v>200</v>
      </c>
      <c r="L1" s="766"/>
      <c r="M1" s="766"/>
      <c r="N1" s="187" t="s">
        <v>10</v>
      </c>
      <c r="O1" s="188"/>
      <c r="P1" s="187" t="s">
        <v>11</v>
      </c>
      <c r="Q1" s="188"/>
      <c r="R1" s="187" t="s">
        <v>12</v>
      </c>
    </row>
    <row r="2" spans="2:24" ht="21">
      <c r="B2" s="767" t="s">
        <v>398</v>
      </c>
      <c r="C2" s="768"/>
      <c r="D2" s="768"/>
      <c r="E2" s="768"/>
      <c r="F2" s="768"/>
      <c r="G2" s="768"/>
      <c r="H2" s="768"/>
      <c r="I2" s="768"/>
      <c r="J2" s="768"/>
      <c r="K2" s="768"/>
      <c r="L2" s="768"/>
      <c r="M2" s="768"/>
      <c r="N2" s="768"/>
      <c r="O2" s="768"/>
      <c r="P2" s="768"/>
      <c r="Q2" s="768"/>
      <c r="R2" s="768"/>
    </row>
    <row r="3" spans="2:24" ht="7.5" customHeight="1">
      <c r="B3" s="189"/>
      <c r="C3" s="189"/>
      <c r="D3" s="189"/>
      <c r="E3" s="189"/>
      <c r="F3" s="189"/>
      <c r="G3" s="189"/>
      <c r="H3" s="189"/>
      <c r="I3" s="189"/>
      <c r="J3" s="189"/>
      <c r="K3" s="189"/>
      <c r="L3" s="189"/>
      <c r="M3" s="189"/>
      <c r="N3" s="189"/>
      <c r="O3" s="189"/>
      <c r="P3" s="189"/>
      <c r="Q3" s="189"/>
      <c r="R3" s="189"/>
    </row>
    <row r="4" spans="2:24" ht="24.9" customHeight="1">
      <c r="I4" s="186" t="s">
        <v>135</v>
      </c>
      <c r="J4" s="769"/>
      <c r="K4" s="769"/>
      <c r="L4" s="769"/>
      <c r="M4" s="769"/>
      <c r="N4" s="769"/>
      <c r="O4" s="769"/>
      <c r="P4" s="769"/>
      <c r="Q4" s="769"/>
      <c r="R4" s="769"/>
    </row>
    <row r="5" spans="2:24" ht="24.9" customHeight="1">
      <c r="I5" s="186" t="s">
        <v>88</v>
      </c>
      <c r="J5" s="770"/>
      <c r="K5" s="770"/>
      <c r="L5" s="770"/>
      <c r="M5" s="770"/>
      <c r="N5" s="770"/>
      <c r="O5" s="770"/>
      <c r="P5" s="770"/>
      <c r="Q5" s="770"/>
      <c r="R5" s="770"/>
    </row>
    <row r="6" spans="2:24" ht="24.9" customHeight="1">
      <c r="I6" s="186" t="s">
        <v>333</v>
      </c>
      <c r="J6" s="770"/>
      <c r="K6" s="770"/>
      <c r="L6" s="770"/>
      <c r="M6" s="770"/>
      <c r="N6" s="770"/>
      <c r="O6" s="770"/>
      <c r="P6" s="770"/>
      <c r="Q6" s="770"/>
      <c r="R6" s="770"/>
    </row>
    <row r="7" spans="2:24" ht="9" customHeight="1">
      <c r="I7" s="186"/>
      <c r="J7" s="190"/>
      <c r="K7" s="190"/>
      <c r="L7" s="190"/>
      <c r="M7" s="190"/>
      <c r="N7" s="190"/>
      <c r="O7" s="190"/>
      <c r="P7" s="190"/>
      <c r="Q7" s="190"/>
      <c r="R7" s="190"/>
    </row>
    <row r="8" spans="2:24" ht="13.8">
      <c r="B8" s="771" t="s">
        <v>334</v>
      </c>
      <c r="C8" s="771"/>
      <c r="D8" s="771"/>
      <c r="E8" s="191"/>
      <c r="F8" s="772" t="s">
        <v>335</v>
      </c>
      <c r="G8" s="772"/>
      <c r="H8" s="772"/>
      <c r="I8" s="772"/>
    </row>
    <row r="9" spans="2:24" ht="13.8" hidden="1">
      <c r="E9" s="191"/>
      <c r="F9" s="773" t="s">
        <v>336</v>
      </c>
      <c r="G9" s="773"/>
      <c r="H9" s="773"/>
      <c r="I9" s="773"/>
    </row>
    <row r="10" spans="2:24" ht="9" customHeight="1"/>
    <row r="11" spans="2:24" ht="13.2" customHeight="1">
      <c r="B11" s="192" t="s">
        <v>337</v>
      </c>
      <c r="F11" s="774" t="s">
        <v>338</v>
      </c>
      <c r="G11" s="774"/>
      <c r="H11" s="774"/>
      <c r="I11" s="774"/>
      <c r="J11" s="186" t="s">
        <v>339</v>
      </c>
      <c r="K11" s="193"/>
    </row>
    <row r="12" spans="2:24" ht="9" customHeight="1"/>
    <row r="13" spans="2:24" ht="13.8">
      <c r="B13" s="192" t="s">
        <v>340</v>
      </c>
    </row>
    <row r="14" spans="2:24" ht="13.8">
      <c r="B14" s="194" t="s">
        <v>241</v>
      </c>
      <c r="C14" s="775" t="s">
        <v>341</v>
      </c>
      <c r="D14" s="775"/>
      <c r="E14" s="775"/>
      <c r="F14" s="775"/>
      <c r="G14" s="775"/>
      <c r="H14" s="775"/>
      <c r="I14" s="775"/>
      <c r="J14" s="775"/>
      <c r="K14" s="775"/>
      <c r="M14" s="773" t="s">
        <v>342</v>
      </c>
      <c r="N14" s="773"/>
      <c r="O14" s="773"/>
      <c r="P14" s="773"/>
      <c r="Q14" s="773"/>
      <c r="R14" s="773"/>
    </row>
    <row r="15" spans="2:24" ht="80.099999999999994" customHeight="1">
      <c r="B15" s="195"/>
      <c r="C15" s="776" t="s">
        <v>343</v>
      </c>
      <c r="D15" s="776"/>
      <c r="E15" s="195"/>
      <c r="F15" s="777" t="s">
        <v>344</v>
      </c>
      <c r="G15" s="777"/>
      <c r="H15" s="778" t="s">
        <v>345</v>
      </c>
      <c r="I15" s="778"/>
      <c r="J15" s="776" t="s">
        <v>346</v>
      </c>
      <c r="K15" s="776"/>
      <c r="M15" s="779" t="str">
        <f>F8</f>
        <v>介護福祉士</v>
      </c>
      <c r="N15" s="779"/>
      <c r="O15" s="779"/>
      <c r="P15" s="779" t="str">
        <f>F9</f>
        <v>介護職員</v>
      </c>
      <c r="Q15" s="779"/>
      <c r="R15" s="779"/>
    </row>
    <row r="16" spans="2:24" ht="26.1" customHeight="1">
      <c r="B16" s="196" t="s">
        <v>347</v>
      </c>
      <c r="C16" s="780"/>
      <c r="D16" s="773" t="s">
        <v>348</v>
      </c>
      <c r="E16" s="197" t="str">
        <f>$F$8</f>
        <v>介護福祉士</v>
      </c>
      <c r="F16" s="198"/>
      <c r="G16" s="199" t="s">
        <v>91</v>
      </c>
      <c r="H16" s="198"/>
      <c r="I16" s="199" t="s">
        <v>348</v>
      </c>
      <c r="J16" s="198"/>
      <c r="K16" s="199" t="s">
        <v>348</v>
      </c>
      <c r="M16" s="781" t="str">
        <f>IF(C16="","",F16+ROUNDDOWN((H16+J16)/C16,1))</f>
        <v/>
      </c>
      <c r="N16" s="781"/>
      <c r="O16" s="781"/>
      <c r="P16" s="781" t="str">
        <f>IF(C16="","",F17+ROUNDDOWN((H17+J17)/C16,1))</f>
        <v/>
      </c>
      <c r="Q16" s="781"/>
      <c r="R16" s="781"/>
      <c r="V16" s="200"/>
      <c r="W16" s="201" t="s">
        <v>349</v>
      </c>
      <c r="X16" s="201" t="s">
        <v>350</v>
      </c>
    </row>
    <row r="17" spans="2:24" ht="26.1" customHeight="1">
      <c r="B17" s="202" t="s">
        <v>351</v>
      </c>
      <c r="C17" s="780"/>
      <c r="D17" s="773"/>
      <c r="E17" s="203" t="str">
        <f>$F$9</f>
        <v>介護職員</v>
      </c>
      <c r="F17" s="204"/>
      <c r="G17" s="205" t="s">
        <v>91</v>
      </c>
      <c r="H17" s="204"/>
      <c r="I17" s="205" t="s">
        <v>348</v>
      </c>
      <c r="J17" s="204"/>
      <c r="K17" s="205" t="s">
        <v>348</v>
      </c>
      <c r="M17" s="781"/>
      <c r="N17" s="781"/>
      <c r="O17" s="781"/>
      <c r="P17" s="781"/>
      <c r="Q17" s="781"/>
      <c r="R17" s="781"/>
      <c r="V17" s="782" t="s">
        <v>352</v>
      </c>
      <c r="W17" s="206" t="s">
        <v>335</v>
      </c>
      <c r="X17" s="206" t="s">
        <v>336</v>
      </c>
    </row>
    <row r="18" spans="2:24" ht="26.1" customHeight="1">
      <c r="B18" s="207"/>
      <c r="C18" s="780"/>
      <c r="D18" s="773" t="s">
        <v>348</v>
      </c>
      <c r="E18" s="208" t="str">
        <f>$F$8</f>
        <v>介護福祉士</v>
      </c>
      <c r="F18" s="209"/>
      <c r="G18" s="210" t="s">
        <v>91</v>
      </c>
      <c r="H18" s="198"/>
      <c r="I18" s="210" t="s">
        <v>348</v>
      </c>
      <c r="J18" s="198"/>
      <c r="K18" s="210" t="s">
        <v>348</v>
      </c>
      <c r="M18" s="781" t="str">
        <f>IF(C18="","",F18+ROUNDDOWN((H18+J18)/C18,1))</f>
        <v/>
      </c>
      <c r="N18" s="781"/>
      <c r="O18" s="781"/>
      <c r="P18" s="781" t="str">
        <f>IF(C18="","",F19+ROUNDDOWN((H19+J19)/C18,1))</f>
        <v/>
      </c>
      <c r="Q18" s="781"/>
      <c r="R18" s="781"/>
      <c r="V18" s="782"/>
      <c r="W18" s="206" t="s">
        <v>353</v>
      </c>
      <c r="X18" s="206" t="s">
        <v>354</v>
      </c>
    </row>
    <row r="19" spans="2:24" ht="26.1" customHeight="1">
      <c r="B19" s="202" t="s">
        <v>355</v>
      </c>
      <c r="C19" s="780"/>
      <c r="D19" s="773"/>
      <c r="E19" s="203" t="str">
        <f>$F$9</f>
        <v>介護職員</v>
      </c>
      <c r="F19" s="204"/>
      <c r="G19" s="205" t="s">
        <v>91</v>
      </c>
      <c r="H19" s="204"/>
      <c r="I19" s="205" t="s">
        <v>348</v>
      </c>
      <c r="J19" s="204"/>
      <c r="K19" s="205" t="s">
        <v>348</v>
      </c>
      <c r="M19" s="781"/>
      <c r="N19" s="781"/>
      <c r="O19" s="781"/>
      <c r="P19" s="781"/>
      <c r="Q19" s="781"/>
      <c r="R19" s="781"/>
      <c r="V19" s="782"/>
      <c r="W19" s="206" t="s">
        <v>356</v>
      </c>
      <c r="X19" s="200" t="s">
        <v>357</v>
      </c>
    </row>
    <row r="20" spans="2:24" ht="26.1" customHeight="1">
      <c r="B20" s="207"/>
      <c r="C20" s="780"/>
      <c r="D20" s="773" t="s">
        <v>348</v>
      </c>
      <c r="E20" s="208" t="str">
        <f>$F$8</f>
        <v>介護福祉士</v>
      </c>
      <c r="F20" s="209"/>
      <c r="G20" s="210" t="s">
        <v>91</v>
      </c>
      <c r="H20" s="198"/>
      <c r="I20" s="210" t="s">
        <v>348</v>
      </c>
      <c r="J20" s="198"/>
      <c r="K20" s="210" t="s">
        <v>348</v>
      </c>
      <c r="M20" s="781" t="str">
        <f>IF(C20="","",F20+ROUNDDOWN((H20+J20)/C20,1))</f>
        <v/>
      </c>
      <c r="N20" s="781"/>
      <c r="O20" s="781"/>
      <c r="P20" s="781" t="str">
        <f>IF(C20="","",F21+ROUNDDOWN((H21+J21)/C20,1))</f>
        <v/>
      </c>
      <c r="Q20" s="781"/>
      <c r="R20" s="781"/>
      <c r="V20" s="782"/>
      <c r="W20" s="200" t="s">
        <v>357</v>
      </c>
      <c r="X20" s="200" t="s">
        <v>357</v>
      </c>
    </row>
    <row r="21" spans="2:24" ht="26.1" customHeight="1">
      <c r="B21" s="202" t="s">
        <v>358</v>
      </c>
      <c r="C21" s="780"/>
      <c r="D21" s="773"/>
      <c r="E21" s="203" t="str">
        <f>$F$9</f>
        <v>介護職員</v>
      </c>
      <c r="F21" s="204"/>
      <c r="G21" s="205" t="s">
        <v>91</v>
      </c>
      <c r="H21" s="204"/>
      <c r="I21" s="205" t="s">
        <v>348</v>
      </c>
      <c r="J21" s="204"/>
      <c r="K21" s="205" t="s">
        <v>348</v>
      </c>
      <c r="M21" s="781"/>
      <c r="N21" s="781"/>
      <c r="O21" s="781"/>
      <c r="P21" s="781"/>
      <c r="Q21" s="781"/>
      <c r="R21" s="781"/>
      <c r="V21" s="782"/>
      <c r="W21" s="200" t="s">
        <v>357</v>
      </c>
      <c r="X21" s="200" t="s">
        <v>357</v>
      </c>
    </row>
    <row r="22" spans="2:24" ht="26.1" customHeight="1">
      <c r="B22" s="207"/>
      <c r="C22" s="780"/>
      <c r="D22" s="773" t="s">
        <v>348</v>
      </c>
      <c r="E22" s="208" t="str">
        <f>$F$8</f>
        <v>介護福祉士</v>
      </c>
      <c r="F22" s="209"/>
      <c r="G22" s="210" t="s">
        <v>91</v>
      </c>
      <c r="H22" s="198"/>
      <c r="I22" s="210" t="s">
        <v>348</v>
      </c>
      <c r="J22" s="198"/>
      <c r="K22" s="210" t="s">
        <v>348</v>
      </c>
      <c r="M22" s="781" t="str">
        <f>IF(C22="","",F22+ROUNDDOWN((H22+J22)/C22,1))</f>
        <v/>
      </c>
      <c r="N22" s="781"/>
      <c r="O22" s="781"/>
      <c r="P22" s="781" t="str">
        <f>IF(C22="","",F23+ROUNDDOWN((H23+J23)/C22,1))</f>
        <v/>
      </c>
      <c r="Q22" s="781"/>
      <c r="R22" s="781"/>
      <c r="V22" s="782"/>
      <c r="W22" s="200" t="s">
        <v>357</v>
      </c>
      <c r="X22" s="200" t="s">
        <v>357</v>
      </c>
    </row>
    <row r="23" spans="2:24" ht="26.1" customHeight="1">
      <c r="B23" s="202" t="s">
        <v>359</v>
      </c>
      <c r="C23" s="780"/>
      <c r="D23" s="773"/>
      <c r="E23" s="203" t="str">
        <f>$F$9</f>
        <v>介護職員</v>
      </c>
      <c r="F23" s="204"/>
      <c r="G23" s="205" t="s">
        <v>91</v>
      </c>
      <c r="H23" s="204"/>
      <c r="I23" s="205" t="s">
        <v>348</v>
      </c>
      <c r="J23" s="204"/>
      <c r="K23" s="205" t="s">
        <v>348</v>
      </c>
      <c r="M23" s="781"/>
      <c r="N23" s="781"/>
      <c r="O23" s="781"/>
      <c r="P23" s="781"/>
      <c r="Q23" s="781"/>
      <c r="R23" s="781"/>
    </row>
    <row r="24" spans="2:24" ht="26.1" customHeight="1">
      <c r="B24" s="207"/>
      <c r="C24" s="780"/>
      <c r="D24" s="773" t="s">
        <v>348</v>
      </c>
      <c r="E24" s="208" t="str">
        <f>$F$8</f>
        <v>介護福祉士</v>
      </c>
      <c r="F24" s="209"/>
      <c r="G24" s="210" t="s">
        <v>91</v>
      </c>
      <c r="H24" s="198"/>
      <c r="I24" s="210" t="s">
        <v>348</v>
      </c>
      <c r="J24" s="198"/>
      <c r="K24" s="210" t="s">
        <v>348</v>
      </c>
      <c r="M24" s="781" t="str">
        <f>IF(C24="","",F24+ROUNDDOWN((H24+J24)/C24,1))</f>
        <v/>
      </c>
      <c r="N24" s="781"/>
      <c r="O24" s="781"/>
      <c r="P24" s="781" t="str">
        <f>IF(C24="","",F25+ROUNDDOWN((H25+J25)/C24,1))</f>
        <v/>
      </c>
      <c r="Q24" s="781"/>
      <c r="R24" s="781"/>
    </row>
    <row r="25" spans="2:24" ht="26.1" customHeight="1">
      <c r="B25" s="202" t="s">
        <v>360</v>
      </c>
      <c r="C25" s="780"/>
      <c r="D25" s="773"/>
      <c r="E25" s="203" t="str">
        <f>$F$9</f>
        <v>介護職員</v>
      </c>
      <c r="F25" s="204"/>
      <c r="G25" s="205" t="s">
        <v>91</v>
      </c>
      <c r="H25" s="204"/>
      <c r="I25" s="205" t="s">
        <v>348</v>
      </c>
      <c r="J25" s="204"/>
      <c r="K25" s="205" t="s">
        <v>348</v>
      </c>
      <c r="M25" s="781"/>
      <c r="N25" s="781"/>
      <c r="O25" s="781"/>
      <c r="P25" s="781"/>
      <c r="Q25" s="781"/>
      <c r="R25" s="781"/>
    </row>
    <row r="26" spans="2:24" ht="26.1" customHeight="1">
      <c r="B26" s="207"/>
      <c r="C26" s="780"/>
      <c r="D26" s="773" t="s">
        <v>348</v>
      </c>
      <c r="E26" s="208" t="str">
        <f>$F$8</f>
        <v>介護福祉士</v>
      </c>
      <c r="F26" s="209"/>
      <c r="G26" s="210" t="s">
        <v>91</v>
      </c>
      <c r="H26" s="198"/>
      <c r="I26" s="210" t="s">
        <v>348</v>
      </c>
      <c r="J26" s="198"/>
      <c r="K26" s="210" t="s">
        <v>348</v>
      </c>
      <c r="M26" s="781" t="str">
        <f>IF(C26="","",F26+ROUNDDOWN((H26+J26)/C26,1))</f>
        <v/>
      </c>
      <c r="N26" s="781"/>
      <c r="O26" s="781"/>
      <c r="P26" s="781" t="str">
        <f>IF(C26="","",F27+ROUNDDOWN((H27+J27)/C26,1))</f>
        <v/>
      </c>
      <c r="Q26" s="781"/>
      <c r="R26" s="781"/>
    </row>
    <row r="27" spans="2:24" ht="26.1" customHeight="1">
      <c r="B27" s="202" t="s">
        <v>361</v>
      </c>
      <c r="C27" s="780"/>
      <c r="D27" s="773"/>
      <c r="E27" s="203" t="str">
        <f>$F$9</f>
        <v>介護職員</v>
      </c>
      <c r="F27" s="204"/>
      <c r="G27" s="205" t="s">
        <v>91</v>
      </c>
      <c r="H27" s="204"/>
      <c r="I27" s="205" t="s">
        <v>348</v>
      </c>
      <c r="J27" s="204"/>
      <c r="K27" s="205" t="s">
        <v>348</v>
      </c>
      <c r="M27" s="781"/>
      <c r="N27" s="781"/>
      <c r="O27" s="781"/>
      <c r="P27" s="781"/>
      <c r="Q27" s="781"/>
      <c r="R27" s="781"/>
    </row>
    <row r="28" spans="2:24" ht="26.1" customHeight="1">
      <c r="B28" s="207"/>
      <c r="C28" s="780"/>
      <c r="D28" s="773" t="s">
        <v>348</v>
      </c>
      <c r="E28" s="208" t="str">
        <f>$F$8</f>
        <v>介護福祉士</v>
      </c>
      <c r="F28" s="209"/>
      <c r="G28" s="210" t="s">
        <v>91</v>
      </c>
      <c r="H28" s="198"/>
      <c r="I28" s="210" t="s">
        <v>348</v>
      </c>
      <c r="J28" s="198"/>
      <c r="K28" s="210" t="s">
        <v>348</v>
      </c>
      <c r="M28" s="781" t="str">
        <f>IF(C28="","",F28+ROUNDDOWN((H28+J28)/C28,1))</f>
        <v/>
      </c>
      <c r="N28" s="781"/>
      <c r="O28" s="781"/>
      <c r="P28" s="781" t="str">
        <f>IF(C28="","",F29+ROUNDDOWN((H29+J29)/C28,1))</f>
        <v/>
      </c>
      <c r="Q28" s="781"/>
      <c r="R28" s="781"/>
    </row>
    <row r="29" spans="2:24" ht="26.1" customHeight="1">
      <c r="B29" s="202" t="s">
        <v>362</v>
      </c>
      <c r="C29" s="780"/>
      <c r="D29" s="773"/>
      <c r="E29" s="203" t="str">
        <f>$F$9</f>
        <v>介護職員</v>
      </c>
      <c r="F29" s="204"/>
      <c r="G29" s="205" t="s">
        <v>91</v>
      </c>
      <c r="H29" s="204"/>
      <c r="I29" s="205" t="s">
        <v>348</v>
      </c>
      <c r="J29" s="204"/>
      <c r="K29" s="205" t="s">
        <v>348</v>
      </c>
      <c r="M29" s="781"/>
      <c r="N29" s="781"/>
      <c r="O29" s="781"/>
      <c r="P29" s="781"/>
      <c r="Q29" s="781"/>
      <c r="R29" s="781"/>
    </row>
    <row r="30" spans="2:24" ht="26.1" customHeight="1">
      <c r="B30" s="207"/>
      <c r="C30" s="780"/>
      <c r="D30" s="773" t="s">
        <v>348</v>
      </c>
      <c r="E30" s="208" t="str">
        <f>$F$8</f>
        <v>介護福祉士</v>
      </c>
      <c r="F30" s="209"/>
      <c r="G30" s="210" t="s">
        <v>91</v>
      </c>
      <c r="H30" s="198"/>
      <c r="I30" s="210" t="s">
        <v>348</v>
      </c>
      <c r="J30" s="198"/>
      <c r="K30" s="210" t="s">
        <v>348</v>
      </c>
      <c r="M30" s="781" t="str">
        <f>IF(C30="","",F30+ROUNDDOWN((H30+J30)/C30,1))</f>
        <v/>
      </c>
      <c r="N30" s="781"/>
      <c r="O30" s="781"/>
      <c r="P30" s="781" t="str">
        <f>IF(C30="","",F31+ROUNDDOWN((H31+J31)/C30,1))</f>
        <v/>
      </c>
      <c r="Q30" s="781"/>
      <c r="R30" s="781"/>
    </row>
    <row r="31" spans="2:24" ht="26.1" customHeight="1">
      <c r="B31" s="202" t="s">
        <v>363</v>
      </c>
      <c r="C31" s="780"/>
      <c r="D31" s="773"/>
      <c r="E31" s="203" t="str">
        <f>$F$9</f>
        <v>介護職員</v>
      </c>
      <c r="F31" s="204"/>
      <c r="G31" s="205" t="s">
        <v>91</v>
      </c>
      <c r="H31" s="204"/>
      <c r="I31" s="205" t="s">
        <v>348</v>
      </c>
      <c r="J31" s="204"/>
      <c r="K31" s="205" t="s">
        <v>348</v>
      </c>
      <c r="M31" s="781"/>
      <c r="N31" s="781"/>
      <c r="O31" s="781"/>
      <c r="P31" s="781"/>
      <c r="Q31" s="781"/>
      <c r="R31" s="781"/>
    </row>
    <row r="32" spans="2:24" ht="26.1" customHeight="1">
      <c r="B32" s="207"/>
      <c r="C32" s="780"/>
      <c r="D32" s="773" t="s">
        <v>348</v>
      </c>
      <c r="E32" s="208" t="str">
        <f>$F$8</f>
        <v>介護福祉士</v>
      </c>
      <c r="F32" s="209"/>
      <c r="G32" s="210" t="s">
        <v>91</v>
      </c>
      <c r="H32" s="198"/>
      <c r="I32" s="210" t="s">
        <v>348</v>
      </c>
      <c r="J32" s="198"/>
      <c r="K32" s="210" t="s">
        <v>348</v>
      </c>
      <c r="M32" s="781" t="str">
        <f>IF(C32="","",F32+ROUNDDOWN((H32+J32)/C32,1))</f>
        <v/>
      </c>
      <c r="N32" s="781"/>
      <c r="O32" s="781"/>
      <c r="P32" s="781" t="str">
        <f>IF(C32="","",F33+ROUNDDOWN((H33+J33)/C32,1))</f>
        <v/>
      </c>
      <c r="Q32" s="781"/>
      <c r="R32" s="781"/>
    </row>
    <row r="33" spans="2:19" ht="26.1" customHeight="1">
      <c r="B33" s="202" t="s">
        <v>364</v>
      </c>
      <c r="C33" s="780"/>
      <c r="D33" s="773"/>
      <c r="E33" s="203" t="str">
        <f>$F$9</f>
        <v>介護職員</v>
      </c>
      <c r="F33" s="204"/>
      <c r="G33" s="205" t="s">
        <v>91</v>
      </c>
      <c r="H33" s="204"/>
      <c r="I33" s="205" t="s">
        <v>348</v>
      </c>
      <c r="J33" s="204"/>
      <c r="K33" s="205" t="s">
        <v>348</v>
      </c>
      <c r="M33" s="781"/>
      <c r="N33" s="781"/>
      <c r="O33" s="781"/>
      <c r="P33" s="781"/>
      <c r="Q33" s="781"/>
      <c r="R33" s="781"/>
    </row>
    <row r="34" spans="2:19" ht="26.1" customHeight="1">
      <c r="B34" s="196" t="s">
        <v>347</v>
      </c>
      <c r="C34" s="780"/>
      <c r="D34" s="773" t="s">
        <v>348</v>
      </c>
      <c r="E34" s="208" t="str">
        <f>$F$8</f>
        <v>介護福祉士</v>
      </c>
      <c r="F34" s="209"/>
      <c r="G34" s="210" t="s">
        <v>91</v>
      </c>
      <c r="H34" s="198"/>
      <c r="I34" s="210" t="s">
        <v>348</v>
      </c>
      <c r="J34" s="198"/>
      <c r="K34" s="210" t="s">
        <v>348</v>
      </c>
      <c r="M34" s="781" t="str">
        <f>IF(C34="","",F34+ROUNDDOWN((H34+J34)/C34,1))</f>
        <v/>
      </c>
      <c r="N34" s="781"/>
      <c r="O34" s="781"/>
      <c r="P34" s="781" t="str">
        <f>IF(C34="","",F35+ROUNDDOWN((H35+J35)/C34,1))</f>
        <v/>
      </c>
      <c r="Q34" s="781"/>
      <c r="R34" s="781"/>
    </row>
    <row r="35" spans="2:19" ht="26.1" customHeight="1">
      <c r="B35" s="202" t="s">
        <v>365</v>
      </c>
      <c r="C35" s="780"/>
      <c r="D35" s="773"/>
      <c r="E35" s="203" t="str">
        <f>$F$9</f>
        <v>介護職員</v>
      </c>
      <c r="F35" s="204"/>
      <c r="G35" s="205" t="s">
        <v>91</v>
      </c>
      <c r="H35" s="204"/>
      <c r="I35" s="205" t="s">
        <v>348</v>
      </c>
      <c r="J35" s="204"/>
      <c r="K35" s="205" t="s">
        <v>348</v>
      </c>
      <c r="M35" s="781"/>
      <c r="N35" s="781"/>
      <c r="O35" s="781"/>
      <c r="P35" s="781"/>
      <c r="Q35" s="781"/>
      <c r="R35" s="781"/>
    </row>
    <row r="36" spans="2:19" ht="26.1" customHeight="1">
      <c r="B36" s="207"/>
      <c r="C36" s="780"/>
      <c r="D36" s="773" t="s">
        <v>348</v>
      </c>
      <c r="E36" s="208" t="str">
        <f>$F$8</f>
        <v>介護福祉士</v>
      </c>
      <c r="F36" s="209"/>
      <c r="G36" s="210" t="s">
        <v>91</v>
      </c>
      <c r="H36" s="198"/>
      <c r="I36" s="210" t="s">
        <v>348</v>
      </c>
      <c r="J36" s="198"/>
      <c r="K36" s="210" t="s">
        <v>348</v>
      </c>
      <c r="M36" s="781" t="str">
        <f>IF(C36="","",F36+ROUNDDOWN((H36+J36)/C36,1))</f>
        <v/>
      </c>
      <c r="N36" s="781"/>
      <c r="O36" s="781"/>
      <c r="P36" s="781" t="str">
        <f>IF(C36="","",F37+ROUNDDOWN((H37+J37)/C36,1))</f>
        <v/>
      </c>
      <c r="Q36" s="781"/>
      <c r="R36" s="781"/>
    </row>
    <row r="37" spans="2:19" ht="26.1" customHeight="1">
      <c r="B37" s="202" t="s">
        <v>366</v>
      </c>
      <c r="C37" s="780"/>
      <c r="D37" s="773"/>
      <c r="E37" s="203" t="str">
        <f>$F$9</f>
        <v>介護職員</v>
      </c>
      <c r="F37" s="204"/>
      <c r="G37" s="205" t="s">
        <v>91</v>
      </c>
      <c r="H37" s="204"/>
      <c r="I37" s="205" t="s">
        <v>348</v>
      </c>
      <c r="J37" s="204"/>
      <c r="K37" s="205" t="s">
        <v>348</v>
      </c>
      <c r="M37" s="781"/>
      <c r="N37" s="781"/>
      <c r="O37" s="781"/>
      <c r="P37" s="781"/>
      <c r="Q37" s="781"/>
      <c r="R37" s="781"/>
    </row>
    <row r="38" spans="2:19" ht="6.75" customHeight="1">
      <c r="B38" s="211"/>
      <c r="C38" s="212"/>
      <c r="D38" s="211"/>
      <c r="E38" s="213"/>
      <c r="F38" s="214"/>
      <c r="G38" s="215"/>
      <c r="H38" s="214"/>
      <c r="I38" s="215"/>
      <c r="J38" s="216"/>
      <c r="K38" s="217"/>
      <c r="L38" s="217"/>
      <c r="M38" s="218"/>
      <c r="N38" s="218"/>
      <c r="O38" s="218"/>
      <c r="P38" s="218"/>
      <c r="Q38" s="218"/>
      <c r="R38" s="218"/>
    </row>
    <row r="39" spans="2:19" ht="20.100000000000001" customHeight="1">
      <c r="H39" s="187"/>
      <c r="J39" s="785" t="s">
        <v>367</v>
      </c>
      <c r="K39" s="785"/>
      <c r="L39" s="785"/>
      <c r="M39" s="786" t="str">
        <f>IF(SUM(M16:O37)=0,"",SUM(M16:O37))</f>
        <v/>
      </c>
      <c r="N39" s="786"/>
      <c r="O39" s="786"/>
      <c r="P39" s="787" t="str">
        <f>IF(SUM(P16:R37)=0,"",SUM(P16:R37))</f>
        <v/>
      </c>
      <c r="Q39" s="787"/>
      <c r="R39" s="787"/>
      <c r="S39" s="219"/>
    </row>
    <row r="40" spans="2:19" ht="20.100000000000001" customHeight="1">
      <c r="H40" s="187"/>
      <c r="J40" s="773" t="s">
        <v>368</v>
      </c>
      <c r="K40" s="773"/>
      <c r="L40" s="773"/>
      <c r="M40" s="781" t="str">
        <f>IF(M39="","",ROUNDDOWN(M39/$K$11,1))</f>
        <v/>
      </c>
      <c r="N40" s="781"/>
      <c r="O40" s="781"/>
      <c r="P40" s="781" t="str">
        <f>IF(P39="","",ROUNDDOWN(P39/$K$11,1))</f>
        <v/>
      </c>
      <c r="Q40" s="781"/>
      <c r="R40" s="781"/>
    </row>
    <row r="41" spans="2:19" ht="18.75" customHeight="1">
      <c r="J41" s="783" t="str">
        <f>$M$15</f>
        <v>介護福祉士</v>
      </c>
      <c r="K41" s="783"/>
      <c r="L41" s="783"/>
      <c r="M41" s="783"/>
      <c r="N41" s="783"/>
      <c r="O41" s="783"/>
      <c r="P41" s="784" t="str">
        <f>IF(M40="","",M40/P40)</f>
        <v/>
      </c>
      <c r="Q41" s="784"/>
      <c r="R41" s="784"/>
    </row>
    <row r="42" spans="2:19" ht="18.75" customHeight="1">
      <c r="J42" s="785" t="s">
        <v>369</v>
      </c>
      <c r="K42" s="785"/>
      <c r="L42" s="785"/>
      <c r="M42" s="785"/>
      <c r="N42" s="785"/>
      <c r="O42" s="785"/>
      <c r="P42" s="784"/>
      <c r="Q42" s="784"/>
      <c r="R42" s="784"/>
    </row>
    <row r="43" spans="2:19" ht="18.75" customHeight="1">
      <c r="J43" s="187"/>
      <c r="K43" s="187"/>
      <c r="L43" s="187"/>
      <c r="M43" s="187"/>
      <c r="N43" s="187"/>
      <c r="O43" s="187"/>
      <c r="P43" s="187"/>
      <c r="Q43" s="187"/>
      <c r="R43" s="220"/>
    </row>
    <row r="44" spans="2:19" ht="18.75" customHeight="1">
      <c r="B44" s="194" t="s">
        <v>241</v>
      </c>
      <c r="C44" s="775" t="s">
        <v>338</v>
      </c>
      <c r="D44" s="775"/>
      <c r="E44" s="775"/>
      <c r="F44" s="775"/>
      <c r="G44" s="775"/>
      <c r="H44" s="775"/>
      <c r="I44" s="775"/>
      <c r="J44" s="775"/>
      <c r="K44" s="775"/>
      <c r="M44" s="773" t="s">
        <v>342</v>
      </c>
      <c r="N44" s="773"/>
      <c r="O44" s="773"/>
      <c r="P44" s="773"/>
      <c r="Q44" s="773"/>
      <c r="R44" s="773"/>
    </row>
    <row r="45" spans="2:19" ht="79.5" customHeight="1">
      <c r="B45" s="195"/>
      <c r="C45" s="776" t="s">
        <v>343</v>
      </c>
      <c r="D45" s="776"/>
      <c r="E45" s="195"/>
      <c r="F45" s="777" t="s">
        <v>344</v>
      </c>
      <c r="G45" s="777"/>
      <c r="H45" s="778" t="s">
        <v>345</v>
      </c>
      <c r="I45" s="778"/>
      <c r="J45" s="776" t="s">
        <v>346</v>
      </c>
      <c r="K45" s="776"/>
      <c r="M45" s="779" t="str">
        <f>F8</f>
        <v>介護福祉士</v>
      </c>
      <c r="N45" s="779"/>
      <c r="O45" s="779"/>
      <c r="P45" s="779" t="str">
        <f>F9</f>
        <v>介護職員</v>
      </c>
      <c r="Q45" s="779"/>
      <c r="R45" s="779"/>
    </row>
    <row r="46" spans="2:19" ht="25.5" customHeight="1">
      <c r="B46" s="196" t="s">
        <v>347</v>
      </c>
      <c r="C46" s="780"/>
      <c r="D46" s="773" t="s">
        <v>348</v>
      </c>
      <c r="E46" s="221" t="str">
        <f>$F$8</f>
        <v>介護福祉士</v>
      </c>
      <c r="F46" s="198"/>
      <c r="G46" s="199" t="s">
        <v>91</v>
      </c>
      <c r="H46" s="198"/>
      <c r="I46" s="199" t="s">
        <v>348</v>
      </c>
      <c r="J46" s="198"/>
      <c r="K46" s="199" t="s">
        <v>348</v>
      </c>
      <c r="M46" s="781" t="str">
        <f>IF(C46="","",F46+ROUNDDOWN((H46+J46)/C46,1))</f>
        <v/>
      </c>
      <c r="N46" s="781"/>
      <c r="O46" s="781"/>
      <c r="P46" s="781" t="str">
        <f>IF(C46="","",F47+ROUNDDOWN((H47+J47)/C46,1))</f>
        <v/>
      </c>
      <c r="Q46" s="781"/>
      <c r="R46" s="781"/>
    </row>
    <row r="47" spans="2:19" ht="25.5" customHeight="1">
      <c r="B47" s="222" t="s">
        <v>351</v>
      </c>
      <c r="C47" s="780"/>
      <c r="D47" s="773"/>
      <c r="E47" s="223" t="str">
        <f>$F$9</f>
        <v>介護職員</v>
      </c>
      <c r="F47" s="204"/>
      <c r="G47" s="205" t="s">
        <v>91</v>
      </c>
      <c r="H47" s="204"/>
      <c r="I47" s="205" t="s">
        <v>348</v>
      </c>
      <c r="J47" s="204"/>
      <c r="K47" s="205" t="s">
        <v>348</v>
      </c>
      <c r="M47" s="781"/>
      <c r="N47" s="781"/>
      <c r="O47" s="781"/>
      <c r="P47" s="781"/>
      <c r="Q47" s="781"/>
      <c r="R47" s="781"/>
    </row>
    <row r="48" spans="2:19" ht="25.5" customHeight="1">
      <c r="B48" s="224"/>
      <c r="C48" s="780"/>
      <c r="D48" s="773" t="s">
        <v>348</v>
      </c>
      <c r="E48" s="225" t="str">
        <f>$F$8</f>
        <v>介護福祉士</v>
      </c>
      <c r="F48" s="209"/>
      <c r="G48" s="210" t="s">
        <v>91</v>
      </c>
      <c r="H48" s="198"/>
      <c r="I48" s="210" t="s">
        <v>348</v>
      </c>
      <c r="J48" s="198"/>
      <c r="K48" s="210" t="s">
        <v>348</v>
      </c>
      <c r="M48" s="781" t="str">
        <f>IF(C48="","",F48+ROUNDDOWN((H48+J48)/C48,1))</f>
        <v/>
      </c>
      <c r="N48" s="781"/>
      <c r="O48" s="781"/>
      <c r="P48" s="781" t="str">
        <f>IF(C48="","",F49+ROUNDDOWN((H49+J49)/C48,1))</f>
        <v/>
      </c>
      <c r="Q48" s="781"/>
      <c r="R48" s="781"/>
    </row>
    <row r="49" spans="2:18" ht="25.5" customHeight="1">
      <c r="B49" s="222" t="s">
        <v>355</v>
      </c>
      <c r="C49" s="780"/>
      <c r="D49" s="773"/>
      <c r="E49" s="223" t="str">
        <f>$F$9</f>
        <v>介護職員</v>
      </c>
      <c r="F49" s="204"/>
      <c r="G49" s="205" t="s">
        <v>91</v>
      </c>
      <c r="H49" s="204"/>
      <c r="I49" s="205" t="s">
        <v>348</v>
      </c>
      <c r="J49" s="204"/>
      <c r="K49" s="205" t="s">
        <v>348</v>
      </c>
      <c r="M49" s="781"/>
      <c r="N49" s="781"/>
      <c r="O49" s="781"/>
      <c r="P49" s="781"/>
      <c r="Q49" s="781"/>
      <c r="R49" s="781"/>
    </row>
    <row r="50" spans="2:18" ht="25.5" customHeight="1">
      <c r="B50" s="224"/>
      <c r="C50" s="780"/>
      <c r="D50" s="773" t="s">
        <v>348</v>
      </c>
      <c r="E50" s="225" t="str">
        <f>$F$8</f>
        <v>介護福祉士</v>
      </c>
      <c r="F50" s="209"/>
      <c r="G50" s="210" t="s">
        <v>91</v>
      </c>
      <c r="H50" s="198"/>
      <c r="I50" s="210" t="s">
        <v>348</v>
      </c>
      <c r="J50" s="198"/>
      <c r="K50" s="210" t="s">
        <v>348</v>
      </c>
      <c r="M50" s="781" t="str">
        <f>IF(C50="","",F50+ROUNDDOWN((H50+J50)/C50,1))</f>
        <v/>
      </c>
      <c r="N50" s="781"/>
      <c r="O50" s="781"/>
      <c r="P50" s="781" t="str">
        <f>IF(C50="","",F51+ROUNDDOWN((H51+J51)/C50,1))</f>
        <v/>
      </c>
      <c r="Q50" s="781"/>
      <c r="R50" s="781"/>
    </row>
    <row r="51" spans="2:18" ht="25.5" customHeight="1">
      <c r="B51" s="222" t="s">
        <v>358</v>
      </c>
      <c r="C51" s="780"/>
      <c r="D51" s="773"/>
      <c r="E51" s="223" t="str">
        <f>$F$9</f>
        <v>介護職員</v>
      </c>
      <c r="F51" s="204"/>
      <c r="G51" s="205" t="s">
        <v>91</v>
      </c>
      <c r="H51" s="204"/>
      <c r="I51" s="205" t="s">
        <v>348</v>
      </c>
      <c r="J51" s="204"/>
      <c r="K51" s="205" t="s">
        <v>348</v>
      </c>
      <c r="M51" s="781"/>
      <c r="N51" s="781"/>
      <c r="O51" s="781"/>
      <c r="P51" s="781"/>
      <c r="Q51" s="781"/>
      <c r="R51" s="781"/>
    </row>
    <row r="52" spans="2:18" ht="6.75" customHeight="1">
      <c r="J52" s="187"/>
      <c r="K52" s="187"/>
      <c r="L52" s="187"/>
      <c r="M52" s="187"/>
      <c r="N52" s="187"/>
      <c r="O52" s="187"/>
      <c r="P52" s="187"/>
      <c r="Q52" s="187"/>
      <c r="R52" s="220"/>
    </row>
    <row r="53" spans="2:18" ht="20.100000000000001" customHeight="1">
      <c r="J53" s="773" t="s">
        <v>367</v>
      </c>
      <c r="K53" s="773"/>
      <c r="L53" s="773"/>
      <c r="M53" s="781" t="str">
        <f>IF(SUM(M46:O51)=0,"",SUM(M46:O51))</f>
        <v/>
      </c>
      <c r="N53" s="781"/>
      <c r="O53" s="781"/>
      <c r="P53" s="781" t="str">
        <f>IF(SUM(P46:R51)=0,"",SUM(P46:R51))</f>
        <v/>
      </c>
      <c r="Q53" s="781"/>
      <c r="R53" s="781"/>
    </row>
    <row r="54" spans="2:18" ht="20.100000000000001" customHeight="1">
      <c r="J54" s="773" t="s">
        <v>368</v>
      </c>
      <c r="K54" s="773"/>
      <c r="L54" s="773"/>
      <c r="M54" s="781" t="str">
        <f>IF(M53="","",ROUNDDOWN(M53/3,1))</f>
        <v/>
      </c>
      <c r="N54" s="781"/>
      <c r="O54" s="781"/>
      <c r="P54" s="781" t="str">
        <f>IF(P53="","",ROUNDDOWN(P53/3,1))</f>
        <v/>
      </c>
      <c r="Q54" s="781"/>
      <c r="R54" s="781"/>
    </row>
    <row r="55" spans="2:18" ht="18.75" customHeight="1">
      <c r="J55" s="783" t="str">
        <f>$M$15</f>
        <v>介護福祉士</v>
      </c>
      <c r="K55" s="783"/>
      <c r="L55" s="783"/>
      <c r="M55" s="783"/>
      <c r="N55" s="783"/>
      <c r="O55" s="783"/>
      <c r="P55" s="784" t="str">
        <f>IF(M54="","",M54/P54)</f>
        <v/>
      </c>
      <c r="Q55" s="784"/>
      <c r="R55" s="784"/>
    </row>
    <row r="56" spans="2:18" ht="18.75" customHeight="1">
      <c r="J56" s="785" t="s">
        <v>369</v>
      </c>
      <c r="K56" s="785"/>
      <c r="L56" s="785"/>
      <c r="M56" s="785"/>
      <c r="N56" s="785"/>
      <c r="O56" s="785"/>
      <c r="P56" s="784"/>
      <c r="Q56" s="784"/>
      <c r="R56" s="784"/>
    </row>
    <row r="57" spans="2:18" ht="18.75" customHeight="1">
      <c r="J57" s="187"/>
      <c r="K57" s="187"/>
      <c r="L57" s="187"/>
      <c r="M57" s="187"/>
      <c r="N57" s="187"/>
      <c r="O57" s="187"/>
      <c r="P57" s="187"/>
      <c r="Q57" s="187"/>
      <c r="R57" s="220"/>
    </row>
    <row r="59" spans="2:18" ht="13.8">
      <c r="B59" s="226" t="s">
        <v>370</v>
      </c>
    </row>
    <row r="60" spans="2:18" ht="13.8">
      <c r="B60" s="788" t="s">
        <v>371</v>
      </c>
      <c r="C60" s="788"/>
      <c r="D60" s="788"/>
      <c r="E60" s="788"/>
      <c r="F60" s="788"/>
      <c r="G60" s="788"/>
      <c r="H60" s="788"/>
      <c r="I60" s="788"/>
      <c r="J60" s="788"/>
      <c r="K60" s="788"/>
      <c r="L60" s="788"/>
      <c r="M60" s="788"/>
      <c r="N60" s="788"/>
      <c r="O60" s="788"/>
      <c r="P60" s="788"/>
      <c r="Q60" s="788"/>
      <c r="R60" s="788"/>
    </row>
    <row r="61" spans="2:18" ht="13.8">
      <c r="B61" s="788" t="s">
        <v>372</v>
      </c>
      <c r="C61" s="788"/>
      <c r="D61" s="788"/>
      <c r="E61" s="788"/>
      <c r="F61" s="788"/>
      <c r="G61" s="788"/>
      <c r="H61" s="788"/>
      <c r="I61" s="788"/>
      <c r="J61" s="788"/>
      <c r="K61" s="788"/>
      <c r="L61" s="788"/>
      <c r="M61" s="788"/>
      <c r="N61" s="788"/>
      <c r="O61" s="788"/>
      <c r="P61" s="788"/>
      <c r="Q61" s="788"/>
      <c r="R61" s="788"/>
    </row>
    <row r="62" spans="2:18" ht="13.8">
      <c r="B62" s="788" t="s">
        <v>373</v>
      </c>
      <c r="C62" s="788"/>
      <c r="D62" s="788"/>
      <c r="E62" s="788"/>
      <c r="F62" s="788"/>
      <c r="G62" s="788"/>
      <c r="H62" s="788"/>
      <c r="I62" s="788"/>
      <c r="J62" s="788"/>
      <c r="K62" s="788"/>
      <c r="L62" s="788"/>
      <c r="M62" s="788"/>
      <c r="N62" s="788"/>
      <c r="O62" s="788"/>
      <c r="P62" s="788"/>
      <c r="Q62" s="788"/>
      <c r="R62" s="788"/>
    </row>
    <row r="63" spans="2:18" ht="13.8">
      <c r="B63" s="227" t="s">
        <v>374</v>
      </c>
      <c r="C63" s="227"/>
      <c r="D63" s="227"/>
      <c r="E63" s="227"/>
      <c r="F63" s="227"/>
      <c r="G63" s="227"/>
      <c r="H63" s="227"/>
      <c r="I63" s="227"/>
      <c r="J63" s="227"/>
      <c r="K63" s="227"/>
      <c r="L63" s="227"/>
      <c r="M63" s="227"/>
      <c r="N63" s="227"/>
      <c r="O63" s="227"/>
      <c r="P63" s="227"/>
      <c r="Q63" s="227"/>
      <c r="R63" s="227"/>
    </row>
    <row r="64" spans="2:18" ht="13.8">
      <c r="B64" s="788" t="s">
        <v>375</v>
      </c>
      <c r="C64" s="788"/>
      <c r="D64" s="788"/>
      <c r="E64" s="788"/>
      <c r="F64" s="788"/>
      <c r="G64" s="788"/>
      <c r="H64" s="788"/>
      <c r="I64" s="788"/>
      <c r="J64" s="788"/>
      <c r="K64" s="788"/>
      <c r="L64" s="788"/>
      <c r="M64" s="788"/>
      <c r="N64" s="788"/>
      <c r="O64" s="788"/>
      <c r="P64" s="788"/>
      <c r="Q64" s="788"/>
      <c r="R64" s="788"/>
    </row>
    <row r="65" spans="2:18" ht="13.8">
      <c r="B65" s="788" t="s">
        <v>376</v>
      </c>
      <c r="C65" s="788"/>
      <c r="D65" s="788"/>
      <c r="E65" s="788"/>
      <c r="F65" s="788"/>
      <c r="G65" s="788"/>
      <c r="H65" s="788"/>
      <c r="I65" s="788"/>
      <c r="J65" s="788"/>
      <c r="K65" s="788"/>
      <c r="L65" s="788"/>
      <c r="M65" s="788"/>
      <c r="N65" s="788"/>
      <c r="O65" s="788"/>
      <c r="P65" s="788"/>
      <c r="Q65" s="788"/>
      <c r="R65" s="788"/>
    </row>
    <row r="66" spans="2:18" ht="13.8">
      <c r="B66" s="788" t="s">
        <v>377</v>
      </c>
      <c r="C66" s="788"/>
      <c r="D66" s="788"/>
      <c r="E66" s="788"/>
      <c r="F66" s="788"/>
      <c r="G66" s="788"/>
      <c r="H66" s="788"/>
      <c r="I66" s="788"/>
      <c r="J66" s="788"/>
      <c r="K66" s="788"/>
      <c r="L66" s="788"/>
      <c r="M66" s="788"/>
      <c r="N66" s="788"/>
      <c r="O66" s="788"/>
      <c r="P66" s="788"/>
      <c r="Q66" s="788"/>
      <c r="R66" s="788"/>
    </row>
    <row r="67" spans="2:18" ht="13.8">
      <c r="B67" s="788" t="s">
        <v>378</v>
      </c>
      <c r="C67" s="788"/>
      <c r="D67" s="788"/>
      <c r="E67" s="788"/>
      <c r="F67" s="788"/>
      <c r="G67" s="788"/>
      <c r="H67" s="788"/>
      <c r="I67" s="788"/>
      <c r="J67" s="788"/>
      <c r="K67" s="788"/>
      <c r="L67" s="788"/>
      <c r="M67" s="788"/>
      <c r="N67" s="788"/>
      <c r="O67" s="788"/>
      <c r="P67" s="788"/>
      <c r="Q67" s="788"/>
      <c r="R67" s="788"/>
    </row>
    <row r="68" spans="2:18" ht="13.8">
      <c r="B68" s="788" t="s">
        <v>379</v>
      </c>
      <c r="C68" s="788"/>
      <c r="D68" s="788"/>
      <c r="E68" s="788"/>
      <c r="F68" s="788"/>
      <c r="G68" s="788"/>
      <c r="H68" s="788"/>
      <c r="I68" s="788"/>
      <c r="J68" s="788"/>
      <c r="K68" s="788"/>
      <c r="L68" s="788"/>
      <c r="M68" s="788"/>
      <c r="N68" s="788"/>
      <c r="O68" s="788"/>
      <c r="P68" s="788"/>
      <c r="Q68" s="788"/>
      <c r="R68" s="788"/>
    </row>
    <row r="69" spans="2:18" ht="13.8">
      <c r="B69" s="788" t="s">
        <v>380</v>
      </c>
      <c r="C69" s="788"/>
      <c r="D69" s="788"/>
      <c r="E69" s="788"/>
      <c r="F69" s="788"/>
      <c r="G69" s="788"/>
      <c r="H69" s="788"/>
      <c r="I69" s="788"/>
      <c r="J69" s="788"/>
      <c r="K69" s="788"/>
      <c r="L69" s="788"/>
      <c r="M69" s="788"/>
      <c r="N69" s="788"/>
      <c r="O69" s="788"/>
      <c r="P69" s="788"/>
      <c r="Q69" s="788"/>
      <c r="R69" s="788"/>
    </row>
    <row r="70" spans="2:18" ht="13.8">
      <c r="B70" s="788" t="s">
        <v>381</v>
      </c>
      <c r="C70" s="788"/>
      <c r="D70" s="788"/>
      <c r="E70" s="788"/>
      <c r="F70" s="788"/>
      <c r="G70" s="788"/>
      <c r="H70" s="788"/>
      <c r="I70" s="788"/>
      <c r="J70" s="788"/>
      <c r="K70" s="788"/>
      <c r="L70" s="788"/>
      <c r="M70" s="788"/>
      <c r="N70" s="788"/>
      <c r="O70" s="788"/>
      <c r="P70" s="788"/>
      <c r="Q70" s="788"/>
      <c r="R70" s="788"/>
    </row>
    <row r="71" spans="2:18" ht="13.8">
      <c r="B71" s="788" t="s">
        <v>382</v>
      </c>
      <c r="C71" s="788"/>
      <c r="D71" s="788"/>
      <c r="E71" s="788"/>
      <c r="F71" s="788"/>
      <c r="G71" s="788"/>
      <c r="H71" s="788"/>
      <c r="I71" s="788"/>
      <c r="J71" s="788"/>
      <c r="K71" s="788"/>
      <c r="L71" s="788"/>
      <c r="M71" s="788"/>
      <c r="N71" s="788"/>
      <c r="O71" s="788"/>
      <c r="P71" s="788"/>
      <c r="Q71" s="788"/>
      <c r="R71" s="788"/>
    </row>
    <row r="72" spans="2:18" ht="13.8">
      <c r="B72" s="788" t="s">
        <v>383</v>
      </c>
      <c r="C72" s="788"/>
      <c r="D72" s="788"/>
      <c r="E72" s="788"/>
      <c r="F72" s="788"/>
      <c r="G72" s="788"/>
      <c r="H72" s="788"/>
      <c r="I72" s="788"/>
      <c r="J72" s="788"/>
      <c r="K72" s="788"/>
      <c r="L72" s="788"/>
      <c r="M72" s="788"/>
      <c r="N72" s="788"/>
      <c r="O72" s="788"/>
      <c r="P72" s="788"/>
      <c r="Q72" s="788"/>
      <c r="R72" s="788"/>
    </row>
    <row r="73" spans="2:18" ht="13.8">
      <c r="B73" s="788" t="s">
        <v>384</v>
      </c>
      <c r="C73" s="788"/>
      <c r="D73" s="788"/>
      <c r="E73" s="788"/>
      <c r="F73" s="788"/>
      <c r="G73" s="788"/>
      <c r="H73" s="788"/>
      <c r="I73" s="788"/>
      <c r="J73" s="788"/>
      <c r="K73" s="788"/>
      <c r="L73" s="788"/>
      <c r="M73" s="788"/>
      <c r="N73" s="788"/>
      <c r="O73" s="788"/>
      <c r="P73" s="788"/>
      <c r="Q73" s="788"/>
      <c r="R73" s="788"/>
    </row>
    <row r="74" spans="2:18" ht="13.8">
      <c r="B74" s="788" t="s">
        <v>385</v>
      </c>
      <c r="C74" s="788"/>
      <c r="D74" s="788"/>
      <c r="E74" s="788"/>
      <c r="F74" s="788"/>
      <c r="G74" s="788"/>
      <c r="H74" s="788"/>
      <c r="I74" s="788"/>
      <c r="J74" s="788"/>
      <c r="K74" s="788"/>
      <c r="L74" s="788"/>
      <c r="M74" s="788"/>
      <c r="N74" s="788"/>
      <c r="O74" s="788"/>
      <c r="P74" s="788"/>
      <c r="Q74" s="788"/>
      <c r="R74" s="788"/>
    </row>
    <row r="75" spans="2:18" ht="13.8">
      <c r="B75" s="788" t="s">
        <v>386</v>
      </c>
      <c r="C75" s="788"/>
      <c r="D75" s="788"/>
      <c r="E75" s="788"/>
      <c r="F75" s="788"/>
      <c r="G75" s="788"/>
      <c r="H75" s="788"/>
      <c r="I75" s="788"/>
      <c r="J75" s="788"/>
      <c r="K75" s="788"/>
      <c r="L75" s="788"/>
      <c r="M75" s="788"/>
      <c r="N75" s="788"/>
      <c r="O75" s="788"/>
      <c r="P75" s="788"/>
      <c r="Q75" s="788"/>
      <c r="R75" s="788"/>
    </row>
    <row r="76" spans="2:18" ht="13.8">
      <c r="B76" s="788" t="s">
        <v>387</v>
      </c>
      <c r="C76" s="788"/>
      <c r="D76" s="788"/>
      <c r="E76" s="788"/>
      <c r="F76" s="788"/>
      <c r="G76" s="788"/>
      <c r="H76" s="788"/>
      <c r="I76" s="788"/>
      <c r="J76" s="788"/>
      <c r="K76" s="788"/>
      <c r="L76" s="788"/>
      <c r="M76" s="788"/>
      <c r="N76" s="788"/>
      <c r="O76" s="788"/>
      <c r="P76" s="788"/>
      <c r="Q76" s="788"/>
      <c r="R76" s="788"/>
    </row>
    <row r="77" spans="2:18" ht="13.8">
      <c r="B77" s="788" t="s">
        <v>388</v>
      </c>
      <c r="C77" s="788"/>
      <c r="D77" s="788"/>
      <c r="E77" s="788"/>
      <c r="F77" s="788"/>
      <c r="G77" s="788"/>
      <c r="H77" s="788"/>
      <c r="I77" s="788"/>
      <c r="J77" s="788"/>
      <c r="K77" s="788"/>
      <c r="L77" s="788"/>
      <c r="M77" s="788"/>
      <c r="N77" s="788"/>
      <c r="O77" s="788"/>
      <c r="P77" s="788"/>
      <c r="Q77" s="788"/>
      <c r="R77" s="788"/>
    </row>
    <row r="78" spans="2:18" ht="13.8">
      <c r="B78" s="788" t="s">
        <v>389</v>
      </c>
      <c r="C78" s="788"/>
      <c r="D78" s="788"/>
      <c r="E78" s="788"/>
      <c r="F78" s="788"/>
      <c r="G78" s="788"/>
      <c r="H78" s="788"/>
      <c r="I78" s="788"/>
      <c r="J78" s="788"/>
      <c r="K78" s="788"/>
      <c r="L78" s="788"/>
      <c r="M78" s="788"/>
      <c r="N78" s="788"/>
      <c r="O78" s="788"/>
      <c r="P78" s="788"/>
      <c r="Q78" s="788"/>
      <c r="R78" s="788"/>
    </row>
    <row r="79" spans="2:18" ht="13.8">
      <c r="B79" s="788" t="s">
        <v>390</v>
      </c>
      <c r="C79" s="788"/>
      <c r="D79" s="788"/>
      <c r="E79" s="788"/>
      <c r="F79" s="788"/>
      <c r="G79" s="788"/>
      <c r="H79" s="788"/>
      <c r="I79" s="788"/>
      <c r="J79" s="788"/>
      <c r="K79" s="788"/>
      <c r="L79" s="788"/>
      <c r="M79" s="788"/>
      <c r="N79" s="788"/>
      <c r="O79" s="788"/>
      <c r="P79" s="788"/>
      <c r="Q79" s="788"/>
      <c r="R79" s="788"/>
    </row>
    <row r="80" spans="2:18" ht="13.8">
      <c r="B80" s="788" t="s">
        <v>391</v>
      </c>
      <c r="C80" s="788"/>
      <c r="D80" s="788"/>
      <c r="E80" s="788"/>
      <c r="F80" s="788"/>
      <c r="G80" s="788"/>
      <c r="H80" s="788"/>
      <c r="I80" s="788"/>
      <c r="J80" s="788"/>
      <c r="K80" s="788"/>
      <c r="L80" s="788"/>
      <c r="M80" s="788"/>
      <c r="N80" s="788"/>
      <c r="O80" s="788"/>
      <c r="P80" s="788"/>
      <c r="Q80" s="788"/>
      <c r="R80" s="788"/>
    </row>
    <row r="81" spans="2:18" ht="13.8">
      <c r="B81" s="788" t="s">
        <v>392</v>
      </c>
      <c r="C81" s="788"/>
      <c r="D81" s="788"/>
      <c r="E81" s="788"/>
      <c r="F81" s="788"/>
      <c r="G81" s="788"/>
      <c r="H81" s="788"/>
      <c r="I81" s="788"/>
      <c r="J81" s="788"/>
      <c r="K81" s="788"/>
      <c r="L81" s="788"/>
      <c r="M81" s="788"/>
      <c r="N81" s="788"/>
      <c r="O81" s="788"/>
      <c r="P81" s="788"/>
      <c r="Q81" s="788"/>
      <c r="R81" s="788"/>
    </row>
    <row r="82" spans="2:18" ht="13.8">
      <c r="B82" s="788" t="s">
        <v>393</v>
      </c>
      <c r="C82" s="788"/>
      <c r="D82" s="788"/>
      <c r="E82" s="788"/>
      <c r="F82" s="788"/>
      <c r="G82" s="788"/>
      <c r="H82" s="788"/>
      <c r="I82" s="788"/>
      <c r="J82" s="788"/>
      <c r="K82" s="788"/>
      <c r="L82" s="788"/>
      <c r="M82" s="788"/>
      <c r="N82" s="788"/>
      <c r="O82" s="788"/>
      <c r="P82" s="788"/>
      <c r="Q82" s="788"/>
      <c r="R82" s="788"/>
    </row>
    <row r="83" spans="2:18" ht="13.2" customHeight="1">
      <c r="B83" s="789" t="s">
        <v>394</v>
      </c>
      <c r="C83" s="789"/>
      <c r="D83" s="789"/>
      <c r="E83" s="789"/>
      <c r="F83" s="789"/>
      <c r="G83" s="789"/>
      <c r="H83" s="789"/>
      <c r="I83" s="789"/>
      <c r="J83" s="789"/>
      <c r="K83" s="789"/>
      <c r="L83" s="789"/>
      <c r="M83" s="789"/>
      <c r="N83" s="789"/>
      <c r="O83" s="789"/>
      <c r="P83" s="789"/>
      <c r="Q83" s="789"/>
      <c r="R83" s="789"/>
    </row>
    <row r="84" spans="2:18" ht="13.8">
      <c r="B84" s="788" t="s">
        <v>395</v>
      </c>
      <c r="C84" s="788"/>
      <c r="D84" s="788"/>
      <c r="E84" s="788"/>
      <c r="F84" s="788"/>
      <c r="G84" s="788"/>
      <c r="H84" s="788"/>
      <c r="I84" s="788"/>
      <c r="J84" s="788"/>
      <c r="K84" s="788"/>
      <c r="L84" s="788"/>
      <c r="M84" s="788"/>
      <c r="N84" s="788"/>
      <c r="O84" s="788"/>
      <c r="P84" s="788"/>
      <c r="Q84" s="788"/>
      <c r="R84" s="788"/>
    </row>
    <row r="85" spans="2:18" ht="13.8">
      <c r="B85" s="788" t="s">
        <v>396</v>
      </c>
      <c r="C85" s="788"/>
      <c r="D85" s="788"/>
      <c r="E85" s="788"/>
      <c r="F85" s="788"/>
      <c r="G85" s="788"/>
      <c r="H85" s="788"/>
      <c r="I85" s="788"/>
      <c r="J85" s="788"/>
      <c r="K85" s="788"/>
      <c r="L85" s="788"/>
      <c r="M85" s="788"/>
      <c r="N85" s="788"/>
      <c r="O85" s="788"/>
      <c r="P85" s="788"/>
      <c r="Q85" s="788"/>
      <c r="R85" s="788"/>
    </row>
  </sheetData>
  <sheetProtection selectLockedCells="1" selectUnlockedCells="1"/>
  <mergeCells count="125">
    <mergeCell ref="B85:R85"/>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9"/>
  <dataValidations count="3">
    <dataValidation type="list" allowBlank="1" showErrorMessage="1" sqref="B14 B44" xr:uid="{00000000-0002-0000-1400-000000000000}">
      <formula1>"□,■"</formula1>
      <formula2>0</formula2>
    </dataValidation>
    <dataValidation type="list" allowBlank="1" showErrorMessage="1" sqref="F11" xr:uid="{00000000-0002-0000-1400-000001000000}">
      <formula1>"前年度（３月を除く）,届出日の属する月の前３月"</formula1>
      <formula2>0</formula2>
    </dataValidation>
    <dataValidation type="list" allowBlank="1" showErrorMessage="1" sqref="F8:I8" xr:uid="{00000000-0002-0000-1400-000002000000}">
      <formula1>0</formula1>
      <formula2>0</formula2>
    </dataValidation>
  </dataValidations>
  <printOptions horizontalCentered="1"/>
  <pageMargins left="0.51180555555555551" right="0.51180555555555551" top="0.35416666666666669" bottom="0.15763888888888888" header="0.51180555555555551" footer="0.51180555555555551"/>
  <pageSetup paperSize="9" firstPageNumber="0" fitToHeight="0" orientation="portrait" horizontalDpi="300" verticalDpi="300"/>
  <headerFooter alignWithMargins="0"/>
  <rowBreaks count="2" manualBreakCount="2">
    <brk id="56" max="16383" man="1"/>
    <brk id="155" max="16383" man="1"/>
  </rowBreaks>
  <colBreaks count="1" manualBreakCount="1">
    <brk id="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40"/>
  <sheetViews>
    <sheetView showGridLines="0" view="pageBreakPreview" zoomScale="85" zoomScaleNormal="100" zoomScaleSheetLayoutView="85" workbookViewId="0">
      <selection activeCell="Z24" sqref="Z24"/>
    </sheetView>
  </sheetViews>
  <sheetFormatPr defaultColWidth="9" defaultRowHeight="13.2"/>
  <cols>
    <col min="1" max="3" width="3.88671875" style="162" customWidth="1"/>
    <col min="4" max="11" width="2.6640625" style="162" customWidth="1"/>
    <col min="12" max="16" width="3.109375" style="162" customWidth="1"/>
    <col min="17" max="18" width="3.88671875" style="162" customWidth="1"/>
    <col min="19" max="24" width="2.6640625" style="162" customWidth="1"/>
    <col min="25" max="25" width="2.44140625" style="162" customWidth="1"/>
    <col min="26" max="26" width="2.6640625" style="162" customWidth="1"/>
    <col min="27" max="29" width="3.109375" style="162" customWidth="1"/>
    <col min="30" max="30" width="7.77734375" style="162" customWidth="1"/>
    <col min="31" max="16384" width="9" style="162"/>
  </cols>
  <sheetData>
    <row r="1" spans="1:256" ht="21" customHeight="1">
      <c r="A1" s="790" t="s">
        <v>397</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row>
    <row r="2" spans="1:256" ht="21" customHeight="1">
      <c r="A2" s="819" t="s">
        <v>283</v>
      </c>
      <c r="B2" s="820"/>
      <c r="C2" s="820"/>
      <c r="D2" s="820"/>
      <c r="E2" s="820"/>
      <c r="F2" s="820"/>
      <c r="G2" s="820"/>
      <c r="H2" s="820"/>
      <c r="I2" s="820"/>
      <c r="J2" s="820"/>
      <c r="K2" s="820"/>
      <c r="L2" s="820"/>
      <c r="M2" s="820"/>
      <c r="N2" s="820"/>
      <c r="O2" s="820"/>
      <c r="P2" s="820"/>
      <c r="Q2" s="820"/>
      <c r="R2" s="820"/>
      <c r="S2" s="820"/>
      <c r="T2" s="820"/>
      <c r="U2" s="820"/>
      <c r="V2" s="820"/>
      <c r="W2" s="820"/>
      <c r="X2" s="820"/>
      <c r="Y2" s="820"/>
      <c r="Z2" s="820"/>
      <c r="AA2" s="820"/>
      <c r="AB2" s="820"/>
      <c r="AC2" s="820"/>
      <c r="AD2" s="820"/>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c r="EH2" s="163"/>
      <c r="EI2" s="163"/>
      <c r="EJ2" s="163"/>
      <c r="EK2" s="163"/>
      <c r="EL2" s="163"/>
      <c r="EM2" s="163"/>
      <c r="EN2" s="163"/>
      <c r="EO2" s="163"/>
      <c r="EP2" s="163"/>
      <c r="EQ2" s="163"/>
      <c r="ER2" s="163"/>
      <c r="ES2" s="163"/>
      <c r="ET2" s="163"/>
      <c r="EU2" s="163"/>
      <c r="EV2" s="163"/>
      <c r="EW2" s="163"/>
      <c r="EX2" s="163"/>
      <c r="EY2" s="163"/>
      <c r="EZ2" s="163"/>
      <c r="FA2" s="163"/>
      <c r="FB2" s="163"/>
      <c r="FC2" s="163"/>
      <c r="FD2" s="163"/>
      <c r="FE2" s="163"/>
      <c r="FF2" s="163"/>
      <c r="FG2" s="163"/>
      <c r="FH2" s="163"/>
      <c r="FI2" s="163"/>
      <c r="FJ2" s="163"/>
      <c r="FK2" s="163"/>
      <c r="FL2" s="163"/>
      <c r="FM2" s="163"/>
      <c r="FN2" s="163"/>
      <c r="FO2" s="163"/>
      <c r="FP2" s="163"/>
      <c r="FQ2" s="163"/>
      <c r="FR2" s="163"/>
      <c r="FS2" s="163"/>
      <c r="FT2" s="163"/>
      <c r="FU2" s="163"/>
      <c r="FV2" s="163"/>
      <c r="FW2" s="163"/>
      <c r="FX2" s="163"/>
      <c r="FY2" s="163"/>
      <c r="FZ2" s="163"/>
      <c r="GA2" s="163"/>
      <c r="GB2" s="163"/>
      <c r="GC2" s="163"/>
      <c r="GD2" s="163"/>
      <c r="GE2" s="163"/>
      <c r="GF2" s="163"/>
      <c r="GG2" s="163"/>
      <c r="GH2" s="163"/>
      <c r="GI2" s="163"/>
      <c r="GJ2" s="163"/>
      <c r="GK2" s="163"/>
      <c r="GL2" s="163"/>
      <c r="GM2" s="163"/>
      <c r="GN2" s="163"/>
      <c r="GO2" s="163"/>
      <c r="GP2" s="163"/>
      <c r="GQ2" s="163"/>
      <c r="GR2" s="163"/>
      <c r="GS2" s="163"/>
      <c r="GT2" s="163"/>
      <c r="GU2" s="163"/>
      <c r="GV2" s="163"/>
      <c r="GW2" s="163"/>
      <c r="GX2" s="163"/>
      <c r="GY2" s="163"/>
      <c r="GZ2" s="163"/>
      <c r="HA2" s="163"/>
      <c r="HB2" s="163"/>
      <c r="HC2" s="163"/>
      <c r="HD2" s="163"/>
      <c r="HE2" s="163"/>
      <c r="HF2" s="163"/>
      <c r="HG2" s="163"/>
      <c r="HH2" s="163"/>
      <c r="HI2" s="163"/>
      <c r="HJ2" s="163"/>
      <c r="HK2" s="163"/>
      <c r="HL2" s="163"/>
      <c r="HM2" s="163"/>
      <c r="HN2" s="163"/>
      <c r="HO2" s="163"/>
      <c r="HP2" s="163"/>
      <c r="HQ2" s="163"/>
      <c r="HR2" s="163"/>
      <c r="HS2" s="163"/>
      <c r="HT2" s="163"/>
      <c r="HU2" s="163"/>
      <c r="HV2" s="163"/>
      <c r="HW2" s="163"/>
      <c r="HX2" s="163"/>
      <c r="HY2" s="163"/>
      <c r="HZ2" s="163"/>
      <c r="IA2" s="163"/>
      <c r="IB2" s="163"/>
      <c r="IC2" s="163"/>
      <c r="ID2" s="163"/>
      <c r="IE2" s="163"/>
      <c r="IF2" s="163"/>
      <c r="IG2" s="163"/>
      <c r="IH2" s="163"/>
      <c r="II2" s="163"/>
      <c r="IJ2" s="163"/>
      <c r="IK2" s="163"/>
      <c r="IL2" s="163"/>
      <c r="IM2" s="163"/>
      <c r="IN2" s="163"/>
      <c r="IO2" s="163"/>
      <c r="IP2" s="163"/>
      <c r="IQ2" s="163"/>
      <c r="IR2" s="163"/>
      <c r="IS2" s="163"/>
      <c r="IT2" s="163"/>
      <c r="IU2" s="163"/>
      <c r="IV2" s="163"/>
    </row>
    <row r="3" spans="1:256">
      <c r="A3" s="163"/>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7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row>
    <row r="4" spans="1:256">
      <c r="A4" s="821" t="s">
        <v>282</v>
      </c>
      <c r="B4" s="821"/>
      <c r="C4" s="821"/>
      <c r="D4" s="821"/>
      <c r="E4" s="822" t="s">
        <v>281</v>
      </c>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c r="HS4" s="163"/>
      <c r="HT4" s="163"/>
      <c r="HU4" s="163"/>
      <c r="HV4" s="163"/>
      <c r="HW4" s="163"/>
      <c r="HX4" s="163"/>
      <c r="HY4" s="163"/>
      <c r="HZ4" s="163"/>
      <c r="IA4" s="163"/>
      <c r="IB4" s="163"/>
      <c r="IC4" s="163"/>
      <c r="ID4" s="163"/>
      <c r="IE4" s="163"/>
      <c r="IF4" s="163"/>
      <c r="IG4" s="163"/>
      <c r="IH4" s="163"/>
      <c r="II4" s="163"/>
      <c r="IJ4" s="163"/>
      <c r="IK4" s="163"/>
      <c r="IL4" s="163"/>
      <c r="IM4" s="163"/>
      <c r="IN4" s="163"/>
      <c r="IO4" s="163"/>
      <c r="IP4" s="163"/>
      <c r="IQ4" s="163"/>
      <c r="IR4" s="163"/>
      <c r="IS4" s="163"/>
      <c r="IT4" s="163"/>
      <c r="IU4" s="163"/>
      <c r="IV4" s="163"/>
    </row>
    <row r="5" spans="1:256">
      <c r="A5" s="821" t="s">
        <v>280</v>
      </c>
      <c r="B5" s="821"/>
      <c r="C5" s="821"/>
      <c r="D5" s="821"/>
      <c r="E5" s="823" t="s">
        <v>279</v>
      </c>
      <c r="F5" s="823"/>
      <c r="G5" s="823"/>
      <c r="H5" s="823"/>
      <c r="I5" s="823"/>
      <c r="J5" s="823"/>
      <c r="K5" s="823"/>
      <c r="L5" s="823"/>
      <c r="M5" s="823"/>
      <c r="N5" s="823"/>
      <c r="O5" s="823"/>
      <c r="P5" s="823"/>
      <c r="Q5" s="823"/>
      <c r="R5" s="823"/>
      <c r="S5" s="823"/>
      <c r="T5" s="823"/>
      <c r="U5" s="823"/>
      <c r="V5" s="823"/>
      <c r="W5" s="823"/>
      <c r="X5" s="823"/>
      <c r="Y5" s="823"/>
      <c r="Z5" s="823"/>
      <c r="AA5" s="823"/>
      <c r="AB5" s="823"/>
      <c r="AC5" s="823"/>
      <c r="AD5" s="82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c r="HS5" s="163"/>
      <c r="HT5" s="163"/>
      <c r="HU5" s="163"/>
      <c r="HV5" s="163"/>
      <c r="HW5" s="163"/>
      <c r="HX5" s="163"/>
      <c r="HY5" s="163"/>
      <c r="HZ5" s="163"/>
      <c r="IA5" s="163"/>
      <c r="IB5" s="163"/>
      <c r="IC5" s="163"/>
      <c r="ID5" s="163"/>
      <c r="IE5" s="163"/>
      <c r="IF5" s="163"/>
      <c r="IG5" s="163"/>
      <c r="IH5" s="163"/>
      <c r="II5" s="163"/>
      <c r="IJ5" s="163"/>
      <c r="IK5" s="163"/>
      <c r="IL5" s="163"/>
      <c r="IM5" s="163"/>
      <c r="IN5" s="163"/>
      <c r="IO5" s="163"/>
      <c r="IP5" s="163"/>
      <c r="IQ5" s="163"/>
      <c r="IR5" s="163"/>
      <c r="IS5" s="163"/>
      <c r="IT5" s="163"/>
      <c r="IU5" s="163"/>
      <c r="IV5" s="163"/>
    </row>
    <row r="6" spans="1:256">
      <c r="A6" s="163"/>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c r="HS6" s="163"/>
      <c r="HT6" s="163"/>
      <c r="HU6" s="163"/>
      <c r="HV6" s="163"/>
      <c r="HW6" s="163"/>
      <c r="HX6" s="163"/>
      <c r="HY6" s="163"/>
      <c r="HZ6" s="163"/>
      <c r="IA6" s="163"/>
      <c r="IB6" s="163"/>
      <c r="IC6" s="163"/>
      <c r="ID6" s="163"/>
      <c r="IE6" s="163"/>
      <c r="IF6" s="163"/>
      <c r="IG6" s="163"/>
      <c r="IH6" s="163"/>
      <c r="II6" s="163"/>
      <c r="IJ6" s="163"/>
      <c r="IK6" s="163"/>
      <c r="IL6" s="163"/>
      <c r="IM6" s="163"/>
      <c r="IN6" s="163"/>
      <c r="IO6" s="163"/>
      <c r="IP6" s="163"/>
      <c r="IQ6" s="163"/>
      <c r="IR6" s="163"/>
      <c r="IS6" s="163"/>
      <c r="IT6" s="163"/>
      <c r="IU6" s="163"/>
      <c r="IV6" s="163"/>
    </row>
    <row r="7" spans="1:256">
      <c r="A7" s="163"/>
      <c r="B7" s="824" t="s">
        <v>278</v>
      </c>
      <c r="C7" s="824"/>
      <c r="D7" s="824"/>
      <c r="E7" s="824"/>
      <c r="F7" s="824"/>
      <c r="G7" s="824"/>
      <c r="H7" s="824"/>
      <c r="I7" s="824"/>
      <c r="J7" s="824"/>
      <c r="K7" s="824"/>
      <c r="L7" s="824"/>
      <c r="M7" s="824"/>
      <c r="N7" s="172"/>
      <c r="O7" s="172"/>
      <c r="P7" s="172"/>
      <c r="Q7" s="171"/>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c r="IT7" s="163"/>
      <c r="IU7" s="163"/>
      <c r="IV7" s="163"/>
    </row>
    <row r="8" spans="1:256">
      <c r="A8" s="163"/>
      <c r="B8" s="825" t="s">
        <v>277</v>
      </c>
      <c r="C8" s="825"/>
      <c r="D8" s="825"/>
      <c r="E8" s="825"/>
      <c r="F8" s="825"/>
      <c r="G8" s="825"/>
      <c r="H8" s="825" t="s">
        <v>276</v>
      </c>
      <c r="I8" s="825"/>
      <c r="J8" s="825"/>
      <c r="K8" s="825"/>
      <c r="L8" s="825"/>
      <c r="M8" s="825"/>
      <c r="N8" s="825"/>
      <c r="O8" s="825" t="s">
        <v>275</v>
      </c>
      <c r="P8" s="825"/>
      <c r="Q8" s="825"/>
      <c r="R8" s="825"/>
      <c r="S8" s="825"/>
      <c r="T8" s="825"/>
      <c r="U8" s="825"/>
      <c r="V8" s="826" t="s">
        <v>274</v>
      </c>
      <c r="W8" s="826"/>
      <c r="X8" s="826"/>
      <c r="Y8" s="826"/>
      <c r="Z8" s="826"/>
      <c r="AA8" s="826"/>
      <c r="AB8" s="826"/>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c r="HS8" s="163"/>
      <c r="HT8" s="163"/>
      <c r="HU8" s="163"/>
      <c r="HV8" s="163"/>
      <c r="HW8" s="163"/>
      <c r="HX8" s="163"/>
      <c r="HY8" s="163"/>
      <c r="HZ8" s="163"/>
      <c r="IA8" s="163"/>
      <c r="IB8" s="163"/>
      <c r="IC8" s="163"/>
      <c r="ID8" s="163"/>
      <c r="IE8" s="163"/>
      <c r="IF8" s="163"/>
      <c r="IG8" s="163"/>
      <c r="IH8" s="163"/>
      <c r="II8" s="163"/>
      <c r="IJ8" s="163"/>
      <c r="IK8" s="163"/>
      <c r="IL8" s="163"/>
      <c r="IM8" s="163"/>
      <c r="IN8" s="163"/>
      <c r="IO8" s="163"/>
      <c r="IP8" s="163"/>
      <c r="IQ8" s="163"/>
      <c r="IR8" s="163"/>
      <c r="IS8" s="163"/>
      <c r="IT8" s="163"/>
      <c r="IU8" s="163"/>
      <c r="IV8" s="163"/>
    </row>
    <row r="9" spans="1:256">
      <c r="A9" s="163"/>
      <c r="B9" s="816"/>
      <c r="C9" s="817"/>
      <c r="D9" s="817"/>
      <c r="E9" s="817"/>
      <c r="F9" s="817"/>
      <c r="G9" s="818"/>
      <c r="H9" s="804"/>
      <c r="I9" s="805"/>
      <c r="J9" s="805"/>
      <c r="K9" s="805"/>
      <c r="L9" s="805"/>
      <c r="M9" s="805"/>
      <c r="N9" s="806"/>
      <c r="O9" s="804"/>
      <c r="P9" s="805"/>
      <c r="Q9" s="805"/>
      <c r="R9" s="805"/>
      <c r="S9" s="805"/>
      <c r="T9" s="805"/>
      <c r="U9" s="806"/>
      <c r="V9" s="804"/>
      <c r="W9" s="805"/>
      <c r="X9" s="805"/>
      <c r="Y9" s="805"/>
      <c r="Z9" s="805"/>
      <c r="AA9" s="805"/>
      <c r="AB9" s="806"/>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c r="HS9" s="163"/>
      <c r="HT9" s="163"/>
      <c r="HU9" s="163"/>
      <c r="HV9" s="163"/>
      <c r="HW9" s="163"/>
      <c r="HX9" s="163"/>
      <c r="HY9" s="163"/>
      <c r="HZ9" s="163"/>
      <c r="IA9" s="163"/>
      <c r="IB9" s="163"/>
      <c r="IC9" s="163"/>
      <c r="ID9" s="163"/>
      <c r="IE9" s="163"/>
      <c r="IF9" s="163"/>
      <c r="IG9" s="163"/>
      <c r="IH9" s="163"/>
      <c r="II9" s="163"/>
      <c r="IJ9" s="163"/>
      <c r="IK9" s="163"/>
      <c r="IL9" s="163"/>
      <c r="IM9" s="163"/>
      <c r="IN9" s="163"/>
      <c r="IO9" s="163"/>
      <c r="IP9" s="163"/>
      <c r="IQ9" s="163"/>
      <c r="IR9" s="163"/>
      <c r="IS9" s="163"/>
      <c r="IT9" s="163"/>
      <c r="IU9" s="163"/>
      <c r="IV9" s="163"/>
    </row>
    <row r="10" spans="1:256">
      <c r="A10" s="163"/>
      <c r="B10" s="816"/>
      <c r="C10" s="817"/>
      <c r="D10" s="817"/>
      <c r="E10" s="817"/>
      <c r="F10" s="817"/>
      <c r="G10" s="818"/>
      <c r="H10" s="804"/>
      <c r="I10" s="805"/>
      <c r="J10" s="805"/>
      <c r="K10" s="805"/>
      <c r="L10" s="805"/>
      <c r="M10" s="805"/>
      <c r="N10" s="806"/>
      <c r="O10" s="804"/>
      <c r="P10" s="805"/>
      <c r="Q10" s="805"/>
      <c r="R10" s="805"/>
      <c r="S10" s="805"/>
      <c r="T10" s="805"/>
      <c r="U10" s="806"/>
      <c r="V10" s="804"/>
      <c r="W10" s="805"/>
      <c r="X10" s="805"/>
      <c r="Y10" s="805"/>
      <c r="Z10" s="805"/>
      <c r="AA10" s="805"/>
      <c r="AB10" s="806"/>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c r="HS10" s="163"/>
      <c r="HT10" s="163"/>
      <c r="HU10" s="163"/>
      <c r="HV10" s="163"/>
      <c r="HW10" s="163"/>
      <c r="HX10" s="163"/>
      <c r="HY10" s="163"/>
      <c r="HZ10" s="163"/>
      <c r="IA10" s="163"/>
      <c r="IB10" s="163"/>
      <c r="IC10" s="163"/>
      <c r="ID10" s="163"/>
      <c r="IE10" s="163"/>
      <c r="IF10" s="163"/>
      <c r="IG10" s="163"/>
      <c r="IH10" s="163"/>
      <c r="II10" s="163"/>
      <c r="IJ10" s="163"/>
      <c r="IK10" s="163"/>
      <c r="IL10" s="163"/>
      <c r="IM10" s="163"/>
      <c r="IN10" s="163"/>
      <c r="IO10" s="163"/>
      <c r="IP10" s="163"/>
      <c r="IQ10" s="163"/>
      <c r="IR10" s="163"/>
      <c r="IS10" s="163"/>
      <c r="IT10" s="163"/>
      <c r="IU10" s="163"/>
      <c r="IV10" s="163"/>
    </row>
    <row r="11" spans="1:256">
      <c r="A11" s="163"/>
      <c r="B11" s="816"/>
      <c r="C11" s="817"/>
      <c r="D11" s="817"/>
      <c r="E11" s="817"/>
      <c r="F11" s="817"/>
      <c r="G11" s="818"/>
      <c r="H11" s="804"/>
      <c r="I11" s="805"/>
      <c r="J11" s="805"/>
      <c r="K11" s="805"/>
      <c r="L11" s="805"/>
      <c r="M11" s="805"/>
      <c r="N11" s="806"/>
      <c r="O11" s="804"/>
      <c r="P11" s="805"/>
      <c r="Q11" s="805"/>
      <c r="R11" s="805"/>
      <c r="S11" s="805"/>
      <c r="T11" s="805"/>
      <c r="U11" s="806"/>
      <c r="V11" s="804"/>
      <c r="W11" s="805"/>
      <c r="X11" s="805"/>
      <c r="Y11" s="805"/>
      <c r="Z11" s="805"/>
      <c r="AA11" s="805"/>
      <c r="AB11" s="806"/>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c r="HS11" s="163"/>
      <c r="HT11" s="163"/>
      <c r="HU11" s="163"/>
      <c r="HV11" s="163"/>
      <c r="HW11" s="163"/>
      <c r="HX11" s="163"/>
      <c r="HY11" s="163"/>
      <c r="HZ11" s="163"/>
      <c r="IA11" s="163"/>
      <c r="IB11" s="163"/>
      <c r="IC11" s="163"/>
      <c r="ID11" s="163"/>
      <c r="IE11" s="163"/>
      <c r="IF11" s="163"/>
      <c r="IG11" s="163"/>
      <c r="IH11" s="163"/>
      <c r="II11" s="163"/>
      <c r="IJ11" s="163"/>
      <c r="IK11" s="163"/>
      <c r="IL11" s="163"/>
      <c r="IM11" s="163"/>
      <c r="IN11" s="163"/>
      <c r="IO11" s="163"/>
      <c r="IP11" s="163"/>
      <c r="IQ11" s="163"/>
      <c r="IR11" s="163"/>
      <c r="IS11" s="163"/>
      <c r="IT11" s="163"/>
      <c r="IU11" s="163"/>
      <c r="IV11" s="163"/>
    </row>
    <row r="12" spans="1:256">
      <c r="A12" s="163"/>
      <c r="B12" s="816"/>
      <c r="C12" s="817"/>
      <c r="D12" s="817"/>
      <c r="E12" s="817"/>
      <c r="F12" s="817"/>
      <c r="G12" s="818"/>
      <c r="H12" s="804"/>
      <c r="I12" s="805"/>
      <c r="J12" s="805"/>
      <c r="K12" s="805"/>
      <c r="L12" s="805"/>
      <c r="M12" s="805"/>
      <c r="N12" s="806"/>
      <c r="O12" s="804"/>
      <c r="P12" s="805"/>
      <c r="Q12" s="805"/>
      <c r="R12" s="805"/>
      <c r="S12" s="805"/>
      <c r="T12" s="805"/>
      <c r="U12" s="806"/>
      <c r="V12" s="804"/>
      <c r="W12" s="805"/>
      <c r="X12" s="805"/>
      <c r="Y12" s="805"/>
      <c r="Z12" s="805"/>
      <c r="AA12" s="805"/>
      <c r="AB12" s="806"/>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c r="HS12" s="163"/>
      <c r="HT12" s="163"/>
      <c r="HU12" s="163"/>
      <c r="HV12" s="163"/>
      <c r="HW12" s="163"/>
      <c r="HX12" s="163"/>
      <c r="HY12" s="163"/>
      <c r="HZ12" s="163"/>
      <c r="IA12" s="163"/>
      <c r="IB12" s="163"/>
      <c r="IC12" s="163"/>
      <c r="ID12" s="163"/>
      <c r="IE12" s="163"/>
      <c r="IF12" s="163"/>
      <c r="IG12" s="163"/>
      <c r="IH12" s="163"/>
      <c r="II12" s="163"/>
      <c r="IJ12" s="163"/>
      <c r="IK12" s="163"/>
      <c r="IL12" s="163"/>
      <c r="IM12" s="163"/>
      <c r="IN12" s="163"/>
      <c r="IO12" s="163"/>
      <c r="IP12" s="163"/>
      <c r="IQ12" s="163"/>
      <c r="IR12" s="163"/>
      <c r="IS12" s="163"/>
      <c r="IT12" s="163"/>
      <c r="IU12" s="163"/>
      <c r="IV12" s="163"/>
    </row>
    <row r="13" spans="1:256">
      <c r="A13" s="163"/>
      <c r="B13" s="816"/>
      <c r="C13" s="817"/>
      <c r="D13" s="817"/>
      <c r="E13" s="817"/>
      <c r="F13" s="817"/>
      <c r="G13" s="818"/>
      <c r="H13" s="804"/>
      <c r="I13" s="805"/>
      <c r="J13" s="805"/>
      <c r="K13" s="805"/>
      <c r="L13" s="805"/>
      <c r="M13" s="805"/>
      <c r="N13" s="806"/>
      <c r="O13" s="804"/>
      <c r="P13" s="805"/>
      <c r="Q13" s="805"/>
      <c r="R13" s="805"/>
      <c r="S13" s="805"/>
      <c r="T13" s="805"/>
      <c r="U13" s="806"/>
      <c r="V13" s="804"/>
      <c r="W13" s="805"/>
      <c r="X13" s="805"/>
      <c r="Y13" s="805"/>
      <c r="Z13" s="805"/>
      <c r="AA13" s="805"/>
      <c r="AB13" s="806"/>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c r="HS13" s="163"/>
      <c r="HT13" s="163"/>
      <c r="HU13" s="163"/>
      <c r="HV13" s="163"/>
      <c r="HW13" s="163"/>
      <c r="HX13" s="163"/>
      <c r="HY13" s="163"/>
      <c r="HZ13" s="163"/>
      <c r="IA13" s="163"/>
      <c r="IB13" s="163"/>
      <c r="IC13" s="163"/>
      <c r="ID13" s="163"/>
      <c r="IE13" s="163"/>
      <c r="IF13" s="163"/>
      <c r="IG13" s="163"/>
      <c r="IH13" s="163"/>
      <c r="II13" s="163"/>
      <c r="IJ13" s="163"/>
      <c r="IK13" s="163"/>
      <c r="IL13" s="163"/>
      <c r="IM13" s="163"/>
      <c r="IN13" s="163"/>
      <c r="IO13" s="163"/>
      <c r="IP13" s="163"/>
      <c r="IQ13" s="163"/>
      <c r="IR13" s="163"/>
      <c r="IS13" s="163"/>
      <c r="IT13" s="163"/>
      <c r="IU13" s="163"/>
      <c r="IV13" s="163"/>
    </row>
    <row r="14" spans="1:256">
      <c r="A14" s="163"/>
      <c r="B14" s="816"/>
      <c r="C14" s="817"/>
      <c r="D14" s="817"/>
      <c r="E14" s="817"/>
      <c r="F14" s="817"/>
      <c r="G14" s="818"/>
      <c r="H14" s="804"/>
      <c r="I14" s="805"/>
      <c r="J14" s="805"/>
      <c r="K14" s="805"/>
      <c r="L14" s="805"/>
      <c r="M14" s="805"/>
      <c r="N14" s="806"/>
      <c r="O14" s="804"/>
      <c r="P14" s="805"/>
      <c r="Q14" s="805"/>
      <c r="R14" s="805"/>
      <c r="S14" s="805"/>
      <c r="T14" s="805"/>
      <c r="U14" s="806"/>
      <c r="V14" s="804"/>
      <c r="W14" s="805"/>
      <c r="X14" s="805"/>
      <c r="Y14" s="805"/>
      <c r="Z14" s="805"/>
      <c r="AA14" s="805"/>
      <c r="AB14" s="806"/>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c r="HS14" s="163"/>
      <c r="HT14" s="163"/>
      <c r="HU14" s="163"/>
      <c r="HV14" s="163"/>
      <c r="HW14" s="163"/>
      <c r="HX14" s="163"/>
      <c r="HY14" s="163"/>
      <c r="HZ14" s="163"/>
      <c r="IA14" s="163"/>
      <c r="IB14" s="163"/>
      <c r="IC14" s="163"/>
      <c r="ID14" s="163"/>
      <c r="IE14" s="163"/>
      <c r="IF14" s="163"/>
      <c r="IG14" s="163"/>
      <c r="IH14" s="163"/>
      <c r="II14" s="163"/>
      <c r="IJ14" s="163"/>
      <c r="IK14" s="163"/>
      <c r="IL14" s="163"/>
      <c r="IM14" s="163"/>
      <c r="IN14" s="163"/>
      <c r="IO14" s="163"/>
      <c r="IP14" s="163"/>
      <c r="IQ14" s="163"/>
      <c r="IR14" s="163"/>
      <c r="IS14" s="163"/>
      <c r="IT14" s="163"/>
      <c r="IU14" s="163"/>
      <c r="IV14" s="163"/>
    </row>
    <row r="15" spans="1:256" ht="13.8" thickBot="1">
      <c r="A15" s="163"/>
      <c r="B15" s="810"/>
      <c r="C15" s="811"/>
      <c r="D15" s="811"/>
      <c r="E15" s="811"/>
      <c r="F15" s="811"/>
      <c r="G15" s="812"/>
      <c r="H15" s="813"/>
      <c r="I15" s="814"/>
      <c r="J15" s="814"/>
      <c r="K15" s="814"/>
      <c r="L15" s="814"/>
      <c r="M15" s="814"/>
      <c r="N15" s="815"/>
      <c r="O15" s="813"/>
      <c r="P15" s="814"/>
      <c r="Q15" s="814"/>
      <c r="R15" s="814"/>
      <c r="S15" s="814"/>
      <c r="T15" s="814"/>
      <c r="U15" s="815"/>
      <c r="V15" s="813"/>
      <c r="W15" s="814"/>
      <c r="X15" s="814"/>
      <c r="Y15" s="814"/>
      <c r="Z15" s="814"/>
      <c r="AA15" s="814"/>
      <c r="AB15" s="815"/>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c r="HS15" s="163"/>
      <c r="HT15" s="163"/>
      <c r="HU15" s="163"/>
      <c r="HV15" s="163"/>
      <c r="HW15" s="163"/>
      <c r="HX15" s="163"/>
      <c r="HY15" s="163"/>
      <c r="HZ15" s="163"/>
      <c r="IA15" s="163"/>
      <c r="IB15" s="163"/>
      <c r="IC15" s="163"/>
      <c r="ID15" s="163"/>
      <c r="IE15" s="163"/>
      <c r="IF15" s="163"/>
      <c r="IG15" s="163"/>
      <c r="IH15" s="163"/>
      <c r="II15" s="163"/>
      <c r="IJ15" s="163"/>
      <c r="IK15" s="163"/>
      <c r="IL15" s="163"/>
      <c r="IM15" s="163"/>
      <c r="IN15" s="163"/>
      <c r="IO15" s="163"/>
      <c r="IP15" s="163"/>
      <c r="IQ15" s="163"/>
      <c r="IR15" s="163"/>
      <c r="IS15" s="163"/>
      <c r="IT15" s="163"/>
      <c r="IU15" s="163"/>
      <c r="IV15" s="163"/>
    </row>
    <row r="16" spans="1:256" ht="13.8" thickBot="1">
      <c r="A16" s="163"/>
      <c r="B16" s="798" t="s">
        <v>273</v>
      </c>
      <c r="C16" s="799"/>
      <c r="D16" s="799"/>
      <c r="E16" s="799"/>
      <c r="F16" s="799"/>
      <c r="G16" s="799"/>
      <c r="H16" s="799"/>
      <c r="I16" s="799"/>
      <c r="J16" s="799"/>
      <c r="K16" s="799"/>
      <c r="L16" s="799"/>
      <c r="M16" s="799"/>
      <c r="N16" s="799"/>
      <c r="O16" s="799"/>
      <c r="P16" s="799"/>
      <c r="Q16" s="799"/>
      <c r="R16" s="799"/>
      <c r="S16" s="799"/>
      <c r="T16" s="799"/>
      <c r="U16" s="800"/>
      <c r="V16" s="801"/>
      <c r="W16" s="802"/>
      <c r="X16" s="802"/>
      <c r="Y16" s="802"/>
      <c r="Z16" s="802"/>
      <c r="AA16" s="802"/>
      <c r="AB16" s="80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c r="BB16" s="163"/>
      <c r="BC16" s="163"/>
      <c r="BD16" s="163"/>
      <c r="BE16" s="163"/>
      <c r="BF16" s="163"/>
      <c r="BG16" s="163"/>
      <c r="BH16" s="163"/>
      <c r="BI16" s="163"/>
      <c r="BJ16" s="163"/>
      <c r="BK16" s="163"/>
      <c r="BL16" s="163"/>
      <c r="BM16" s="163"/>
      <c r="BN16" s="163"/>
      <c r="BO16" s="163"/>
      <c r="BP16" s="163"/>
      <c r="BQ16" s="163"/>
      <c r="BR16" s="163"/>
      <c r="BS16" s="163"/>
      <c r="BT16" s="163"/>
      <c r="BU16" s="163"/>
      <c r="BV16" s="163"/>
      <c r="BW16" s="163"/>
      <c r="BX16" s="163"/>
      <c r="BY16" s="163"/>
      <c r="BZ16" s="163"/>
      <c r="CA16" s="163"/>
      <c r="CB16" s="163"/>
      <c r="CC16" s="163"/>
      <c r="CD16" s="163"/>
      <c r="CE16" s="163"/>
      <c r="CF16" s="163"/>
      <c r="CG16" s="163"/>
      <c r="CH16" s="163"/>
      <c r="CI16" s="163"/>
      <c r="CJ16" s="163"/>
      <c r="CK16" s="163"/>
      <c r="CL16" s="163"/>
      <c r="CM16" s="163"/>
      <c r="CN16" s="163"/>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3"/>
      <c r="DM16" s="163"/>
      <c r="DN16" s="163"/>
      <c r="DO16" s="163"/>
      <c r="DP16" s="163"/>
      <c r="DQ16" s="163"/>
      <c r="DR16" s="163"/>
      <c r="DS16" s="163"/>
      <c r="DT16" s="163"/>
      <c r="DU16" s="163"/>
      <c r="DV16" s="163"/>
      <c r="DW16" s="163"/>
      <c r="DX16" s="163"/>
      <c r="DY16" s="163"/>
      <c r="DZ16" s="163"/>
      <c r="EA16" s="163"/>
      <c r="EB16" s="163"/>
      <c r="EC16" s="163"/>
      <c r="ED16" s="163"/>
      <c r="EE16" s="163"/>
      <c r="EF16" s="163"/>
      <c r="EG16" s="163"/>
      <c r="EH16" s="163"/>
      <c r="EI16" s="163"/>
      <c r="EJ16" s="163"/>
      <c r="EK16" s="163"/>
      <c r="EL16" s="163"/>
      <c r="EM16" s="163"/>
      <c r="EN16" s="163"/>
      <c r="EO16" s="163"/>
      <c r="EP16" s="163"/>
      <c r="EQ16" s="163"/>
      <c r="ER16" s="163"/>
      <c r="ES16" s="163"/>
      <c r="ET16" s="163"/>
      <c r="EU16" s="163"/>
      <c r="EV16" s="163"/>
      <c r="EW16" s="163"/>
      <c r="EX16" s="163"/>
      <c r="EY16" s="163"/>
      <c r="EZ16" s="163"/>
      <c r="FA16" s="163"/>
      <c r="FB16" s="163"/>
      <c r="FC16" s="163"/>
      <c r="FD16" s="163"/>
      <c r="FE16" s="163"/>
      <c r="FF16" s="163"/>
      <c r="FG16" s="163"/>
      <c r="FH16" s="163"/>
      <c r="FI16" s="163"/>
      <c r="FJ16" s="163"/>
      <c r="FK16" s="163"/>
      <c r="FL16" s="163"/>
      <c r="FM16" s="163"/>
      <c r="FN16" s="163"/>
      <c r="FO16" s="163"/>
      <c r="FP16" s="163"/>
      <c r="FQ16" s="163"/>
      <c r="FR16" s="163"/>
      <c r="FS16" s="163"/>
      <c r="FT16" s="163"/>
      <c r="FU16" s="163"/>
      <c r="FV16" s="163"/>
      <c r="FW16" s="163"/>
      <c r="FX16" s="163"/>
      <c r="FY16" s="163"/>
      <c r="FZ16" s="163"/>
      <c r="GA16" s="163"/>
      <c r="GB16" s="163"/>
      <c r="GC16" s="163"/>
      <c r="GD16" s="163"/>
      <c r="GE16" s="163"/>
      <c r="GF16" s="163"/>
      <c r="GG16" s="163"/>
      <c r="GH16" s="163"/>
      <c r="GI16" s="163"/>
      <c r="GJ16" s="163"/>
      <c r="GK16" s="163"/>
      <c r="GL16" s="163"/>
      <c r="GM16" s="163"/>
      <c r="GN16" s="163"/>
      <c r="GO16" s="163"/>
      <c r="GP16" s="163"/>
      <c r="GQ16" s="163"/>
      <c r="GR16" s="163"/>
      <c r="GS16" s="163"/>
      <c r="GT16" s="163"/>
      <c r="GU16" s="163"/>
      <c r="GV16" s="163"/>
      <c r="GW16" s="163"/>
      <c r="GX16" s="163"/>
      <c r="GY16" s="163"/>
      <c r="GZ16" s="163"/>
      <c r="HA16" s="163"/>
      <c r="HB16" s="163"/>
      <c r="HC16" s="163"/>
      <c r="HD16" s="163"/>
      <c r="HE16" s="163"/>
      <c r="HF16" s="163"/>
      <c r="HG16" s="163"/>
      <c r="HH16" s="163"/>
      <c r="HI16" s="163"/>
      <c r="HJ16" s="163"/>
      <c r="HK16" s="163"/>
      <c r="HL16" s="163"/>
      <c r="HM16" s="163"/>
      <c r="HN16" s="163"/>
      <c r="HO16" s="163"/>
      <c r="HP16" s="163"/>
      <c r="HQ16" s="163"/>
      <c r="HR16" s="163"/>
      <c r="HS16" s="163"/>
      <c r="HT16" s="163"/>
      <c r="HU16" s="163"/>
      <c r="HV16" s="163"/>
      <c r="HW16" s="163"/>
      <c r="HX16" s="163"/>
      <c r="HY16" s="163"/>
      <c r="HZ16" s="163"/>
      <c r="IA16" s="163"/>
      <c r="IB16" s="163"/>
      <c r="IC16" s="163"/>
      <c r="ID16" s="163"/>
      <c r="IE16" s="163"/>
      <c r="IF16" s="163"/>
      <c r="IG16" s="163"/>
      <c r="IH16" s="163"/>
      <c r="II16" s="163"/>
      <c r="IJ16" s="163"/>
      <c r="IK16" s="163"/>
      <c r="IL16" s="163"/>
      <c r="IM16" s="163"/>
      <c r="IN16" s="163"/>
      <c r="IO16" s="163"/>
      <c r="IP16" s="163"/>
      <c r="IQ16" s="163"/>
      <c r="IR16" s="163"/>
      <c r="IS16" s="163"/>
      <c r="IT16" s="163"/>
      <c r="IU16" s="163"/>
      <c r="IV16" s="163"/>
    </row>
    <row r="17" spans="1:256">
      <c r="A17" s="163"/>
      <c r="B17" s="163"/>
      <c r="C17" s="170"/>
      <c r="D17" s="170"/>
      <c r="E17" s="170"/>
      <c r="F17" s="170"/>
      <c r="G17" s="170"/>
      <c r="H17" s="170"/>
      <c r="I17" s="170"/>
      <c r="J17" s="170"/>
      <c r="K17" s="170"/>
      <c r="L17" s="170"/>
      <c r="M17" s="170"/>
      <c r="N17" s="170"/>
      <c r="O17" s="170"/>
      <c r="P17" s="170"/>
      <c r="Q17" s="163"/>
      <c r="R17" s="163"/>
      <c r="S17" s="170"/>
      <c r="T17" s="170"/>
      <c r="U17" s="170"/>
      <c r="V17" s="170"/>
      <c r="W17" s="170"/>
      <c r="X17" s="170"/>
      <c r="Y17" s="170"/>
      <c r="Z17" s="170"/>
      <c r="AA17" s="170"/>
      <c r="AB17" s="170"/>
      <c r="AC17" s="170"/>
      <c r="AD17" s="170"/>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c r="GO17" s="163"/>
      <c r="GP17" s="163"/>
      <c r="GQ17" s="163"/>
      <c r="GR17" s="163"/>
      <c r="GS17" s="163"/>
      <c r="GT17" s="163"/>
      <c r="GU17" s="163"/>
      <c r="GV17" s="163"/>
      <c r="GW17" s="163"/>
      <c r="GX17" s="163"/>
      <c r="GY17" s="163"/>
      <c r="GZ17" s="163"/>
      <c r="HA17" s="163"/>
      <c r="HB17" s="163"/>
      <c r="HC17" s="163"/>
      <c r="HD17" s="163"/>
      <c r="HE17" s="163"/>
      <c r="HF17" s="163"/>
      <c r="HG17" s="163"/>
      <c r="HH17" s="163"/>
      <c r="HI17" s="163"/>
      <c r="HJ17" s="163"/>
      <c r="HK17" s="163"/>
      <c r="HL17" s="163"/>
      <c r="HM17" s="163"/>
      <c r="HN17" s="163"/>
      <c r="HO17" s="163"/>
      <c r="HP17" s="163"/>
      <c r="HQ17" s="163"/>
      <c r="HR17" s="163"/>
      <c r="HS17" s="163"/>
      <c r="HT17" s="163"/>
      <c r="HU17" s="163"/>
      <c r="HV17" s="163"/>
      <c r="HW17" s="163"/>
      <c r="HX17" s="163"/>
      <c r="HY17" s="163"/>
      <c r="HZ17" s="163"/>
      <c r="IA17" s="163"/>
      <c r="IB17" s="163"/>
      <c r="IC17" s="163"/>
      <c r="ID17" s="163"/>
      <c r="IE17" s="163"/>
      <c r="IF17" s="163"/>
      <c r="IG17" s="163"/>
      <c r="IH17" s="163"/>
      <c r="II17" s="163"/>
      <c r="IJ17" s="163"/>
      <c r="IK17" s="163"/>
      <c r="IL17" s="163"/>
      <c r="IM17" s="163"/>
      <c r="IN17" s="163"/>
      <c r="IO17" s="163"/>
      <c r="IP17" s="163"/>
      <c r="IQ17" s="163"/>
      <c r="IR17" s="163"/>
      <c r="IS17" s="163"/>
      <c r="IT17" s="163"/>
      <c r="IU17" s="163"/>
      <c r="IV17" s="163"/>
    </row>
    <row r="18" spans="1:256">
      <c r="A18" s="163"/>
      <c r="B18" s="163"/>
      <c r="C18" s="164"/>
      <c r="D18" s="164"/>
      <c r="E18" s="164"/>
      <c r="F18" s="164"/>
      <c r="G18" s="164"/>
      <c r="H18" s="164"/>
      <c r="I18" s="164"/>
      <c r="J18" s="164"/>
      <c r="K18" s="164"/>
      <c r="L18" s="164"/>
      <c r="M18" s="164"/>
      <c r="N18" s="164"/>
      <c r="O18" s="164"/>
      <c r="P18" s="164"/>
      <c r="Q18" s="163"/>
      <c r="R18" s="163"/>
      <c r="S18" s="163"/>
      <c r="T18" s="163"/>
      <c r="U18" s="163"/>
      <c r="V18" s="163"/>
      <c r="W18" s="163"/>
      <c r="X18" s="163"/>
      <c r="Y18" s="163"/>
      <c r="Z18" s="163"/>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c r="GO18" s="163"/>
      <c r="GP18" s="163"/>
      <c r="GQ18" s="163"/>
      <c r="GR18" s="163"/>
      <c r="GS18" s="163"/>
      <c r="GT18" s="163"/>
      <c r="GU18" s="163"/>
      <c r="GV18" s="163"/>
      <c r="GW18" s="163"/>
      <c r="GX18" s="163"/>
      <c r="GY18" s="163"/>
      <c r="GZ18" s="163"/>
      <c r="HA18" s="163"/>
      <c r="HB18" s="163"/>
      <c r="HC18" s="163"/>
      <c r="HD18" s="163"/>
      <c r="HE18" s="163"/>
      <c r="HF18" s="163"/>
      <c r="HG18" s="163"/>
      <c r="HH18" s="163"/>
      <c r="HI18" s="163"/>
      <c r="HJ18" s="163"/>
      <c r="HK18" s="163"/>
      <c r="HL18" s="163"/>
      <c r="HM18" s="163"/>
      <c r="HN18" s="163"/>
      <c r="HO18" s="163"/>
      <c r="HP18" s="163"/>
      <c r="HQ18" s="163"/>
      <c r="HR18" s="163"/>
      <c r="HS18" s="163"/>
      <c r="HT18" s="163"/>
      <c r="HU18" s="163"/>
      <c r="HV18" s="163"/>
      <c r="HW18" s="163"/>
      <c r="HX18" s="163"/>
      <c r="HY18" s="163"/>
      <c r="HZ18" s="163"/>
      <c r="IA18" s="163"/>
      <c r="IB18" s="163"/>
      <c r="IC18" s="163"/>
      <c r="ID18" s="163"/>
      <c r="IE18" s="163"/>
      <c r="IF18" s="163"/>
      <c r="IG18" s="163"/>
      <c r="IH18" s="163"/>
      <c r="II18" s="163"/>
      <c r="IJ18" s="163"/>
      <c r="IK18" s="163"/>
      <c r="IL18" s="163"/>
      <c r="IM18" s="163"/>
      <c r="IN18" s="163"/>
      <c r="IO18" s="163"/>
      <c r="IP18" s="163"/>
      <c r="IQ18" s="163"/>
      <c r="IR18" s="163"/>
      <c r="IS18" s="163"/>
      <c r="IT18" s="163"/>
      <c r="IU18" s="163"/>
      <c r="IV18" s="163"/>
    </row>
    <row r="19" spans="1:256">
      <c r="A19" s="163" t="s">
        <v>272</v>
      </c>
      <c r="B19" s="163"/>
      <c r="C19" s="164"/>
      <c r="D19" s="164"/>
      <c r="E19" s="164"/>
      <c r="F19" s="804"/>
      <c r="G19" s="805"/>
      <c r="H19" s="805"/>
      <c r="I19" s="806"/>
      <c r="J19" s="164" t="s">
        <v>243</v>
      </c>
      <c r="K19" s="164"/>
      <c r="L19" s="164" t="s">
        <v>271</v>
      </c>
      <c r="M19" s="164"/>
      <c r="N19" s="164"/>
      <c r="O19" s="164"/>
      <c r="P19" s="164"/>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c r="GO19" s="163"/>
      <c r="GP19" s="163"/>
      <c r="GQ19" s="163"/>
      <c r="GR19" s="163"/>
      <c r="GS19" s="163"/>
      <c r="GT19" s="163"/>
      <c r="GU19" s="163"/>
      <c r="GV19" s="163"/>
      <c r="GW19" s="163"/>
      <c r="GX19" s="163"/>
      <c r="GY19" s="163"/>
      <c r="GZ19" s="163"/>
      <c r="HA19" s="163"/>
      <c r="HB19" s="163"/>
      <c r="HC19" s="163"/>
      <c r="HD19" s="163"/>
      <c r="HE19" s="163"/>
      <c r="HF19" s="163"/>
      <c r="HG19" s="163"/>
      <c r="HH19" s="163"/>
      <c r="HI19" s="163"/>
      <c r="HJ19" s="163"/>
      <c r="HK19" s="163"/>
      <c r="HL19" s="163"/>
      <c r="HM19" s="163"/>
      <c r="HN19" s="163"/>
      <c r="HO19" s="163"/>
      <c r="HP19" s="163"/>
      <c r="HQ19" s="163"/>
      <c r="HR19" s="163"/>
      <c r="HS19" s="163"/>
      <c r="HT19" s="163"/>
      <c r="HU19" s="163"/>
      <c r="HV19" s="163"/>
      <c r="HW19" s="163"/>
      <c r="HX19" s="163"/>
      <c r="HY19" s="163"/>
      <c r="HZ19" s="163"/>
      <c r="IA19" s="163"/>
      <c r="IB19" s="163"/>
      <c r="IC19" s="163"/>
      <c r="ID19" s="163"/>
      <c r="IE19" s="163"/>
      <c r="IF19" s="163"/>
      <c r="IG19" s="163"/>
      <c r="IH19" s="163"/>
      <c r="II19" s="163"/>
      <c r="IJ19" s="163"/>
      <c r="IK19" s="163"/>
      <c r="IL19" s="163"/>
      <c r="IM19" s="163"/>
      <c r="IN19" s="163"/>
      <c r="IO19" s="163"/>
      <c r="IP19" s="163"/>
      <c r="IQ19" s="163"/>
      <c r="IR19" s="163"/>
      <c r="IS19" s="163"/>
      <c r="IT19" s="163"/>
      <c r="IU19" s="163"/>
      <c r="IV19" s="163"/>
    </row>
    <row r="20" spans="1:256">
      <c r="A20" s="163"/>
      <c r="B20" s="163"/>
      <c r="C20" s="170"/>
      <c r="D20" s="170"/>
      <c r="E20" s="170"/>
      <c r="F20" s="170"/>
      <c r="G20" s="170"/>
      <c r="H20" s="170"/>
      <c r="I20" s="170"/>
      <c r="J20" s="170"/>
      <c r="K20" s="170"/>
      <c r="L20" s="169"/>
      <c r="M20" s="167"/>
      <c r="N20" s="167"/>
      <c r="O20" s="167"/>
      <c r="P20" s="167"/>
      <c r="Q20" s="168"/>
      <c r="R20" s="168"/>
      <c r="S20" s="167"/>
      <c r="T20" s="167"/>
      <c r="U20" s="167"/>
      <c r="V20" s="167"/>
      <c r="W20" s="167"/>
      <c r="X20" s="167"/>
      <c r="Y20" s="167"/>
      <c r="Z20" s="167"/>
      <c r="AA20" s="167"/>
      <c r="AB20" s="167"/>
      <c r="AC20" s="167"/>
      <c r="AD20" s="167"/>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c r="GO20" s="163"/>
      <c r="GP20" s="163"/>
      <c r="GQ20" s="163"/>
      <c r="GR20" s="163"/>
      <c r="GS20" s="163"/>
      <c r="GT20" s="163"/>
      <c r="GU20" s="163"/>
      <c r="GV20" s="163"/>
      <c r="GW20" s="163"/>
      <c r="GX20" s="163"/>
      <c r="GY20" s="163"/>
      <c r="GZ20" s="163"/>
      <c r="HA20" s="163"/>
      <c r="HB20" s="163"/>
      <c r="HC20" s="163"/>
      <c r="HD20" s="163"/>
      <c r="HE20" s="163"/>
      <c r="HF20" s="163"/>
      <c r="HG20" s="163"/>
      <c r="HH20" s="163"/>
      <c r="HI20" s="163"/>
      <c r="HJ20" s="163"/>
      <c r="HK20" s="163"/>
      <c r="HL20" s="163"/>
      <c r="HM20" s="163"/>
      <c r="HN20" s="163"/>
      <c r="HO20" s="163"/>
      <c r="HP20" s="163"/>
      <c r="HQ20" s="163"/>
      <c r="HR20" s="163"/>
      <c r="HS20" s="163"/>
      <c r="HT20" s="163"/>
      <c r="HU20" s="163"/>
      <c r="HV20" s="163"/>
      <c r="HW20" s="163"/>
      <c r="HX20" s="163"/>
      <c r="HY20" s="163"/>
      <c r="HZ20" s="163"/>
      <c r="IA20" s="163"/>
      <c r="IB20" s="163"/>
      <c r="IC20" s="163"/>
      <c r="ID20" s="163"/>
      <c r="IE20" s="163"/>
      <c r="IF20" s="163"/>
      <c r="IG20" s="163"/>
      <c r="IH20" s="163"/>
      <c r="II20" s="163"/>
      <c r="IJ20" s="163"/>
      <c r="IK20" s="163"/>
      <c r="IL20" s="163"/>
      <c r="IM20" s="163"/>
      <c r="IN20" s="163"/>
      <c r="IO20" s="163"/>
      <c r="IP20" s="163"/>
      <c r="IQ20" s="163"/>
      <c r="IR20" s="163"/>
      <c r="IS20" s="163"/>
      <c r="IT20" s="163"/>
      <c r="IU20" s="163"/>
      <c r="IV20" s="163"/>
    </row>
    <row r="21" spans="1:256">
      <c r="A21" s="163"/>
      <c r="B21" s="163"/>
      <c r="C21" s="164"/>
      <c r="D21" s="164"/>
      <c r="E21" s="164"/>
      <c r="F21" s="164"/>
      <c r="G21" s="164"/>
      <c r="H21" s="164"/>
      <c r="I21" s="164"/>
      <c r="J21" s="164"/>
      <c r="K21" s="164"/>
      <c r="L21" s="164"/>
      <c r="M21" s="164"/>
      <c r="N21" s="164"/>
      <c r="O21" s="164"/>
      <c r="P21" s="164"/>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c r="GO21" s="163"/>
      <c r="GP21" s="163"/>
      <c r="GQ21" s="163"/>
      <c r="GR21" s="163"/>
      <c r="GS21" s="163"/>
      <c r="GT21" s="163"/>
      <c r="GU21" s="163"/>
      <c r="GV21" s="163"/>
      <c r="GW21" s="163"/>
      <c r="GX21" s="163"/>
      <c r="GY21" s="163"/>
      <c r="GZ21" s="163"/>
      <c r="HA21" s="163"/>
      <c r="HB21" s="163"/>
      <c r="HC21" s="163"/>
      <c r="HD21" s="163"/>
      <c r="HE21" s="163"/>
      <c r="HF21" s="163"/>
      <c r="HG21" s="163"/>
      <c r="HH21" s="163"/>
      <c r="HI21" s="163"/>
      <c r="HJ21" s="163"/>
      <c r="HK21" s="163"/>
      <c r="HL21" s="163"/>
      <c r="HM21" s="163"/>
      <c r="HN21" s="163"/>
      <c r="HO21" s="163"/>
      <c r="HP21" s="163"/>
      <c r="HQ21" s="163"/>
      <c r="HR21" s="163"/>
      <c r="HS21" s="163"/>
      <c r="HT21" s="163"/>
      <c r="HU21" s="163"/>
      <c r="HV21" s="163"/>
      <c r="HW21" s="163"/>
      <c r="HX21" s="163"/>
      <c r="HY21" s="163"/>
      <c r="HZ21" s="163"/>
      <c r="IA21" s="163"/>
      <c r="IB21" s="163"/>
      <c r="IC21" s="163"/>
      <c r="ID21" s="163"/>
      <c r="IE21" s="163"/>
      <c r="IF21" s="163"/>
      <c r="IG21" s="163"/>
      <c r="IH21" s="163"/>
      <c r="II21" s="163"/>
      <c r="IJ21" s="163"/>
      <c r="IK21" s="163"/>
      <c r="IL21" s="163"/>
      <c r="IM21" s="163"/>
      <c r="IN21" s="163"/>
      <c r="IO21" s="163"/>
      <c r="IP21" s="163"/>
      <c r="IQ21" s="163"/>
      <c r="IR21" s="163"/>
      <c r="IS21" s="163"/>
      <c r="IT21" s="163"/>
      <c r="IU21" s="163"/>
      <c r="IV21" s="163"/>
    </row>
    <row r="22" spans="1:256">
      <c r="A22" s="166" t="s">
        <v>270</v>
      </c>
      <c r="B22" s="163"/>
      <c r="C22" s="164"/>
      <c r="D22" s="164"/>
      <c r="E22" s="164"/>
      <c r="F22" s="164"/>
      <c r="G22" s="164"/>
      <c r="H22" s="164"/>
      <c r="I22" s="164"/>
      <c r="J22" s="164"/>
      <c r="K22" s="164"/>
      <c r="L22" s="164"/>
      <c r="M22" s="164"/>
      <c r="N22" s="164"/>
      <c r="O22" s="164"/>
      <c r="P22" s="164"/>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c r="GO22" s="163"/>
      <c r="GP22" s="163"/>
      <c r="GQ22" s="163"/>
      <c r="GR22" s="163"/>
      <c r="GS22" s="163"/>
      <c r="GT22" s="163"/>
      <c r="GU22" s="163"/>
      <c r="GV22" s="163"/>
      <c r="GW22" s="163"/>
      <c r="GX22" s="163"/>
      <c r="GY22" s="163"/>
      <c r="GZ22" s="163"/>
      <c r="HA22" s="163"/>
      <c r="HB22" s="163"/>
      <c r="HC22" s="163"/>
      <c r="HD22" s="163"/>
      <c r="HE22" s="163"/>
      <c r="HF22" s="163"/>
      <c r="HG22" s="163"/>
      <c r="HH22" s="163"/>
      <c r="HI22" s="163"/>
      <c r="HJ22" s="163"/>
      <c r="HK22" s="163"/>
      <c r="HL22" s="163"/>
      <c r="HM22" s="163"/>
      <c r="HN22" s="163"/>
      <c r="HO22" s="163"/>
      <c r="HP22" s="163"/>
      <c r="HQ22" s="163"/>
      <c r="HR22" s="163"/>
      <c r="HS22" s="163"/>
      <c r="HT22" s="163"/>
      <c r="HU22" s="163"/>
      <c r="HV22" s="163"/>
      <c r="HW22" s="163"/>
      <c r="HX22" s="163"/>
      <c r="HY22" s="163"/>
      <c r="HZ22" s="163"/>
      <c r="IA22" s="163"/>
      <c r="IB22" s="163"/>
      <c r="IC22" s="163"/>
      <c r="ID22" s="163"/>
      <c r="IE22" s="163"/>
      <c r="IF22" s="163"/>
      <c r="IG22" s="163"/>
      <c r="IH22" s="163"/>
      <c r="II22" s="163"/>
      <c r="IJ22" s="163"/>
      <c r="IK22" s="163"/>
      <c r="IL22" s="163"/>
      <c r="IM22" s="163"/>
      <c r="IN22" s="163"/>
      <c r="IO22" s="163"/>
      <c r="IP22" s="163"/>
      <c r="IQ22" s="163"/>
      <c r="IR22" s="163"/>
      <c r="IS22" s="163"/>
      <c r="IT22" s="163"/>
      <c r="IU22" s="163"/>
      <c r="IV22" s="163"/>
    </row>
    <row r="23" spans="1:256">
      <c r="A23" s="163" t="s">
        <v>269</v>
      </c>
      <c r="B23" s="163"/>
      <c r="C23" s="164"/>
      <c r="D23" s="164"/>
      <c r="E23" s="164"/>
      <c r="F23" s="807"/>
      <c r="G23" s="808"/>
      <c r="H23" s="808"/>
      <c r="I23" s="809"/>
      <c r="J23" s="164"/>
      <c r="K23" s="164"/>
      <c r="L23" s="164" t="s">
        <v>268</v>
      </c>
      <c r="M23" s="164"/>
      <c r="N23" s="164"/>
      <c r="O23" s="164"/>
      <c r="P23" s="164"/>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c r="GO23" s="163"/>
      <c r="GP23" s="163"/>
      <c r="GQ23" s="163"/>
      <c r="GR23" s="163"/>
      <c r="GS23" s="163"/>
      <c r="GT23" s="163"/>
      <c r="GU23" s="163"/>
      <c r="GV23" s="163"/>
      <c r="GW23" s="163"/>
      <c r="GX23" s="163"/>
      <c r="GY23" s="163"/>
      <c r="GZ23" s="163"/>
      <c r="HA23" s="163"/>
      <c r="HB23" s="163"/>
      <c r="HC23" s="163"/>
      <c r="HD23" s="163"/>
      <c r="HE23" s="163"/>
      <c r="HF23" s="163"/>
      <c r="HG23" s="163"/>
      <c r="HH23" s="163"/>
      <c r="HI23" s="163"/>
      <c r="HJ23" s="163"/>
      <c r="HK23" s="163"/>
      <c r="HL23" s="163"/>
      <c r="HM23" s="163"/>
      <c r="HN23" s="163"/>
      <c r="HO23" s="163"/>
      <c r="HP23" s="163"/>
      <c r="HQ23" s="163"/>
      <c r="HR23" s="163"/>
      <c r="HS23" s="163"/>
      <c r="HT23" s="163"/>
      <c r="HU23" s="163"/>
      <c r="HV23" s="163"/>
      <c r="HW23" s="163"/>
      <c r="HX23" s="163"/>
      <c r="HY23" s="163"/>
      <c r="HZ23" s="163"/>
      <c r="IA23" s="163"/>
      <c r="IB23" s="163"/>
      <c r="IC23" s="163"/>
      <c r="ID23" s="163"/>
      <c r="IE23" s="163"/>
      <c r="IF23" s="163"/>
      <c r="IG23" s="163"/>
      <c r="IH23" s="163"/>
      <c r="II23" s="163"/>
      <c r="IJ23" s="163"/>
      <c r="IK23" s="163"/>
      <c r="IL23" s="163"/>
      <c r="IM23" s="163"/>
      <c r="IN23" s="163"/>
      <c r="IO23" s="163"/>
      <c r="IP23" s="163"/>
      <c r="IQ23" s="163"/>
      <c r="IR23" s="163"/>
      <c r="IS23" s="163"/>
      <c r="IT23" s="163"/>
      <c r="IU23" s="163"/>
      <c r="IV23" s="163"/>
    </row>
    <row r="24" spans="1:256">
      <c r="A24" s="163"/>
      <c r="B24" s="163"/>
      <c r="C24" s="164"/>
      <c r="D24" s="164"/>
      <c r="E24" s="164"/>
      <c r="F24" s="165"/>
      <c r="G24" s="165"/>
      <c r="H24" s="165"/>
      <c r="I24" s="165"/>
      <c r="J24" s="164"/>
      <c r="K24" s="164"/>
      <c r="L24" s="164"/>
      <c r="M24" s="164"/>
      <c r="N24" s="164"/>
      <c r="O24" s="164"/>
      <c r="P24" s="164"/>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c r="GO24" s="163"/>
      <c r="GP24" s="163"/>
      <c r="GQ24" s="163"/>
      <c r="GR24" s="163"/>
      <c r="GS24" s="163"/>
      <c r="GT24" s="163"/>
      <c r="GU24" s="163"/>
      <c r="GV24" s="163"/>
      <c r="GW24" s="163"/>
      <c r="GX24" s="163"/>
      <c r="GY24" s="163"/>
      <c r="GZ24" s="163"/>
      <c r="HA24" s="163"/>
      <c r="HB24" s="163"/>
      <c r="HC24" s="163"/>
      <c r="HD24" s="163"/>
      <c r="HE24" s="163"/>
      <c r="HF24" s="163"/>
      <c r="HG24" s="163"/>
      <c r="HH24" s="163"/>
      <c r="HI24" s="163"/>
      <c r="HJ24" s="163"/>
      <c r="HK24" s="163"/>
      <c r="HL24" s="163"/>
      <c r="HM24" s="163"/>
      <c r="HN24" s="163"/>
      <c r="HO24" s="163"/>
      <c r="HP24" s="163"/>
      <c r="HQ24" s="163"/>
      <c r="HR24" s="163"/>
      <c r="HS24" s="163"/>
      <c r="HT24" s="163"/>
      <c r="HU24" s="163"/>
      <c r="HV24" s="163"/>
      <c r="HW24" s="163"/>
      <c r="HX24" s="163"/>
      <c r="HY24" s="163"/>
      <c r="HZ24" s="163"/>
      <c r="IA24" s="163"/>
      <c r="IB24" s="163"/>
      <c r="IC24" s="163"/>
      <c r="ID24" s="163"/>
      <c r="IE24" s="163"/>
      <c r="IF24" s="163"/>
      <c r="IG24" s="163"/>
      <c r="IH24" s="163"/>
      <c r="II24" s="163"/>
      <c r="IJ24" s="163"/>
      <c r="IK24" s="163"/>
      <c r="IL24" s="163"/>
      <c r="IM24" s="163"/>
      <c r="IN24" s="163"/>
      <c r="IO24" s="163"/>
      <c r="IP24" s="163"/>
      <c r="IQ24" s="163"/>
      <c r="IR24" s="163"/>
      <c r="IS24" s="163"/>
      <c r="IT24" s="163"/>
      <c r="IU24" s="163"/>
      <c r="IV24" s="163"/>
    </row>
    <row r="25" spans="1:256">
      <c r="A25" s="163"/>
      <c r="B25" s="163" t="s">
        <v>267</v>
      </c>
      <c r="C25" s="164"/>
      <c r="D25" s="164"/>
      <c r="E25" s="164"/>
      <c r="F25" s="165"/>
      <c r="G25" s="165"/>
      <c r="H25" s="165"/>
      <c r="I25" s="165"/>
      <c r="J25" s="164"/>
      <c r="K25" s="164"/>
      <c r="L25" s="164"/>
      <c r="M25" s="164"/>
      <c r="N25" s="164"/>
      <c r="O25" s="164"/>
      <c r="P25" s="164"/>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c r="BT25" s="163"/>
      <c r="BU25" s="163"/>
      <c r="BV25" s="163"/>
      <c r="BW25" s="163"/>
      <c r="BX25" s="163"/>
      <c r="BY25" s="163"/>
      <c r="BZ25" s="163"/>
      <c r="CA25" s="163"/>
      <c r="CB25" s="163"/>
      <c r="CC25" s="163"/>
      <c r="CD25" s="163"/>
      <c r="CE25" s="163"/>
      <c r="CF25" s="163"/>
      <c r="CG25" s="163"/>
      <c r="CH25" s="163"/>
      <c r="CI25" s="163"/>
      <c r="CJ25" s="163"/>
      <c r="CK25" s="163"/>
      <c r="CL25" s="163"/>
      <c r="CM25" s="163"/>
      <c r="CN25" s="163"/>
      <c r="CO25" s="163"/>
      <c r="CP25" s="163"/>
      <c r="CQ25" s="163"/>
      <c r="CR25" s="163"/>
      <c r="CS25" s="163"/>
      <c r="CT25" s="163"/>
      <c r="CU25" s="163"/>
      <c r="CV25" s="163"/>
      <c r="CW25" s="163"/>
      <c r="CX25" s="163"/>
      <c r="CY25" s="163"/>
      <c r="CZ25" s="163"/>
      <c r="DA25" s="163"/>
      <c r="DB25" s="163"/>
      <c r="DC25" s="163"/>
      <c r="DD25" s="163"/>
      <c r="DE25" s="163"/>
      <c r="DF25" s="163"/>
      <c r="DG25" s="163"/>
      <c r="DH25" s="163"/>
      <c r="DI25" s="163"/>
      <c r="DJ25" s="163"/>
      <c r="DK25" s="163"/>
      <c r="DL25" s="163"/>
      <c r="DM25" s="163"/>
      <c r="DN25" s="163"/>
      <c r="DO25" s="163"/>
      <c r="DP25" s="163"/>
      <c r="DQ25" s="163"/>
      <c r="DR25" s="163"/>
      <c r="DS25" s="163"/>
      <c r="DT25" s="163"/>
      <c r="DU25" s="163"/>
      <c r="DV25" s="163"/>
      <c r="DW25" s="163"/>
      <c r="DX25" s="163"/>
      <c r="DY25" s="163"/>
      <c r="DZ25" s="163"/>
      <c r="EA25" s="163"/>
      <c r="EB25" s="163"/>
      <c r="EC25" s="163"/>
      <c r="ED25" s="163"/>
      <c r="EE25" s="163"/>
      <c r="EF25" s="163"/>
      <c r="EG25" s="163"/>
      <c r="EH25" s="163"/>
      <c r="EI25" s="163"/>
      <c r="EJ25" s="163"/>
      <c r="EK25" s="163"/>
      <c r="EL25" s="163"/>
      <c r="EM25" s="163"/>
      <c r="EN25" s="163"/>
      <c r="EO25" s="163"/>
      <c r="EP25" s="163"/>
      <c r="EQ25" s="163"/>
      <c r="ER25" s="163"/>
      <c r="ES25" s="163"/>
      <c r="ET25" s="163"/>
      <c r="EU25" s="163"/>
      <c r="EV25" s="163"/>
      <c r="EW25" s="163"/>
      <c r="EX25" s="163"/>
      <c r="EY25" s="163"/>
      <c r="EZ25" s="163"/>
      <c r="FA25" s="163"/>
      <c r="FB25" s="163"/>
      <c r="FC25" s="163"/>
      <c r="FD25" s="163"/>
      <c r="FE25" s="163"/>
      <c r="FF25" s="163"/>
      <c r="FG25" s="163"/>
      <c r="FH25" s="163"/>
      <c r="FI25" s="163"/>
      <c r="FJ25" s="163"/>
      <c r="FK25" s="163"/>
      <c r="FL25" s="163"/>
      <c r="FM25" s="163"/>
      <c r="FN25" s="163"/>
      <c r="FO25" s="163"/>
      <c r="FP25" s="163"/>
      <c r="FQ25" s="163"/>
      <c r="FR25" s="163"/>
      <c r="FS25" s="163"/>
      <c r="FT25" s="163"/>
      <c r="FU25" s="163"/>
      <c r="FV25" s="163"/>
      <c r="FW25" s="163"/>
      <c r="FX25" s="163"/>
      <c r="FY25" s="163"/>
      <c r="FZ25" s="163"/>
      <c r="GA25" s="163"/>
      <c r="GB25" s="163"/>
      <c r="GC25" s="163"/>
      <c r="GD25" s="163"/>
      <c r="GE25" s="163"/>
      <c r="GF25" s="163"/>
      <c r="GG25" s="163"/>
      <c r="GH25" s="163"/>
      <c r="GI25" s="163"/>
      <c r="GJ25" s="163"/>
      <c r="GK25" s="163"/>
      <c r="GL25" s="163"/>
      <c r="GM25" s="163"/>
      <c r="GN25" s="163"/>
      <c r="GO25" s="163"/>
      <c r="GP25" s="163"/>
      <c r="GQ25" s="163"/>
      <c r="GR25" s="163"/>
      <c r="GS25" s="163"/>
      <c r="GT25" s="163"/>
      <c r="GU25" s="163"/>
      <c r="GV25" s="163"/>
      <c r="GW25" s="163"/>
      <c r="GX25" s="163"/>
      <c r="GY25" s="163"/>
      <c r="GZ25" s="163"/>
      <c r="HA25" s="163"/>
      <c r="HB25" s="163"/>
      <c r="HC25" s="163"/>
      <c r="HD25" s="163"/>
      <c r="HE25" s="163"/>
      <c r="HF25" s="163"/>
      <c r="HG25" s="163"/>
      <c r="HH25" s="163"/>
      <c r="HI25" s="163"/>
      <c r="HJ25" s="163"/>
      <c r="HK25" s="163"/>
      <c r="HL25" s="163"/>
      <c r="HM25" s="163"/>
      <c r="HN25" s="163"/>
      <c r="HO25" s="163"/>
      <c r="HP25" s="163"/>
      <c r="HQ25" s="163"/>
      <c r="HR25" s="163"/>
      <c r="HS25" s="163"/>
      <c r="HT25" s="163"/>
      <c r="HU25" s="163"/>
      <c r="HV25" s="163"/>
      <c r="HW25" s="163"/>
      <c r="HX25" s="163"/>
      <c r="HY25" s="163"/>
      <c r="HZ25" s="163"/>
      <c r="IA25" s="163"/>
      <c r="IB25" s="163"/>
      <c r="IC25" s="163"/>
      <c r="ID25" s="163"/>
      <c r="IE25" s="163"/>
      <c r="IF25" s="163"/>
      <c r="IG25" s="163"/>
      <c r="IH25" s="163"/>
      <c r="II25" s="163"/>
      <c r="IJ25" s="163"/>
      <c r="IK25" s="163"/>
      <c r="IL25" s="163"/>
      <c r="IM25" s="163"/>
      <c r="IN25" s="163"/>
      <c r="IO25" s="163"/>
      <c r="IP25" s="163"/>
      <c r="IQ25" s="163"/>
      <c r="IR25" s="163"/>
      <c r="IS25" s="163"/>
      <c r="IT25" s="163"/>
      <c r="IU25" s="163"/>
      <c r="IV25" s="163"/>
    </row>
    <row r="26" spans="1:256">
      <c r="A26" s="163"/>
      <c r="B26" s="163" t="s">
        <v>266</v>
      </c>
      <c r="C26" s="164"/>
      <c r="D26" s="164"/>
      <c r="E26" s="164"/>
      <c r="F26" s="165"/>
      <c r="G26" s="165"/>
      <c r="H26" s="165"/>
      <c r="I26" s="165"/>
      <c r="J26" s="164"/>
      <c r="K26" s="164"/>
      <c r="L26" s="164"/>
      <c r="M26" s="164"/>
      <c r="N26" s="164"/>
      <c r="O26" s="164"/>
      <c r="P26" s="164"/>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c r="GN26" s="163"/>
      <c r="GO26" s="163"/>
      <c r="GP26" s="163"/>
      <c r="GQ26" s="163"/>
      <c r="GR26" s="163"/>
      <c r="GS26" s="163"/>
      <c r="GT26" s="163"/>
      <c r="GU26" s="163"/>
      <c r="GV26" s="163"/>
      <c r="GW26" s="163"/>
      <c r="GX26" s="163"/>
      <c r="GY26" s="163"/>
      <c r="GZ26" s="163"/>
      <c r="HA26" s="163"/>
      <c r="HB26" s="163"/>
      <c r="HC26" s="163"/>
      <c r="HD26" s="163"/>
      <c r="HE26" s="163"/>
      <c r="HF26" s="163"/>
      <c r="HG26" s="163"/>
      <c r="HH26" s="163"/>
      <c r="HI26" s="163"/>
      <c r="HJ26" s="163"/>
      <c r="HK26" s="163"/>
      <c r="HL26" s="163"/>
      <c r="HM26" s="163"/>
      <c r="HN26" s="163"/>
      <c r="HO26" s="163"/>
      <c r="HP26" s="163"/>
      <c r="HQ26" s="163"/>
      <c r="HR26" s="163"/>
      <c r="HS26" s="163"/>
      <c r="HT26" s="163"/>
      <c r="HU26" s="163"/>
      <c r="HV26" s="163"/>
      <c r="HW26" s="163"/>
      <c r="HX26" s="163"/>
      <c r="HY26" s="163"/>
      <c r="HZ26" s="163"/>
      <c r="IA26" s="163"/>
      <c r="IB26" s="163"/>
      <c r="IC26" s="163"/>
      <c r="ID26" s="163"/>
      <c r="IE26" s="163"/>
      <c r="IF26" s="163"/>
      <c r="IG26" s="163"/>
      <c r="IH26" s="163"/>
      <c r="II26" s="163"/>
      <c r="IJ26" s="163"/>
      <c r="IK26" s="163"/>
      <c r="IL26" s="163"/>
      <c r="IM26" s="163"/>
      <c r="IN26" s="163"/>
      <c r="IO26" s="163"/>
      <c r="IP26" s="163"/>
      <c r="IQ26" s="163"/>
      <c r="IR26" s="163"/>
      <c r="IS26" s="163"/>
      <c r="IT26" s="163"/>
      <c r="IU26" s="163"/>
      <c r="IV26" s="163"/>
    </row>
    <row r="27" spans="1:256">
      <c r="A27" s="163"/>
      <c r="B27" s="163"/>
      <c r="C27" s="164"/>
      <c r="D27" s="164"/>
      <c r="E27" s="164"/>
      <c r="F27" s="165"/>
      <c r="G27" s="165"/>
      <c r="H27" s="165"/>
      <c r="I27" s="165"/>
      <c r="J27" s="164"/>
      <c r="K27" s="164"/>
      <c r="L27" s="164"/>
      <c r="M27" s="164"/>
      <c r="N27" s="164"/>
      <c r="O27" s="164"/>
      <c r="P27" s="164"/>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c r="GO27" s="163"/>
      <c r="GP27" s="163"/>
      <c r="GQ27" s="163"/>
      <c r="GR27" s="163"/>
      <c r="GS27" s="163"/>
      <c r="GT27" s="163"/>
      <c r="GU27" s="163"/>
      <c r="GV27" s="163"/>
      <c r="GW27" s="163"/>
      <c r="GX27" s="163"/>
      <c r="GY27" s="163"/>
      <c r="GZ27" s="163"/>
      <c r="HA27" s="163"/>
      <c r="HB27" s="163"/>
      <c r="HC27" s="163"/>
      <c r="HD27" s="163"/>
      <c r="HE27" s="163"/>
      <c r="HF27" s="163"/>
      <c r="HG27" s="163"/>
      <c r="HH27" s="163"/>
      <c r="HI27" s="163"/>
      <c r="HJ27" s="163"/>
      <c r="HK27" s="163"/>
      <c r="HL27" s="163"/>
      <c r="HM27" s="163"/>
      <c r="HN27" s="163"/>
      <c r="HO27" s="163"/>
      <c r="HP27" s="163"/>
      <c r="HQ27" s="163"/>
      <c r="HR27" s="163"/>
      <c r="HS27" s="163"/>
      <c r="HT27" s="163"/>
      <c r="HU27" s="163"/>
      <c r="HV27" s="163"/>
      <c r="HW27" s="163"/>
      <c r="HX27" s="163"/>
      <c r="HY27" s="163"/>
      <c r="HZ27" s="163"/>
      <c r="IA27" s="163"/>
      <c r="IB27" s="163"/>
      <c r="IC27" s="163"/>
      <c r="ID27" s="163"/>
      <c r="IE27" s="163"/>
      <c r="IF27" s="163"/>
      <c r="IG27" s="163"/>
      <c r="IH27" s="163"/>
      <c r="II27" s="163"/>
      <c r="IJ27" s="163"/>
      <c r="IK27" s="163"/>
      <c r="IL27" s="163"/>
      <c r="IM27" s="163"/>
      <c r="IN27" s="163"/>
      <c r="IO27" s="163"/>
      <c r="IP27" s="163"/>
      <c r="IQ27" s="163"/>
      <c r="IR27" s="163"/>
      <c r="IS27" s="163"/>
      <c r="IT27" s="163"/>
      <c r="IU27" s="163"/>
      <c r="IV27" s="163"/>
    </row>
    <row r="28" spans="1:256">
      <c r="A28" s="163"/>
      <c r="B28" s="163" t="s">
        <v>265</v>
      </c>
      <c r="C28" s="164"/>
      <c r="D28" s="164"/>
      <c r="E28" s="164"/>
      <c r="F28" s="165"/>
      <c r="G28" s="165"/>
      <c r="H28" s="165"/>
      <c r="I28" s="165"/>
      <c r="J28" s="164"/>
      <c r="K28" s="164"/>
      <c r="L28" s="164"/>
      <c r="M28" s="164"/>
      <c r="N28" s="164"/>
      <c r="O28" s="164"/>
      <c r="P28" s="164"/>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c r="GO28" s="163"/>
      <c r="GP28" s="163"/>
      <c r="GQ28" s="163"/>
      <c r="GR28" s="163"/>
      <c r="GS28" s="163"/>
      <c r="GT28" s="163"/>
      <c r="GU28" s="163"/>
      <c r="GV28" s="163"/>
      <c r="GW28" s="163"/>
      <c r="GX28" s="163"/>
      <c r="GY28" s="163"/>
      <c r="GZ28" s="163"/>
      <c r="HA28" s="163"/>
      <c r="HB28" s="163"/>
      <c r="HC28" s="163"/>
      <c r="HD28" s="163"/>
      <c r="HE28" s="163"/>
      <c r="HF28" s="163"/>
      <c r="HG28" s="163"/>
      <c r="HH28" s="163"/>
      <c r="HI28" s="163"/>
      <c r="HJ28" s="163"/>
      <c r="HK28" s="163"/>
      <c r="HL28" s="163"/>
      <c r="HM28" s="163"/>
      <c r="HN28" s="163"/>
      <c r="HO28" s="163"/>
      <c r="HP28" s="163"/>
      <c r="HQ28" s="163"/>
      <c r="HR28" s="163"/>
      <c r="HS28" s="163"/>
      <c r="HT28" s="163"/>
      <c r="HU28" s="163"/>
      <c r="HV28" s="163"/>
      <c r="HW28" s="163"/>
      <c r="HX28" s="163"/>
      <c r="HY28" s="163"/>
      <c r="HZ28" s="163"/>
      <c r="IA28" s="163"/>
      <c r="IB28" s="163"/>
      <c r="IC28" s="163"/>
      <c r="ID28" s="163"/>
      <c r="IE28" s="163"/>
      <c r="IF28" s="163"/>
      <c r="IG28" s="163"/>
      <c r="IH28" s="163"/>
      <c r="II28" s="163"/>
      <c r="IJ28" s="163"/>
      <c r="IK28" s="163"/>
      <c r="IL28" s="163"/>
      <c r="IM28" s="163"/>
      <c r="IN28" s="163"/>
      <c r="IO28" s="163"/>
      <c r="IP28" s="163"/>
      <c r="IQ28" s="163"/>
      <c r="IR28" s="163"/>
      <c r="IS28" s="163"/>
      <c r="IT28" s="163"/>
      <c r="IU28" s="163"/>
      <c r="IV28" s="163"/>
    </row>
    <row r="29" spans="1:256">
      <c r="A29" s="163"/>
      <c r="B29" s="792" t="s">
        <v>264</v>
      </c>
      <c r="C29" s="792"/>
      <c r="D29" s="792"/>
      <c r="E29" s="792"/>
      <c r="F29" s="792"/>
      <c r="G29" s="792"/>
      <c r="H29" s="792"/>
      <c r="I29" s="792"/>
      <c r="J29" s="792"/>
      <c r="K29" s="792"/>
      <c r="L29" s="792"/>
      <c r="M29" s="792"/>
      <c r="N29" s="792"/>
      <c r="O29" s="792"/>
      <c r="P29" s="792"/>
      <c r="Q29" s="792"/>
      <c r="R29" s="792"/>
      <c r="S29" s="797" t="s">
        <v>263</v>
      </c>
      <c r="T29" s="797"/>
      <c r="U29" s="797"/>
      <c r="V29" s="797"/>
      <c r="W29" s="797"/>
      <c r="X29" s="797"/>
      <c r="Y29" s="797"/>
      <c r="Z29" s="797"/>
      <c r="AA29" s="797"/>
      <c r="AB29" s="163"/>
      <c r="AC29" s="163"/>
      <c r="AD29" s="163"/>
    </row>
    <row r="30" spans="1:256">
      <c r="A30" s="163"/>
      <c r="B30" s="795" t="s">
        <v>262</v>
      </c>
      <c r="C30" s="795"/>
      <c r="D30" s="795"/>
      <c r="E30" s="795"/>
      <c r="F30" s="796" t="s">
        <v>261</v>
      </c>
      <c r="G30" s="796"/>
      <c r="H30" s="796"/>
      <c r="I30" s="796"/>
      <c r="J30" s="796"/>
      <c r="K30" s="796"/>
      <c r="L30" s="796"/>
      <c r="M30" s="796"/>
      <c r="N30" s="796"/>
      <c r="O30" s="796"/>
      <c r="P30" s="796"/>
      <c r="Q30" s="796"/>
      <c r="R30" s="796"/>
      <c r="S30" s="796"/>
      <c r="T30" s="796"/>
      <c r="U30" s="796"/>
      <c r="V30" s="796"/>
      <c r="W30" s="796"/>
      <c r="X30" s="796"/>
      <c r="Y30" s="796"/>
      <c r="Z30" s="796"/>
      <c r="AA30" s="796"/>
      <c r="AB30" s="163"/>
      <c r="AC30" s="163"/>
      <c r="AD30" s="163"/>
    </row>
    <row r="31" spans="1:256">
      <c r="A31" s="163"/>
      <c r="B31" s="792" t="s">
        <v>260</v>
      </c>
      <c r="C31" s="792"/>
      <c r="D31" s="792"/>
      <c r="E31" s="792"/>
      <c r="F31" s="794" t="s">
        <v>259</v>
      </c>
      <c r="G31" s="794"/>
      <c r="H31" s="794"/>
      <c r="I31" s="794"/>
      <c r="J31" s="794"/>
      <c r="K31" s="794"/>
      <c r="L31" s="794"/>
      <c r="M31" s="794"/>
      <c r="N31" s="794"/>
      <c r="O31" s="794"/>
      <c r="P31" s="794"/>
      <c r="Q31" s="794"/>
      <c r="R31" s="794"/>
      <c r="S31" s="797" t="s">
        <v>258</v>
      </c>
      <c r="T31" s="797"/>
      <c r="U31" s="797"/>
      <c r="V31" s="797"/>
      <c r="W31" s="797"/>
      <c r="X31" s="797"/>
      <c r="Y31" s="797"/>
      <c r="Z31" s="797"/>
      <c r="AA31" s="797"/>
      <c r="AB31" s="163"/>
      <c r="AC31" s="163"/>
      <c r="AD31" s="163"/>
    </row>
    <row r="32" spans="1:256">
      <c r="A32" s="163"/>
      <c r="B32" s="792" t="s">
        <v>257</v>
      </c>
      <c r="C32" s="792"/>
      <c r="D32" s="792"/>
      <c r="E32" s="792"/>
      <c r="F32" s="794" t="s">
        <v>256</v>
      </c>
      <c r="G32" s="794"/>
      <c r="H32" s="794"/>
      <c r="I32" s="794"/>
      <c r="J32" s="794"/>
      <c r="K32" s="794"/>
      <c r="L32" s="794"/>
      <c r="M32" s="794"/>
      <c r="N32" s="794"/>
      <c r="O32" s="794"/>
      <c r="P32" s="794"/>
      <c r="Q32" s="794"/>
      <c r="R32" s="794"/>
      <c r="S32" s="797"/>
      <c r="T32" s="797"/>
      <c r="U32" s="797"/>
      <c r="V32" s="797"/>
      <c r="W32" s="797"/>
      <c r="X32" s="797"/>
      <c r="Y32" s="797"/>
      <c r="Z32" s="797"/>
      <c r="AA32" s="797"/>
      <c r="AB32" s="163"/>
      <c r="AC32" s="163"/>
      <c r="AD32" s="163"/>
    </row>
    <row r="33" spans="1:256">
      <c r="A33" s="163"/>
      <c r="B33" s="792" t="s">
        <v>255</v>
      </c>
      <c r="C33" s="792"/>
      <c r="D33" s="792"/>
      <c r="E33" s="792"/>
      <c r="F33" s="794" t="s">
        <v>254</v>
      </c>
      <c r="G33" s="794"/>
      <c r="H33" s="794"/>
      <c r="I33" s="794"/>
      <c r="J33" s="794"/>
      <c r="K33" s="794"/>
      <c r="L33" s="794"/>
      <c r="M33" s="794"/>
      <c r="N33" s="794"/>
      <c r="O33" s="794"/>
      <c r="P33" s="794"/>
      <c r="Q33" s="794"/>
      <c r="R33" s="794"/>
      <c r="S33" s="797"/>
      <c r="T33" s="797"/>
      <c r="U33" s="797"/>
      <c r="V33" s="797"/>
      <c r="W33" s="797"/>
      <c r="X33" s="797"/>
      <c r="Y33" s="797"/>
      <c r="Z33" s="797"/>
      <c r="AA33" s="797"/>
      <c r="AB33" s="163"/>
      <c r="AC33" s="163"/>
      <c r="AD33" s="163"/>
    </row>
    <row r="34" spans="1:256">
      <c r="A34" s="163"/>
      <c r="B34" s="792" t="s">
        <v>253</v>
      </c>
      <c r="C34" s="792"/>
      <c r="D34" s="792"/>
      <c r="E34" s="792"/>
      <c r="F34" s="794" t="s">
        <v>252</v>
      </c>
      <c r="G34" s="794"/>
      <c r="H34" s="794"/>
      <c r="I34" s="794"/>
      <c r="J34" s="794"/>
      <c r="K34" s="794"/>
      <c r="L34" s="794"/>
      <c r="M34" s="794"/>
      <c r="N34" s="794"/>
      <c r="O34" s="794"/>
      <c r="P34" s="794"/>
      <c r="Q34" s="794"/>
      <c r="R34" s="794"/>
      <c r="S34" s="797"/>
      <c r="T34" s="797"/>
      <c r="U34" s="797"/>
      <c r="V34" s="797"/>
      <c r="W34" s="797"/>
      <c r="X34" s="797"/>
      <c r="Y34" s="797"/>
      <c r="Z34" s="797"/>
      <c r="AA34" s="797"/>
      <c r="AB34" s="163"/>
      <c r="AC34" s="163"/>
      <c r="AD34" s="163"/>
    </row>
    <row r="35" spans="1:256">
      <c r="A35" s="163"/>
      <c r="B35" s="792" t="s">
        <v>251</v>
      </c>
      <c r="C35" s="792"/>
      <c r="D35" s="792"/>
      <c r="E35" s="792"/>
      <c r="F35" s="793" t="s">
        <v>250</v>
      </c>
      <c r="G35" s="794"/>
      <c r="H35" s="794"/>
      <c r="I35" s="794"/>
      <c r="J35" s="794"/>
      <c r="K35" s="794"/>
      <c r="L35" s="794"/>
      <c r="M35" s="794"/>
      <c r="N35" s="794"/>
      <c r="O35" s="794"/>
      <c r="P35" s="794"/>
      <c r="Q35" s="794"/>
      <c r="R35" s="794"/>
      <c r="S35" s="797"/>
      <c r="T35" s="797"/>
      <c r="U35" s="797"/>
      <c r="V35" s="797"/>
      <c r="W35" s="797"/>
      <c r="X35" s="797"/>
      <c r="Y35" s="797"/>
      <c r="Z35" s="797"/>
      <c r="AA35" s="797"/>
      <c r="AB35" s="163"/>
      <c r="AC35" s="163"/>
      <c r="AD35" s="163"/>
    </row>
    <row r="36" spans="1:256">
      <c r="A36" s="163"/>
      <c r="B36" s="163" t="s">
        <v>249</v>
      </c>
      <c r="C36" s="164"/>
      <c r="D36" s="164"/>
      <c r="E36" s="164"/>
      <c r="F36" s="165"/>
      <c r="G36" s="165"/>
      <c r="H36" s="165"/>
      <c r="I36" s="165"/>
      <c r="J36" s="164"/>
      <c r="K36" s="164"/>
      <c r="L36" s="164"/>
      <c r="M36" s="164"/>
      <c r="N36" s="164"/>
      <c r="O36" s="164"/>
      <c r="P36" s="164"/>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c r="GN36" s="163"/>
      <c r="GO36" s="163"/>
      <c r="GP36" s="163"/>
      <c r="GQ36" s="163"/>
      <c r="GR36" s="163"/>
      <c r="GS36" s="163"/>
      <c r="GT36" s="163"/>
      <c r="GU36" s="163"/>
      <c r="GV36" s="163"/>
      <c r="GW36" s="163"/>
      <c r="GX36" s="163"/>
      <c r="GY36" s="163"/>
      <c r="GZ36" s="163"/>
      <c r="HA36" s="163"/>
      <c r="HB36" s="163"/>
      <c r="HC36" s="163"/>
      <c r="HD36" s="163"/>
      <c r="HE36" s="163"/>
      <c r="HF36" s="163"/>
      <c r="HG36" s="163"/>
      <c r="HH36" s="163"/>
      <c r="HI36" s="163"/>
      <c r="HJ36" s="163"/>
      <c r="HK36" s="163"/>
      <c r="HL36" s="163"/>
      <c r="HM36" s="163"/>
      <c r="HN36" s="163"/>
      <c r="HO36" s="163"/>
      <c r="HP36" s="163"/>
      <c r="HQ36" s="163"/>
      <c r="HR36" s="163"/>
      <c r="HS36" s="163"/>
      <c r="HT36" s="163"/>
      <c r="HU36" s="163"/>
      <c r="HV36" s="163"/>
      <c r="HW36" s="163"/>
      <c r="HX36" s="163"/>
      <c r="HY36" s="163"/>
      <c r="HZ36" s="163"/>
      <c r="IA36" s="163"/>
      <c r="IB36" s="163"/>
      <c r="IC36" s="163"/>
      <c r="ID36" s="163"/>
      <c r="IE36" s="163"/>
      <c r="IF36" s="163"/>
      <c r="IG36" s="163"/>
      <c r="IH36" s="163"/>
      <c r="II36" s="163"/>
      <c r="IJ36" s="163"/>
      <c r="IK36" s="163"/>
      <c r="IL36" s="163"/>
      <c r="IM36" s="163"/>
      <c r="IN36" s="163"/>
      <c r="IO36" s="163"/>
      <c r="IP36" s="163"/>
      <c r="IQ36" s="163"/>
      <c r="IR36" s="163"/>
      <c r="IS36" s="163"/>
      <c r="IT36" s="163"/>
      <c r="IU36" s="163"/>
      <c r="IV36" s="163"/>
    </row>
    <row r="37" spans="1:256">
      <c r="A37" s="163"/>
      <c r="B37" s="163" t="s">
        <v>248</v>
      </c>
      <c r="C37" s="164"/>
      <c r="D37" s="164"/>
      <c r="E37" s="164"/>
      <c r="F37" s="165"/>
      <c r="G37" s="165"/>
      <c r="H37" s="165"/>
      <c r="I37" s="165"/>
      <c r="J37" s="164"/>
      <c r="K37" s="164"/>
      <c r="L37" s="164"/>
      <c r="M37" s="164"/>
      <c r="N37" s="164"/>
      <c r="O37" s="164"/>
      <c r="P37" s="164"/>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c r="GN37" s="163"/>
      <c r="GO37" s="163"/>
      <c r="GP37" s="163"/>
      <c r="GQ37" s="163"/>
      <c r="GR37" s="163"/>
      <c r="GS37" s="163"/>
      <c r="GT37" s="163"/>
      <c r="GU37" s="163"/>
      <c r="GV37" s="163"/>
      <c r="GW37" s="163"/>
      <c r="GX37" s="163"/>
      <c r="GY37" s="163"/>
      <c r="GZ37" s="163"/>
      <c r="HA37" s="163"/>
      <c r="HB37" s="163"/>
      <c r="HC37" s="163"/>
      <c r="HD37" s="163"/>
      <c r="HE37" s="163"/>
      <c r="HF37" s="163"/>
      <c r="HG37" s="163"/>
      <c r="HH37" s="163"/>
      <c r="HI37" s="163"/>
      <c r="HJ37" s="163"/>
      <c r="HK37" s="163"/>
      <c r="HL37" s="163"/>
      <c r="HM37" s="163"/>
      <c r="HN37" s="163"/>
      <c r="HO37" s="163"/>
      <c r="HP37" s="163"/>
      <c r="HQ37" s="163"/>
      <c r="HR37" s="163"/>
      <c r="HS37" s="163"/>
      <c r="HT37" s="163"/>
      <c r="HU37" s="163"/>
      <c r="HV37" s="163"/>
      <c r="HW37" s="163"/>
      <c r="HX37" s="163"/>
      <c r="HY37" s="163"/>
      <c r="HZ37" s="163"/>
      <c r="IA37" s="163"/>
      <c r="IB37" s="163"/>
      <c r="IC37" s="163"/>
      <c r="ID37" s="163"/>
      <c r="IE37" s="163"/>
      <c r="IF37" s="163"/>
      <c r="IG37" s="163"/>
      <c r="IH37" s="163"/>
      <c r="II37" s="163"/>
      <c r="IJ37" s="163"/>
      <c r="IK37" s="163"/>
      <c r="IL37" s="163"/>
      <c r="IM37" s="163"/>
      <c r="IN37" s="163"/>
      <c r="IO37" s="163"/>
      <c r="IP37" s="163"/>
      <c r="IQ37" s="163"/>
      <c r="IR37" s="163"/>
      <c r="IS37" s="163"/>
      <c r="IT37" s="163"/>
      <c r="IU37" s="163"/>
      <c r="IV37" s="163"/>
    </row>
    <row r="38" spans="1:256">
      <c r="A38" s="163"/>
      <c r="B38" s="163" t="s">
        <v>247</v>
      </c>
      <c r="C38" s="164"/>
      <c r="D38" s="164"/>
      <c r="E38" s="164"/>
      <c r="F38" s="165"/>
      <c r="G38" s="165"/>
      <c r="H38" s="165"/>
      <c r="I38" s="165"/>
      <c r="J38" s="164"/>
      <c r="K38" s="164"/>
      <c r="L38" s="164"/>
      <c r="M38" s="164"/>
      <c r="N38" s="164"/>
      <c r="O38" s="164"/>
      <c r="P38" s="164"/>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3"/>
      <c r="DF38" s="163"/>
      <c r="DG38" s="163"/>
      <c r="DH38" s="163"/>
      <c r="DI38" s="163"/>
      <c r="DJ38" s="163"/>
      <c r="DK38" s="163"/>
      <c r="DL38" s="163"/>
      <c r="DM38" s="163"/>
      <c r="DN38" s="163"/>
      <c r="DO38" s="163"/>
      <c r="DP38" s="163"/>
      <c r="DQ38" s="163"/>
      <c r="DR38" s="163"/>
      <c r="DS38" s="163"/>
      <c r="DT38" s="163"/>
      <c r="DU38" s="163"/>
      <c r="DV38" s="163"/>
      <c r="DW38" s="163"/>
      <c r="DX38" s="163"/>
      <c r="DY38" s="163"/>
      <c r="DZ38" s="163"/>
      <c r="EA38" s="163"/>
      <c r="EB38" s="163"/>
      <c r="EC38" s="163"/>
      <c r="ED38" s="163"/>
      <c r="EE38" s="163"/>
      <c r="EF38" s="163"/>
      <c r="EG38" s="163"/>
      <c r="EH38" s="163"/>
      <c r="EI38" s="163"/>
      <c r="EJ38" s="163"/>
      <c r="EK38" s="163"/>
      <c r="EL38" s="163"/>
      <c r="EM38" s="163"/>
      <c r="EN38" s="163"/>
      <c r="EO38" s="163"/>
      <c r="EP38" s="163"/>
      <c r="EQ38" s="163"/>
      <c r="ER38" s="163"/>
      <c r="ES38" s="163"/>
      <c r="ET38" s="163"/>
      <c r="EU38" s="163"/>
      <c r="EV38" s="163"/>
      <c r="EW38" s="163"/>
      <c r="EX38" s="163"/>
      <c r="EY38" s="163"/>
      <c r="EZ38" s="163"/>
      <c r="FA38" s="163"/>
      <c r="FB38" s="163"/>
      <c r="FC38" s="163"/>
      <c r="FD38" s="163"/>
      <c r="FE38" s="163"/>
      <c r="FF38" s="163"/>
      <c r="FG38" s="163"/>
      <c r="FH38" s="163"/>
      <c r="FI38" s="163"/>
      <c r="FJ38" s="163"/>
      <c r="FK38" s="163"/>
      <c r="FL38" s="163"/>
      <c r="FM38" s="163"/>
      <c r="FN38" s="163"/>
      <c r="FO38" s="163"/>
      <c r="FP38" s="163"/>
      <c r="FQ38" s="163"/>
      <c r="FR38" s="163"/>
      <c r="FS38" s="163"/>
      <c r="FT38" s="163"/>
      <c r="FU38" s="163"/>
      <c r="FV38" s="163"/>
      <c r="FW38" s="163"/>
      <c r="FX38" s="163"/>
      <c r="FY38" s="163"/>
      <c r="FZ38" s="163"/>
      <c r="GA38" s="163"/>
      <c r="GB38" s="163"/>
      <c r="GC38" s="163"/>
      <c r="GD38" s="163"/>
      <c r="GE38" s="163"/>
      <c r="GF38" s="163"/>
      <c r="GG38" s="163"/>
      <c r="GH38" s="163"/>
      <c r="GI38" s="163"/>
      <c r="GJ38" s="163"/>
      <c r="GK38" s="163"/>
      <c r="GL38" s="163"/>
      <c r="GM38" s="163"/>
      <c r="GN38" s="163"/>
      <c r="GO38" s="163"/>
      <c r="GP38" s="163"/>
      <c r="GQ38" s="163"/>
      <c r="GR38" s="163"/>
      <c r="GS38" s="163"/>
      <c r="GT38" s="163"/>
      <c r="GU38" s="163"/>
      <c r="GV38" s="163"/>
      <c r="GW38" s="163"/>
      <c r="GX38" s="163"/>
      <c r="GY38" s="163"/>
      <c r="GZ38" s="163"/>
      <c r="HA38" s="163"/>
      <c r="HB38" s="163"/>
      <c r="HC38" s="163"/>
      <c r="HD38" s="163"/>
      <c r="HE38" s="163"/>
      <c r="HF38" s="163"/>
      <c r="HG38" s="163"/>
      <c r="HH38" s="163"/>
      <c r="HI38" s="163"/>
      <c r="HJ38" s="163"/>
      <c r="HK38" s="163"/>
      <c r="HL38" s="163"/>
      <c r="HM38" s="163"/>
      <c r="HN38" s="163"/>
      <c r="HO38" s="163"/>
      <c r="HP38" s="163"/>
      <c r="HQ38" s="163"/>
      <c r="HR38" s="163"/>
      <c r="HS38" s="163"/>
      <c r="HT38" s="163"/>
      <c r="HU38" s="163"/>
      <c r="HV38" s="163"/>
      <c r="HW38" s="163"/>
      <c r="HX38" s="163"/>
      <c r="HY38" s="163"/>
      <c r="HZ38" s="163"/>
      <c r="IA38" s="163"/>
      <c r="IB38" s="163"/>
      <c r="IC38" s="163"/>
      <c r="ID38" s="163"/>
      <c r="IE38" s="163"/>
      <c r="IF38" s="163"/>
      <c r="IG38" s="163"/>
      <c r="IH38" s="163"/>
      <c r="II38" s="163"/>
      <c r="IJ38" s="163"/>
      <c r="IK38" s="163"/>
      <c r="IL38" s="163"/>
      <c r="IM38" s="163"/>
      <c r="IN38" s="163"/>
      <c r="IO38" s="163"/>
      <c r="IP38" s="163"/>
      <c r="IQ38" s="163"/>
      <c r="IR38" s="163"/>
      <c r="IS38" s="163"/>
      <c r="IT38" s="163"/>
      <c r="IU38" s="163"/>
      <c r="IV38" s="163"/>
    </row>
    <row r="39" spans="1:256">
      <c r="A39" s="163"/>
      <c r="B39" s="163" t="s">
        <v>246</v>
      </c>
      <c r="C39" s="164"/>
      <c r="D39" s="164"/>
      <c r="E39" s="164"/>
      <c r="F39" s="165"/>
      <c r="G39" s="165"/>
      <c r="H39" s="165"/>
      <c r="I39" s="165"/>
      <c r="J39" s="164"/>
      <c r="K39" s="164"/>
      <c r="L39" s="164"/>
      <c r="M39" s="164"/>
      <c r="N39" s="164"/>
      <c r="O39" s="164"/>
      <c r="P39" s="164"/>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c r="GN39" s="163"/>
      <c r="GO39" s="163"/>
      <c r="GP39" s="163"/>
      <c r="GQ39" s="163"/>
      <c r="GR39" s="163"/>
      <c r="GS39" s="163"/>
      <c r="GT39" s="163"/>
      <c r="GU39" s="163"/>
      <c r="GV39" s="163"/>
      <c r="GW39" s="163"/>
      <c r="GX39" s="163"/>
      <c r="GY39" s="163"/>
      <c r="GZ39" s="163"/>
      <c r="HA39" s="163"/>
      <c r="HB39" s="163"/>
      <c r="HC39" s="163"/>
      <c r="HD39" s="163"/>
      <c r="HE39" s="163"/>
      <c r="HF39" s="163"/>
      <c r="HG39" s="163"/>
      <c r="HH39" s="163"/>
      <c r="HI39" s="163"/>
      <c r="HJ39" s="163"/>
      <c r="HK39" s="163"/>
      <c r="HL39" s="163"/>
      <c r="HM39" s="163"/>
      <c r="HN39" s="163"/>
      <c r="HO39" s="163"/>
      <c r="HP39" s="163"/>
      <c r="HQ39" s="163"/>
      <c r="HR39" s="163"/>
      <c r="HS39" s="163"/>
      <c r="HT39" s="163"/>
      <c r="HU39" s="163"/>
      <c r="HV39" s="163"/>
      <c r="HW39" s="163"/>
      <c r="HX39" s="163"/>
      <c r="HY39" s="163"/>
      <c r="HZ39" s="163"/>
      <c r="IA39" s="163"/>
      <c r="IB39" s="163"/>
      <c r="IC39" s="163"/>
      <c r="ID39" s="163"/>
      <c r="IE39" s="163"/>
      <c r="IF39" s="163"/>
      <c r="IG39" s="163"/>
      <c r="IH39" s="163"/>
      <c r="II39" s="163"/>
      <c r="IJ39" s="163"/>
      <c r="IK39" s="163"/>
      <c r="IL39" s="163"/>
      <c r="IM39" s="163"/>
      <c r="IN39" s="163"/>
      <c r="IO39" s="163"/>
      <c r="IP39" s="163"/>
      <c r="IQ39" s="163"/>
      <c r="IR39" s="163"/>
      <c r="IS39" s="163"/>
      <c r="IT39" s="163"/>
      <c r="IU39" s="163"/>
      <c r="IV39" s="163"/>
    </row>
    <row r="40" spans="1:256">
      <c r="A40" s="163"/>
      <c r="B40" s="163" t="s">
        <v>245</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c r="GN40" s="163"/>
      <c r="GO40" s="163"/>
      <c r="GP40" s="163"/>
      <c r="GQ40" s="163"/>
      <c r="GR40" s="163"/>
      <c r="GS40" s="163"/>
      <c r="GT40" s="163"/>
      <c r="GU40" s="163"/>
      <c r="GV40" s="163"/>
      <c r="GW40" s="163"/>
      <c r="GX40" s="163"/>
      <c r="GY40" s="163"/>
      <c r="GZ40" s="163"/>
      <c r="HA40" s="163"/>
      <c r="HB40" s="163"/>
      <c r="HC40" s="163"/>
      <c r="HD40" s="163"/>
      <c r="HE40" s="163"/>
      <c r="HF40" s="163"/>
      <c r="HG40" s="163"/>
      <c r="HH40" s="163"/>
      <c r="HI40" s="163"/>
      <c r="HJ40" s="163"/>
      <c r="HK40" s="163"/>
      <c r="HL40" s="163"/>
      <c r="HM40" s="163"/>
      <c r="HN40" s="163"/>
      <c r="HO40" s="163"/>
      <c r="HP40" s="163"/>
      <c r="HQ40" s="163"/>
      <c r="HR40" s="163"/>
      <c r="HS40" s="163"/>
      <c r="HT40" s="163"/>
      <c r="HU40" s="163"/>
      <c r="HV40" s="163"/>
      <c r="HW40" s="163"/>
      <c r="HX40" s="163"/>
      <c r="HY40" s="163"/>
      <c r="HZ40" s="163"/>
      <c r="IA40" s="163"/>
      <c r="IB40" s="163"/>
      <c r="IC40" s="163"/>
      <c r="ID40" s="163"/>
      <c r="IE40" s="163"/>
      <c r="IF40" s="163"/>
      <c r="IG40" s="163"/>
      <c r="IH40" s="163"/>
      <c r="II40" s="163"/>
      <c r="IJ40" s="163"/>
      <c r="IK40" s="163"/>
      <c r="IL40" s="163"/>
      <c r="IM40" s="163"/>
      <c r="IN40" s="163"/>
      <c r="IO40" s="163"/>
      <c r="IP40" s="163"/>
      <c r="IQ40" s="163"/>
      <c r="IR40" s="163"/>
      <c r="IS40" s="163"/>
      <c r="IT40" s="163"/>
      <c r="IU40" s="163"/>
      <c r="IV40" s="163"/>
    </row>
  </sheetData>
  <mergeCells count="58">
    <mergeCell ref="B7:M7"/>
    <mergeCell ref="B8:G8"/>
    <mergeCell ref="H8:N8"/>
    <mergeCell ref="O8:U8"/>
    <mergeCell ref="V8:AB8"/>
    <mergeCell ref="A2:AD2"/>
    <mergeCell ref="A4:D4"/>
    <mergeCell ref="E4:AD4"/>
    <mergeCell ref="A5:D5"/>
    <mergeCell ref="E5:AD5"/>
    <mergeCell ref="B9:G9"/>
    <mergeCell ref="H9:N9"/>
    <mergeCell ref="O9:U9"/>
    <mergeCell ref="V9:AB9"/>
    <mergeCell ref="B10:G10"/>
    <mergeCell ref="H10:N10"/>
    <mergeCell ref="O10:U10"/>
    <mergeCell ref="V10:AB10"/>
    <mergeCell ref="B11:G11"/>
    <mergeCell ref="H11:N11"/>
    <mergeCell ref="O11:U11"/>
    <mergeCell ref="V11:AB11"/>
    <mergeCell ref="B12:G12"/>
    <mergeCell ref="H12:N12"/>
    <mergeCell ref="O12:U12"/>
    <mergeCell ref="V12:AB12"/>
    <mergeCell ref="B13:G13"/>
    <mergeCell ref="H13:N13"/>
    <mergeCell ref="O13:U13"/>
    <mergeCell ref="V13:AB13"/>
    <mergeCell ref="B14:G14"/>
    <mergeCell ref="H14:N14"/>
    <mergeCell ref="O14:U14"/>
    <mergeCell ref="V14:AB14"/>
    <mergeCell ref="S29:AA29"/>
    <mergeCell ref="F34:R34"/>
    <mergeCell ref="B15:G15"/>
    <mergeCell ref="H15:N15"/>
    <mergeCell ref="O15:U15"/>
    <mergeCell ref="V15:AB15"/>
    <mergeCell ref="B33:E33"/>
    <mergeCell ref="F33:R33"/>
    <mergeCell ref="A1:AD1"/>
    <mergeCell ref="B35:E35"/>
    <mergeCell ref="F35:R35"/>
    <mergeCell ref="B30:E30"/>
    <mergeCell ref="F30:AA30"/>
    <mergeCell ref="B31:E31"/>
    <mergeCell ref="F31:R31"/>
    <mergeCell ref="S31:AA35"/>
    <mergeCell ref="B32:E32"/>
    <mergeCell ref="F32:R32"/>
    <mergeCell ref="B34:E34"/>
    <mergeCell ref="B16:U16"/>
    <mergeCell ref="V16:AB16"/>
    <mergeCell ref="F19:I19"/>
    <mergeCell ref="F23:I23"/>
    <mergeCell ref="B29:R29"/>
  </mergeCells>
  <phoneticPr fontId="19"/>
  <pageMargins left="0.7" right="0.7" top="0.75" bottom="0.75" header="0.3" footer="0.3"/>
  <pageSetup paperSize="9" scale="94" orientation="portrait" r:id="rId1"/>
  <colBreaks count="1" manualBreakCount="1">
    <brk id="3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F49"/>
  <sheetViews>
    <sheetView tabSelected="1" topLeftCell="D1" zoomScale="85" zoomScaleNormal="85" workbookViewId="0">
      <selection activeCell="G13" sqref="G13"/>
    </sheetView>
  </sheetViews>
  <sheetFormatPr defaultRowHeight="13.2"/>
  <cols>
    <col min="1" max="2" width="4.21875" style="1" customWidth="1"/>
    <col min="3" max="3" width="25" style="2" customWidth="1"/>
    <col min="4" max="4" width="4.88671875" style="2" customWidth="1"/>
    <col min="5" max="5" width="41.6640625" style="2" customWidth="1"/>
    <col min="6" max="6" width="4.88671875" style="2" customWidth="1"/>
    <col min="7" max="7" width="19.6640625" style="2" customWidth="1"/>
    <col min="8" max="8" width="33.88671875" style="2" customWidth="1"/>
    <col min="9" max="24" width="5.33203125" style="2" customWidth="1"/>
    <col min="25" max="32" width="4.88671875" style="2" customWidth="1"/>
    <col min="33" max="256" width="9" style="2"/>
    <col min="257" max="258" width="4.21875" style="2" customWidth="1"/>
    <col min="259" max="259" width="25" style="2" customWidth="1"/>
    <col min="260" max="260" width="4.88671875" style="2" customWidth="1"/>
    <col min="261" max="261" width="41.6640625" style="2" customWidth="1"/>
    <col min="262" max="262" width="4.88671875" style="2" customWidth="1"/>
    <col min="263" max="263" width="19.6640625" style="2" customWidth="1"/>
    <col min="264" max="264" width="33.88671875" style="2" customWidth="1"/>
    <col min="265" max="280" width="5.33203125" style="2" customWidth="1"/>
    <col min="281" max="288" width="4.88671875" style="2" customWidth="1"/>
    <col min="289" max="512" width="9" style="2"/>
    <col min="513" max="514" width="4.21875" style="2" customWidth="1"/>
    <col min="515" max="515" width="25" style="2" customWidth="1"/>
    <col min="516" max="516" width="4.88671875" style="2" customWidth="1"/>
    <col min="517" max="517" width="41.6640625" style="2" customWidth="1"/>
    <col min="518" max="518" width="4.88671875" style="2" customWidth="1"/>
    <col min="519" max="519" width="19.6640625" style="2" customWidth="1"/>
    <col min="520" max="520" width="33.88671875" style="2" customWidth="1"/>
    <col min="521" max="536" width="5.33203125" style="2" customWidth="1"/>
    <col min="537" max="544" width="4.88671875" style="2" customWidth="1"/>
    <col min="545" max="768" width="9" style="2"/>
    <col min="769" max="770" width="4.21875" style="2" customWidth="1"/>
    <col min="771" max="771" width="25" style="2" customWidth="1"/>
    <col min="772" max="772" width="4.88671875" style="2" customWidth="1"/>
    <col min="773" max="773" width="41.6640625" style="2" customWidth="1"/>
    <col min="774" max="774" width="4.88671875" style="2" customWidth="1"/>
    <col min="775" max="775" width="19.6640625" style="2" customWidth="1"/>
    <col min="776" max="776" width="33.88671875" style="2" customWidth="1"/>
    <col min="777" max="792" width="5.33203125" style="2" customWidth="1"/>
    <col min="793" max="800" width="4.88671875" style="2" customWidth="1"/>
    <col min="801" max="1024" width="9" style="2"/>
    <col min="1025" max="1026" width="4.21875" style="2" customWidth="1"/>
    <col min="1027" max="1027" width="25" style="2" customWidth="1"/>
    <col min="1028" max="1028" width="4.88671875" style="2" customWidth="1"/>
    <col min="1029" max="1029" width="41.6640625" style="2" customWidth="1"/>
    <col min="1030" max="1030" width="4.88671875" style="2" customWidth="1"/>
    <col min="1031" max="1031" width="19.6640625" style="2" customWidth="1"/>
    <col min="1032" max="1032" width="33.88671875" style="2" customWidth="1"/>
    <col min="1033" max="1048" width="5.33203125" style="2" customWidth="1"/>
    <col min="1049" max="1056" width="4.88671875" style="2" customWidth="1"/>
    <col min="1057" max="1280" width="9" style="2"/>
    <col min="1281" max="1282" width="4.21875" style="2" customWidth="1"/>
    <col min="1283" max="1283" width="25" style="2" customWidth="1"/>
    <col min="1284" max="1284" width="4.88671875" style="2" customWidth="1"/>
    <col min="1285" max="1285" width="41.6640625" style="2" customWidth="1"/>
    <col min="1286" max="1286" width="4.88671875" style="2" customWidth="1"/>
    <col min="1287" max="1287" width="19.6640625" style="2" customWidth="1"/>
    <col min="1288" max="1288" width="33.88671875" style="2" customWidth="1"/>
    <col min="1289" max="1304" width="5.33203125" style="2" customWidth="1"/>
    <col min="1305" max="1312" width="4.88671875" style="2" customWidth="1"/>
    <col min="1313" max="1536" width="9" style="2"/>
    <col min="1537" max="1538" width="4.21875" style="2" customWidth="1"/>
    <col min="1539" max="1539" width="25" style="2" customWidth="1"/>
    <col min="1540" max="1540" width="4.88671875" style="2" customWidth="1"/>
    <col min="1541" max="1541" width="41.6640625" style="2" customWidth="1"/>
    <col min="1542" max="1542" width="4.88671875" style="2" customWidth="1"/>
    <col min="1543" max="1543" width="19.6640625" style="2" customWidth="1"/>
    <col min="1544" max="1544" width="33.88671875" style="2" customWidth="1"/>
    <col min="1545" max="1560" width="5.33203125" style="2" customWidth="1"/>
    <col min="1561" max="1568" width="4.88671875" style="2" customWidth="1"/>
    <col min="1569" max="1792" width="9" style="2"/>
    <col min="1793" max="1794" width="4.21875" style="2" customWidth="1"/>
    <col min="1795" max="1795" width="25" style="2" customWidth="1"/>
    <col min="1796" max="1796" width="4.88671875" style="2" customWidth="1"/>
    <col min="1797" max="1797" width="41.6640625" style="2" customWidth="1"/>
    <col min="1798" max="1798" width="4.88671875" style="2" customWidth="1"/>
    <col min="1799" max="1799" width="19.6640625" style="2" customWidth="1"/>
    <col min="1800" max="1800" width="33.88671875" style="2" customWidth="1"/>
    <col min="1801" max="1816" width="5.33203125" style="2" customWidth="1"/>
    <col min="1817" max="1824" width="4.88671875" style="2" customWidth="1"/>
    <col min="1825" max="2048" width="9" style="2"/>
    <col min="2049" max="2050" width="4.21875" style="2" customWidth="1"/>
    <col min="2051" max="2051" width="25" style="2" customWidth="1"/>
    <col min="2052" max="2052" width="4.88671875" style="2" customWidth="1"/>
    <col min="2053" max="2053" width="41.6640625" style="2" customWidth="1"/>
    <col min="2054" max="2054" width="4.88671875" style="2" customWidth="1"/>
    <col min="2055" max="2055" width="19.6640625" style="2" customWidth="1"/>
    <col min="2056" max="2056" width="33.88671875" style="2" customWidth="1"/>
    <col min="2057" max="2072" width="5.33203125" style="2" customWidth="1"/>
    <col min="2073" max="2080" width="4.88671875" style="2" customWidth="1"/>
    <col min="2081" max="2304" width="9" style="2"/>
    <col min="2305" max="2306" width="4.21875" style="2" customWidth="1"/>
    <col min="2307" max="2307" width="25" style="2" customWidth="1"/>
    <col min="2308" max="2308" width="4.88671875" style="2" customWidth="1"/>
    <col min="2309" max="2309" width="41.6640625" style="2" customWidth="1"/>
    <col min="2310" max="2310" width="4.88671875" style="2" customWidth="1"/>
    <col min="2311" max="2311" width="19.6640625" style="2" customWidth="1"/>
    <col min="2312" max="2312" width="33.88671875" style="2" customWidth="1"/>
    <col min="2313" max="2328" width="5.33203125" style="2" customWidth="1"/>
    <col min="2329" max="2336" width="4.88671875" style="2" customWidth="1"/>
    <col min="2337" max="2560" width="9" style="2"/>
    <col min="2561" max="2562" width="4.21875" style="2" customWidth="1"/>
    <col min="2563" max="2563" width="25" style="2" customWidth="1"/>
    <col min="2564" max="2564" width="4.88671875" style="2" customWidth="1"/>
    <col min="2565" max="2565" width="41.6640625" style="2" customWidth="1"/>
    <col min="2566" max="2566" width="4.88671875" style="2" customWidth="1"/>
    <col min="2567" max="2567" width="19.6640625" style="2" customWidth="1"/>
    <col min="2568" max="2568" width="33.88671875" style="2" customWidth="1"/>
    <col min="2569" max="2584" width="5.33203125" style="2" customWidth="1"/>
    <col min="2585" max="2592" width="4.88671875" style="2" customWidth="1"/>
    <col min="2593" max="2816" width="9" style="2"/>
    <col min="2817" max="2818" width="4.21875" style="2" customWidth="1"/>
    <col min="2819" max="2819" width="25" style="2" customWidth="1"/>
    <col min="2820" max="2820" width="4.88671875" style="2" customWidth="1"/>
    <col min="2821" max="2821" width="41.6640625" style="2" customWidth="1"/>
    <col min="2822" max="2822" width="4.88671875" style="2" customWidth="1"/>
    <col min="2823" max="2823" width="19.6640625" style="2" customWidth="1"/>
    <col min="2824" max="2824" width="33.88671875" style="2" customWidth="1"/>
    <col min="2825" max="2840" width="5.33203125" style="2" customWidth="1"/>
    <col min="2841" max="2848" width="4.88671875" style="2" customWidth="1"/>
    <col min="2849" max="3072" width="9" style="2"/>
    <col min="3073" max="3074" width="4.21875" style="2" customWidth="1"/>
    <col min="3075" max="3075" width="25" style="2" customWidth="1"/>
    <col min="3076" max="3076" width="4.88671875" style="2" customWidth="1"/>
    <col min="3077" max="3077" width="41.6640625" style="2" customWidth="1"/>
    <col min="3078" max="3078" width="4.88671875" style="2" customWidth="1"/>
    <col min="3079" max="3079" width="19.6640625" style="2" customWidth="1"/>
    <col min="3080" max="3080" width="33.88671875" style="2" customWidth="1"/>
    <col min="3081" max="3096" width="5.33203125" style="2" customWidth="1"/>
    <col min="3097" max="3104" width="4.88671875" style="2" customWidth="1"/>
    <col min="3105" max="3328" width="9" style="2"/>
    <col min="3329" max="3330" width="4.21875" style="2" customWidth="1"/>
    <col min="3331" max="3331" width="25" style="2" customWidth="1"/>
    <col min="3332" max="3332" width="4.88671875" style="2" customWidth="1"/>
    <col min="3333" max="3333" width="41.6640625" style="2" customWidth="1"/>
    <col min="3334" max="3334" width="4.88671875" style="2" customWidth="1"/>
    <col min="3335" max="3335" width="19.6640625" style="2" customWidth="1"/>
    <col min="3336" max="3336" width="33.88671875" style="2" customWidth="1"/>
    <col min="3337" max="3352" width="5.33203125" style="2" customWidth="1"/>
    <col min="3353" max="3360" width="4.88671875" style="2" customWidth="1"/>
    <col min="3361" max="3584" width="9" style="2"/>
    <col min="3585" max="3586" width="4.21875" style="2" customWidth="1"/>
    <col min="3587" max="3587" width="25" style="2" customWidth="1"/>
    <col min="3588" max="3588" width="4.88671875" style="2" customWidth="1"/>
    <col min="3589" max="3589" width="41.6640625" style="2" customWidth="1"/>
    <col min="3590" max="3590" width="4.88671875" style="2" customWidth="1"/>
    <col min="3591" max="3591" width="19.6640625" style="2" customWidth="1"/>
    <col min="3592" max="3592" width="33.88671875" style="2" customWidth="1"/>
    <col min="3593" max="3608" width="5.33203125" style="2" customWidth="1"/>
    <col min="3609" max="3616" width="4.88671875" style="2" customWidth="1"/>
    <col min="3617" max="3840" width="9" style="2"/>
    <col min="3841" max="3842" width="4.21875" style="2" customWidth="1"/>
    <col min="3843" max="3843" width="25" style="2" customWidth="1"/>
    <col min="3844" max="3844" width="4.88671875" style="2" customWidth="1"/>
    <col min="3845" max="3845" width="41.6640625" style="2" customWidth="1"/>
    <col min="3846" max="3846" width="4.88671875" style="2" customWidth="1"/>
    <col min="3847" max="3847" width="19.6640625" style="2" customWidth="1"/>
    <col min="3848" max="3848" width="33.88671875" style="2" customWidth="1"/>
    <col min="3849" max="3864" width="5.33203125" style="2" customWidth="1"/>
    <col min="3865" max="3872" width="4.88671875" style="2" customWidth="1"/>
    <col min="3873" max="4096" width="9" style="2"/>
    <col min="4097" max="4098" width="4.21875" style="2" customWidth="1"/>
    <col min="4099" max="4099" width="25" style="2" customWidth="1"/>
    <col min="4100" max="4100" width="4.88671875" style="2" customWidth="1"/>
    <col min="4101" max="4101" width="41.6640625" style="2" customWidth="1"/>
    <col min="4102" max="4102" width="4.88671875" style="2" customWidth="1"/>
    <col min="4103" max="4103" width="19.6640625" style="2" customWidth="1"/>
    <col min="4104" max="4104" width="33.88671875" style="2" customWidth="1"/>
    <col min="4105" max="4120" width="5.33203125" style="2" customWidth="1"/>
    <col min="4121" max="4128" width="4.88671875" style="2" customWidth="1"/>
    <col min="4129" max="4352" width="9" style="2"/>
    <col min="4353" max="4354" width="4.21875" style="2" customWidth="1"/>
    <col min="4355" max="4355" width="25" style="2" customWidth="1"/>
    <col min="4356" max="4356" width="4.88671875" style="2" customWidth="1"/>
    <col min="4357" max="4357" width="41.6640625" style="2" customWidth="1"/>
    <col min="4358" max="4358" width="4.88671875" style="2" customWidth="1"/>
    <col min="4359" max="4359" width="19.6640625" style="2" customWidth="1"/>
    <col min="4360" max="4360" width="33.88671875" style="2" customWidth="1"/>
    <col min="4361" max="4376" width="5.33203125" style="2" customWidth="1"/>
    <col min="4377" max="4384" width="4.88671875" style="2" customWidth="1"/>
    <col min="4385" max="4608" width="9" style="2"/>
    <col min="4609" max="4610" width="4.21875" style="2" customWidth="1"/>
    <col min="4611" max="4611" width="25" style="2" customWidth="1"/>
    <col min="4612" max="4612" width="4.88671875" style="2" customWidth="1"/>
    <col min="4613" max="4613" width="41.6640625" style="2" customWidth="1"/>
    <col min="4614" max="4614" width="4.88671875" style="2" customWidth="1"/>
    <col min="4615" max="4615" width="19.6640625" style="2" customWidth="1"/>
    <col min="4616" max="4616" width="33.88671875" style="2" customWidth="1"/>
    <col min="4617" max="4632" width="5.33203125" style="2" customWidth="1"/>
    <col min="4633" max="4640" width="4.88671875" style="2" customWidth="1"/>
    <col min="4641" max="4864" width="9" style="2"/>
    <col min="4865" max="4866" width="4.21875" style="2" customWidth="1"/>
    <col min="4867" max="4867" width="25" style="2" customWidth="1"/>
    <col min="4868" max="4868" width="4.88671875" style="2" customWidth="1"/>
    <col min="4869" max="4869" width="41.6640625" style="2" customWidth="1"/>
    <col min="4870" max="4870" width="4.88671875" style="2" customWidth="1"/>
    <col min="4871" max="4871" width="19.6640625" style="2" customWidth="1"/>
    <col min="4872" max="4872" width="33.88671875" style="2" customWidth="1"/>
    <col min="4873" max="4888" width="5.33203125" style="2" customWidth="1"/>
    <col min="4889" max="4896" width="4.88671875" style="2" customWidth="1"/>
    <col min="4897" max="5120" width="9" style="2"/>
    <col min="5121" max="5122" width="4.21875" style="2" customWidth="1"/>
    <col min="5123" max="5123" width="25" style="2" customWidth="1"/>
    <col min="5124" max="5124" width="4.88671875" style="2" customWidth="1"/>
    <col min="5125" max="5125" width="41.6640625" style="2" customWidth="1"/>
    <col min="5126" max="5126" width="4.88671875" style="2" customWidth="1"/>
    <col min="5127" max="5127" width="19.6640625" style="2" customWidth="1"/>
    <col min="5128" max="5128" width="33.88671875" style="2" customWidth="1"/>
    <col min="5129" max="5144" width="5.33203125" style="2" customWidth="1"/>
    <col min="5145" max="5152" width="4.88671875" style="2" customWidth="1"/>
    <col min="5153" max="5376" width="9" style="2"/>
    <col min="5377" max="5378" width="4.21875" style="2" customWidth="1"/>
    <col min="5379" max="5379" width="25" style="2" customWidth="1"/>
    <col min="5380" max="5380" width="4.88671875" style="2" customWidth="1"/>
    <col min="5381" max="5381" width="41.6640625" style="2" customWidth="1"/>
    <col min="5382" max="5382" width="4.88671875" style="2" customWidth="1"/>
    <col min="5383" max="5383" width="19.6640625" style="2" customWidth="1"/>
    <col min="5384" max="5384" width="33.88671875" style="2" customWidth="1"/>
    <col min="5385" max="5400" width="5.33203125" style="2" customWidth="1"/>
    <col min="5401" max="5408" width="4.88671875" style="2" customWidth="1"/>
    <col min="5409" max="5632" width="9" style="2"/>
    <col min="5633" max="5634" width="4.21875" style="2" customWidth="1"/>
    <col min="5635" max="5635" width="25" style="2" customWidth="1"/>
    <col min="5636" max="5636" width="4.88671875" style="2" customWidth="1"/>
    <col min="5637" max="5637" width="41.6640625" style="2" customWidth="1"/>
    <col min="5638" max="5638" width="4.88671875" style="2" customWidth="1"/>
    <col min="5639" max="5639" width="19.6640625" style="2" customWidth="1"/>
    <col min="5640" max="5640" width="33.88671875" style="2" customWidth="1"/>
    <col min="5641" max="5656" width="5.33203125" style="2" customWidth="1"/>
    <col min="5657" max="5664" width="4.88671875" style="2" customWidth="1"/>
    <col min="5665" max="5888" width="9" style="2"/>
    <col min="5889" max="5890" width="4.21875" style="2" customWidth="1"/>
    <col min="5891" max="5891" width="25" style="2" customWidth="1"/>
    <col min="5892" max="5892" width="4.88671875" style="2" customWidth="1"/>
    <col min="5893" max="5893" width="41.6640625" style="2" customWidth="1"/>
    <col min="5894" max="5894" width="4.88671875" style="2" customWidth="1"/>
    <col min="5895" max="5895" width="19.6640625" style="2" customWidth="1"/>
    <col min="5896" max="5896" width="33.88671875" style="2" customWidth="1"/>
    <col min="5897" max="5912" width="5.33203125" style="2" customWidth="1"/>
    <col min="5913" max="5920" width="4.88671875" style="2" customWidth="1"/>
    <col min="5921" max="6144" width="9" style="2"/>
    <col min="6145" max="6146" width="4.21875" style="2" customWidth="1"/>
    <col min="6147" max="6147" width="25" style="2" customWidth="1"/>
    <col min="6148" max="6148" width="4.88671875" style="2" customWidth="1"/>
    <col min="6149" max="6149" width="41.6640625" style="2" customWidth="1"/>
    <col min="6150" max="6150" width="4.88671875" style="2" customWidth="1"/>
    <col min="6151" max="6151" width="19.6640625" style="2" customWidth="1"/>
    <col min="6152" max="6152" width="33.88671875" style="2" customWidth="1"/>
    <col min="6153" max="6168" width="5.33203125" style="2" customWidth="1"/>
    <col min="6169" max="6176" width="4.88671875" style="2" customWidth="1"/>
    <col min="6177" max="6400" width="9" style="2"/>
    <col min="6401" max="6402" width="4.21875" style="2" customWidth="1"/>
    <col min="6403" max="6403" width="25" style="2" customWidth="1"/>
    <col min="6404" max="6404" width="4.88671875" style="2" customWidth="1"/>
    <col min="6405" max="6405" width="41.6640625" style="2" customWidth="1"/>
    <col min="6406" max="6406" width="4.88671875" style="2" customWidth="1"/>
    <col min="6407" max="6407" width="19.6640625" style="2" customWidth="1"/>
    <col min="6408" max="6408" width="33.88671875" style="2" customWidth="1"/>
    <col min="6409" max="6424" width="5.33203125" style="2" customWidth="1"/>
    <col min="6425" max="6432" width="4.88671875" style="2" customWidth="1"/>
    <col min="6433" max="6656" width="9" style="2"/>
    <col min="6657" max="6658" width="4.21875" style="2" customWidth="1"/>
    <col min="6659" max="6659" width="25" style="2" customWidth="1"/>
    <col min="6660" max="6660" width="4.88671875" style="2" customWidth="1"/>
    <col min="6661" max="6661" width="41.6640625" style="2" customWidth="1"/>
    <col min="6662" max="6662" width="4.88671875" style="2" customWidth="1"/>
    <col min="6663" max="6663" width="19.6640625" style="2" customWidth="1"/>
    <col min="6664" max="6664" width="33.88671875" style="2" customWidth="1"/>
    <col min="6665" max="6680" width="5.33203125" style="2" customWidth="1"/>
    <col min="6681" max="6688" width="4.88671875" style="2" customWidth="1"/>
    <col min="6689" max="6912" width="9" style="2"/>
    <col min="6913" max="6914" width="4.21875" style="2" customWidth="1"/>
    <col min="6915" max="6915" width="25" style="2" customWidth="1"/>
    <col min="6916" max="6916" width="4.88671875" style="2" customWidth="1"/>
    <col min="6917" max="6917" width="41.6640625" style="2" customWidth="1"/>
    <col min="6918" max="6918" width="4.88671875" style="2" customWidth="1"/>
    <col min="6919" max="6919" width="19.6640625" style="2" customWidth="1"/>
    <col min="6920" max="6920" width="33.88671875" style="2" customWidth="1"/>
    <col min="6921" max="6936" width="5.33203125" style="2" customWidth="1"/>
    <col min="6937" max="6944" width="4.88671875" style="2" customWidth="1"/>
    <col min="6945" max="7168" width="9" style="2"/>
    <col min="7169" max="7170" width="4.21875" style="2" customWidth="1"/>
    <col min="7171" max="7171" width="25" style="2" customWidth="1"/>
    <col min="7172" max="7172" width="4.88671875" style="2" customWidth="1"/>
    <col min="7173" max="7173" width="41.6640625" style="2" customWidth="1"/>
    <col min="7174" max="7174" width="4.88671875" style="2" customWidth="1"/>
    <col min="7175" max="7175" width="19.6640625" style="2" customWidth="1"/>
    <col min="7176" max="7176" width="33.88671875" style="2" customWidth="1"/>
    <col min="7177" max="7192" width="5.33203125" style="2" customWidth="1"/>
    <col min="7193" max="7200" width="4.88671875" style="2" customWidth="1"/>
    <col min="7201" max="7424" width="9" style="2"/>
    <col min="7425" max="7426" width="4.21875" style="2" customWidth="1"/>
    <col min="7427" max="7427" width="25" style="2" customWidth="1"/>
    <col min="7428" max="7428" width="4.88671875" style="2" customWidth="1"/>
    <col min="7429" max="7429" width="41.6640625" style="2" customWidth="1"/>
    <col min="7430" max="7430" width="4.88671875" style="2" customWidth="1"/>
    <col min="7431" max="7431" width="19.6640625" style="2" customWidth="1"/>
    <col min="7432" max="7432" width="33.88671875" style="2" customWidth="1"/>
    <col min="7433" max="7448" width="5.33203125" style="2" customWidth="1"/>
    <col min="7449" max="7456" width="4.88671875" style="2" customWidth="1"/>
    <col min="7457" max="7680" width="9" style="2"/>
    <col min="7681" max="7682" width="4.21875" style="2" customWidth="1"/>
    <col min="7683" max="7683" width="25" style="2" customWidth="1"/>
    <col min="7684" max="7684" width="4.88671875" style="2" customWidth="1"/>
    <col min="7685" max="7685" width="41.6640625" style="2" customWidth="1"/>
    <col min="7686" max="7686" width="4.88671875" style="2" customWidth="1"/>
    <col min="7687" max="7687" width="19.6640625" style="2" customWidth="1"/>
    <col min="7688" max="7688" width="33.88671875" style="2" customWidth="1"/>
    <col min="7689" max="7704" width="5.33203125" style="2" customWidth="1"/>
    <col min="7705" max="7712" width="4.88671875" style="2" customWidth="1"/>
    <col min="7713" max="7936" width="9" style="2"/>
    <col min="7937" max="7938" width="4.21875" style="2" customWidth="1"/>
    <col min="7939" max="7939" width="25" style="2" customWidth="1"/>
    <col min="7940" max="7940" width="4.88671875" style="2" customWidth="1"/>
    <col min="7941" max="7941" width="41.6640625" style="2" customWidth="1"/>
    <col min="7942" max="7942" width="4.88671875" style="2" customWidth="1"/>
    <col min="7943" max="7943" width="19.6640625" style="2" customWidth="1"/>
    <col min="7944" max="7944" width="33.88671875" style="2" customWidth="1"/>
    <col min="7945" max="7960" width="5.33203125" style="2" customWidth="1"/>
    <col min="7961" max="7968" width="4.88671875" style="2" customWidth="1"/>
    <col min="7969" max="8192" width="9" style="2"/>
    <col min="8193" max="8194" width="4.21875" style="2" customWidth="1"/>
    <col min="8195" max="8195" width="25" style="2" customWidth="1"/>
    <col min="8196" max="8196" width="4.88671875" style="2" customWidth="1"/>
    <col min="8197" max="8197" width="41.6640625" style="2" customWidth="1"/>
    <col min="8198" max="8198" width="4.88671875" style="2" customWidth="1"/>
    <col min="8199" max="8199" width="19.6640625" style="2" customWidth="1"/>
    <col min="8200" max="8200" width="33.88671875" style="2" customWidth="1"/>
    <col min="8201" max="8216" width="5.33203125" style="2" customWidth="1"/>
    <col min="8217" max="8224" width="4.88671875" style="2" customWidth="1"/>
    <col min="8225" max="8448" width="9" style="2"/>
    <col min="8449" max="8450" width="4.21875" style="2" customWidth="1"/>
    <col min="8451" max="8451" width="25" style="2" customWidth="1"/>
    <col min="8452" max="8452" width="4.88671875" style="2" customWidth="1"/>
    <col min="8453" max="8453" width="41.6640625" style="2" customWidth="1"/>
    <col min="8454" max="8454" width="4.88671875" style="2" customWidth="1"/>
    <col min="8455" max="8455" width="19.6640625" style="2" customWidth="1"/>
    <col min="8456" max="8456" width="33.88671875" style="2" customWidth="1"/>
    <col min="8457" max="8472" width="5.33203125" style="2" customWidth="1"/>
    <col min="8473" max="8480" width="4.88671875" style="2" customWidth="1"/>
    <col min="8481" max="8704" width="9" style="2"/>
    <col min="8705" max="8706" width="4.21875" style="2" customWidth="1"/>
    <col min="8707" max="8707" width="25" style="2" customWidth="1"/>
    <col min="8708" max="8708" width="4.88671875" style="2" customWidth="1"/>
    <col min="8709" max="8709" width="41.6640625" style="2" customWidth="1"/>
    <col min="8710" max="8710" width="4.88671875" style="2" customWidth="1"/>
    <col min="8711" max="8711" width="19.6640625" style="2" customWidth="1"/>
    <col min="8712" max="8712" width="33.88671875" style="2" customWidth="1"/>
    <col min="8713" max="8728" width="5.33203125" style="2" customWidth="1"/>
    <col min="8729" max="8736" width="4.88671875" style="2" customWidth="1"/>
    <col min="8737" max="8960" width="9" style="2"/>
    <col min="8961" max="8962" width="4.21875" style="2" customWidth="1"/>
    <col min="8963" max="8963" width="25" style="2" customWidth="1"/>
    <col min="8964" max="8964" width="4.88671875" style="2" customWidth="1"/>
    <col min="8965" max="8965" width="41.6640625" style="2" customWidth="1"/>
    <col min="8966" max="8966" width="4.88671875" style="2" customWidth="1"/>
    <col min="8967" max="8967" width="19.6640625" style="2" customWidth="1"/>
    <col min="8968" max="8968" width="33.88671875" style="2" customWidth="1"/>
    <col min="8969" max="8984" width="5.33203125" style="2" customWidth="1"/>
    <col min="8985" max="8992" width="4.88671875" style="2" customWidth="1"/>
    <col min="8993" max="9216" width="9" style="2"/>
    <col min="9217" max="9218" width="4.21875" style="2" customWidth="1"/>
    <col min="9219" max="9219" width="25" style="2" customWidth="1"/>
    <col min="9220" max="9220" width="4.88671875" style="2" customWidth="1"/>
    <col min="9221" max="9221" width="41.6640625" style="2" customWidth="1"/>
    <col min="9222" max="9222" width="4.88671875" style="2" customWidth="1"/>
    <col min="9223" max="9223" width="19.6640625" style="2" customWidth="1"/>
    <col min="9224" max="9224" width="33.88671875" style="2" customWidth="1"/>
    <col min="9225" max="9240" width="5.33203125" style="2" customWidth="1"/>
    <col min="9241" max="9248" width="4.88671875" style="2" customWidth="1"/>
    <col min="9249" max="9472" width="9" style="2"/>
    <col min="9473" max="9474" width="4.21875" style="2" customWidth="1"/>
    <col min="9475" max="9475" width="25" style="2" customWidth="1"/>
    <col min="9476" max="9476" width="4.88671875" style="2" customWidth="1"/>
    <col min="9477" max="9477" width="41.6640625" style="2" customWidth="1"/>
    <col min="9478" max="9478" width="4.88671875" style="2" customWidth="1"/>
    <col min="9479" max="9479" width="19.6640625" style="2" customWidth="1"/>
    <col min="9480" max="9480" width="33.88671875" style="2" customWidth="1"/>
    <col min="9481" max="9496" width="5.33203125" style="2" customWidth="1"/>
    <col min="9497" max="9504" width="4.88671875" style="2" customWidth="1"/>
    <col min="9505" max="9728" width="9" style="2"/>
    <col min="9729" max="9730" width="4.21875" style="2" customWidth="1"/>
    <col min="9731" max="9731" width="25" style="2" customWidth="1"/>
    <col min="9732" max="9732" width="4.88671875" style="2" customWidth="1"/>
    <col min="9733" max="9733" width="41.6640625" style="2" customWidth="1"/>
    <col min="9734" max="9734" width="4.88671875" style="2" customWidth="1"/>
    <col min="9735" max="9735" width="19.6640625" style="2" customWidth="1"/>
    <col min="9736" max="9736" width="33.88671875" style="2" customWidth="1"/>
    <col min="9737" max="9752" width="5.33203125" style="2" customWidth="1"/>
    <col min="9753" max="9760" width="4.88671875" style="2" customWidth="1"/>
    <col min="9761" max="9984" width="9" style="2"/>
    <col min="9985" max="9986" width="4.21875" style="2" customWidth="1"/>
    <col min="9987" max="9987" width="25" style="2" customWidth="1"/>
    <col min="9988" max="9988" width="4.88671875" style="2" customWidth="1"/>
    <col min="9989" max="9989" width="41.6640625" style="2" customWidth="1"/>
    <col min="9990" max="9990" width="4.88671875" style="2" customWidth="1"/>
    <col min="9991" max="9991" width="19.6640625" style="2" customWidth="1"/>
    <col min="9992" max="9992" width="33.88671875" style="2" customWidth="1"/>
    <col min="9993" max="10008" width="5.33203125" style="2" customWidth="1"/>
    <col min="10009" max="10016" width="4.88671875" style="2" customWidth="1"/>
    <col min="10017" max="10240" width="9" style="2"/>
    <col min="10241" max="10242" width="4.21875" style="2" customWidth="1"/>
    <col min="10243" max="10243" width="25" style="2" customWidth="1"/>
    <col min="10244" max="10244" width="4.88671875" style="2" customWidth="1"/>
    <col min="10245" max="10245" width="41.6640625" style="2" customWidth="1"/>
    <col min="10246" max="10246" width="4.88671875" style="2" customWidth="1"/>
    <col min="10247" max="10247" width="19.6640625" style="2" customWidth="1"/>
    <col min="10248" max="10248" width="33.88671875" style="2" customWidth="1"/>
    <col min="10249" max="10264" width="5.33203125" style="2" customWidth="1"/>
    <col min="10265" max="10272" width="4.88671875" style="2" customWidth="1"/>
    <col min="10273" max="10496" width="9" style="2"/>
    <col min="10497" max="10498" width="4.21875" style="2" customWidth="1"/>
    <col min="10499" max="10499" width="25" style="2" customWidth="1"/>
    <col min="10500" max="10500" width="4.88671875" style="2" customWidth="1"/>
    <col min="10501" max="10501" width="41.6640625" style="2" customWidth="1"/>
    <col min="10502" max="10502" width="4.88671875" style="2" customWidth="1"/>
    <col min="10503" max="10503" width="19.6640625" style="2" customWidth="1"/>
    <col min="10504" max="10504" width="33.88671875" style="2" customWidth="1"/>
    <col min="10505" max="10520" width="5.33203125" style="2" customWidth="1"/>
    <col min="10521" max="10528" width="4.88671875" style="2" customWidth="1"/>
    <col min="10529" max="10752" width="9" style="2"/>
    <col min="10753" max="10754" width="4.21875" style="2" customWidth="1"/>
    <col min="10755" max="10755" width="25" style="2" customWidth="1"/>
    <col min="10756" max="10756" width="4.88671875" style="2" customWidth="1"/>
    <col min="10757" max="10757" width="41.6640625" style="2" customWidth="1"/>
    <col min="10758" max="10758" width="4.88671875" style="2" customWidth="1"/>
    <col min="10759" max="10759" width="19.6640625" style="2" customWidth="1"/>
    <col min="10760" max="10760" width="33.88671875" style="2" customWidth="1"/>
    <col min="10761" max="10776" width="5.33203125" style="2" customWidth="1"/>
    <col min="10777" max="10784" width="4.88671875" style="2" customWidth="1"/>
    <col min="10785" max="11008" width="9" style="2"/>
    <col min="11009" max="11010" width="4.21875" style="2" customWidth="1"/>
    <col min="11011" max="11011" width="25" style="2" customWidth="1"/>
    <col min="11012" max="11012" width="4.88671875" style="2" customWidth="1"/>
    <col min="11013" max="11013" width="41.6640625" style="2" customWidth="1"/>
    <col min="11014" max="11014" width="4.88671875" style="2" customWidth="1"/>
    <col min="11015" max="11015" width="19.6640625" style="2" customWidth="1"/>
    <col min="11016" max="11016" width="33.88671875" style="2" customWidth="1"/>
    <col min="11017" max="11032" width="5.33203125" style="2" customWidth="1"/>
    <col min="11033" max="11040" width="4.88671875" style="2" customWidth="1"/>
    <col min="11041" max="11264" width="9" style="2"/>
    <col min="11265" max="11266" width="4.21875" style="2" customWidth="1"/>
    <col min="11267" max="11267" width="25" style="2" customWidth="1"/>
    <col min="11268" max="11268" width="4.88671875" style="2" customWidth="1"/>
    <col min="11269" max="11269" width="41.6640625" style="2" customWidth="1"/>
    <col min="11270" max="11270" width="4.88671875" style="2" customWidth="1"/>
    <col min="11271" max="11271" width="19.6640625" style="2" customWidth="1"/>
    <col min="11272" max="11272" width="33.88671875" style="2" customWidth="1"/>
    <col min="11273" max="11288" width="5.33203125" style="2" customWidth="1"/>
    <col min="11289" max="11296" width="4.88671875" style="2" customWidth="1"/>
    <col min="11297" max="11520" width="9" style="2"/>
    <col min="11521" max="11522" width="4.21875" style="2" customWidth="1"/>
    <col min="11523" max="11523" width="25" style="2" customWidth="1"/>
    <col min="11524" max="11524" width="4.88671875" style="2" customWidth="1"/>
    <col min="11525" max="11525" width="41.6640625" style="2" customWidth="1"/>
    <col min="11526" max="11526" width="4.88671875" style="2" customWidth="1"/>
    <col min="11527" max="11527" width="19.6640625" style="2" customWidth="1"/>
    <col min="11528" max="11528" width="33.88671875" style="2" customWidth="1"/>
    <col min="11529" max="11544" width="5.33203125" style="2" customWidth="1"/>
    <col min="11545" max="11552" width="4.88671875" style="2" customWidth="1"/>
    <col min="11553" max="11776" width="9" style="2"/>
    <col min="11777" max="11778" width="4.21875" style="2" customWidth="1"/>
    <col min="11779" max="11779" width="25" style="2" customWidth="1"/>
    <col min="11780" max="11780" width="4.88671875" style="2" customWidth="1"/>
    <col min="11781" max="11781" width="41.6640625" style="2" customWidth="1"/>
    <col min="11782" max="11782" width="4.88671875" style="2" customWidth="1"/>
    <col min="11783" max="11783" width="19.6640625" style="2" customWidth="1"/>
    <col min="11784" max="11784" width="33.88671875" style="2" customWidth="1"/>
    <col min="11785" max="11800" width="5.33203125" style="2" customWidth="1"/>
    <col min="11801" max="11808" width="4.88671875" style="2" customWidth="1"/>
    <col min="11809" max="12032" width="9" style="2"/>
    <col min="12033" max="12034" width="4.21875" style="2" customWidth="1"/>
    <col min="12035" max="12035" width="25" style="2" customWidth="1"/>
    <col min="12036" max="12036" width="4.88671875" style="2" customWidth="1"/>
    <col min="12037" max="12037" width="41.6640625" style="2" customWidth="1"/>
    <col min="12038" max="12038" width="4.88671875" style="2" customWidth="1"/>
    <col min="12039" max="12039" width="19.6640625" style="2" customWidth="1"/>
    <col min="12040" max="12040" width="33.88671875" style="2" customWidth="1"/>
    <col min="12041" max="12056" width="5.33203125" style="2" customWidth="1"/>
    <col min="12057" max="12064" width="4.88671875" style="2" customWidth="1"/>
    <col min="12065" max="12288" width="9" style="2"/>
    <col min="12289" max="12290" width="4.21875" style="2" customWidth="1"/>
    <col min="12291" max="12291" width="25" style="2" customWidth="1"/>
    <col min="12292" max="12292" width="4.88671875" style="2" customWidth="1"/>
    <col min="12293" max="12293" width="41.6640625" style="2" customWidth="1"/>
    <col min="12294" max="12294" width="4.88671875" style="2" customWidth="1"/>
    <col min="12295" max="12295" width="19.6640625" style="2" customWidth="1"/>
    <col min="12296" max="12296" width="33.88671875" style="2" customWidth="1"/>
    <col min="12297" max="12312" width="5.33203125" style="2" customWidth="1"/>
    <col min="12313" max="12320" width="4.88671875" style="2" customWidth="1"/>
    <col min="12321" max="12544" width="9" style="2"/>
    <col min="12545" max="12546" width="4.21875" style="2" customWidth="1"/>
    <col min="12547" max="12547" width="25" style="2" customWidth="1"/>
    <col min="12548" max="12548" width="4.88671875" style="2" customWidth="1"/>
    <col min="12549" max="12549" width="41.6640625" style="2" customWidth="1"/>
    <col min="12550" max="12550" width="4.88671875" style="2" customWidth="1"/>
    <col min="12551" max="12551" width="19.6640625" style="2" customWidth="1"/>
    <col min="12552" max="12552" width="33.88671875" style="2" customWidth="1"/>
    <col min="12553" max="12568" width="5.33203125" style="2" customWidth="1"/>
    <col min="12569" max="12576" width="4.88671875" style="2" customWidth="1"/>
    <col min="12577" max="12800" width="9" style="2"/>
    <col min="12801" max="12802" width="4.21875" style="2" customWidth="1"/>
    <col min="12803" max="12803" width="25" style="2" customWidth="1"/>
    <col min="12804" max="12804" width="4.88671875" style="2" customWidth="1"/>
    <col min="12805" max="12805" width="41.6640625" style="2" customWidth="1"/>
    <col min="12806" max="12806" width="4.88671875" style="2" customWidth="1"/>
    <col min="12807" max="12807" width="19.6640625" style="2" customWidth="1"/>
    <col min="12808" max="12808" width="33.88671875" style="2" customWidth="1"/>
    <col min="12809" max="12824" width="5.33203125" style="2" customWidth="1"/>
    <col min="12825" max="12832" width="4.88671875" style="2" customWidth="1"/>
    <col min="12833" max="13056" width="9" style="2"/>
    <col min="13057" max="13058" width="4.21875" style="2" customWidth="1"/>
    <col min="13059" max="13059" width="25" style="2" customWidth="1"/>
    <col min="13060" max="13060" width="4.88671875" style="2" customWidth="1"/>
    <col min="13061" max="13061" width="41.6640625" style="2" customWidth="1"/>
    <col min="13062" max="13062" width="4.88671875" style="2" customWidth="1"/>
    <col min="13063" max="13063" width="19.6640625" style="2" customWidth="1"/>
    <col min="13064" max="13064" width="33.88671875" style="2" customWidth="1"/>
    <col min="13065" max="13080" width="5.33203125" style="2" customWidth="1"/>
    <col min="13081" max="13088" width="4.88671875" style="2" customWidth="1"/>
    <col min="13089" max="13312" width="9" style="2"/>
    <col min="13313" max="13314" width="4.21875" style="2" customWidth="1"/>
    <col min="13315" max="13315" width="25" style="2" customWidth="1"/>
    <col min="13316" max="13316" width="4.88671875" style="2" customWidth="1"/>
    <col min="13317" max="13317" width="41.6640625" style="2" customWidth="1"/>
    <col min="13318" max="13318" width="4.88671875" style="2" customWidth="1"/>
    <col min="13319" max="13319" width="19.6640625" style="2" customWidth="1"/>
    <col min="13320" max="13320" width="33.88671875" style="2" customWidth="1"/>
    <col min="13321" max="13336" width="5.33203125" style="2" customWidth="1"/>
    <col min="13337" max="13344" width="4.88671875" style="2" customWidth="1"/>
    <col min="13345" max="13568" width="9" style="2"/>
    <col min="13569" max="13570" width="4.21875" style="2" customWidth="1"/>
    <col min="13571" max="13571" width="25" style="2" customWidth="1"/>
    <col min="13572" max="13572" width="4.88671875" style="2" customWidth="1"/>
    <col min="13573" max="13573" width="41.6640625" style="2" customWidth="1"/>
    <col min="13574" max="13574" width="4.88671875" style="2" customWidth="1"/>
    <col min="13575" max="13575" width="19.6640625" style="2" customWidth="1"/>
    <col min="13576" max="13576" width="33.88671875" style="2" customWidth="1"/>
    <col min="13577" max="13592" width="5.33203125" style="2" customWidth="1"/>
    <col min="13593" max="13600" width="4.88671875" style="2" customWidth="1"/>
    <col min="13601" max="13824" width="9" style="2"/>
    <col min="13825" max="13826" width="4.21875" style="2" customWidth="1"/>
    <col min="13827" max="13827" width="25" style="2" customWidth="1"/>
    <col min="13828" max="13828" width="4.88671875" style="2" customWidth="1"/>
    <col min="13829" max="13829" width="41.6640625" style="2" customWidth="1"/>
    <col min="13830" max="13830" width="4.88671875" style="2" customWidth="1"/>
    <col min="13831" max="13831" width="19.6640625" style="2" customWidth="1"/>
    <col min="13832" max="13832" width="33.88671875" style="2" customWidth="1"/>
    <col min="13833" max="13848" width="5.33203125" style="2" customWidth="1"/>
    <col min="13849" max="13856" width="4.88671875" style="2" customWidth="1"/>
    <col min="13857" max="14080" width="9" style="2"/>
    <col min="14081" max="14082" width="4.21875" style="2" customWidth="1"/>
    <col min="14083" max="14083" width="25" style="2" customWidth="1"/>
    <col min="14084" max="14084" width="4.88671875" style="2" customWidth="1"/>
    <col min="14085" max="14085" width="41.6640625" style="2" customWidth="1"/>
    <col min="14086" max="14086" width="4.88671875" style="2" customWidth="1"/>
    <col min="14087" max="14087" width="19.6640625" style="2" customWidth="1"/>
    <col min="14088" max="14088" width="33.88671875" style="2" customWidth="1"/>
    <col min="14089" max="14104" width="5.33203125" style="2" customWidth="1"/>
    <col min="14105" max="14112" width="4.88671875" style="2" customWidth="1"/>
    <col min="14113" max="14336" width="9" style="2"/>
    <col min="14337" max="14338" width="4.21875" style="2" customWidth="1"/>
    <col min="14339" max="14339" width="25" style="2" customWidth="1"/>
    <col min="14340" max="14340" width="4.88671875" style="2" customWidth="1"/>
    <col min="14341" max="14341" width="41.6640625" style="2" customWidth="1"/>
    <col min="14342" max="14342" width="4.88671875" style="2" customWidth="1"/>
    <col min="14343" max="14343" width="19.6640625" style="2" customWidth="1"/>
    <col min="14344" max="14344" width="33.88671875" style="2" customWidth="1"/>
    <col min="14345" max="14360" width="5.33203125" style="2" customWidth="1"/>
    <col min="14361" max="14368" width="4.88671875" style="2" customWidth="1"/>
    <col min="14369" max="14592" width="9" style="2"/>
    <col min="14593" max="14594" width="4.21875" style="2" customWidth="1"/>
    <col min="14595" max="14595" width="25" style="2" customWidth="1"/>
    <col min="14596" max="14596" width="4.88671875" style="2" customWidth="1"/>
    <col min="14597" max="14597" width="41.6640625" style="2" customWidth="1"/>
    <col min="14598" max="14598" width="4.88671875" style="2" customWidth="1"/>
    <col min="14599" max="14599" width="19.6640625" style="2" customWidth="1"/>
    <col min="14600" max="14600" width="33.88671875" style="2" customWidth="1"/>
    <col min="14601" max="14616" width="5.33203125" style="2" customWidth="1"/>
    <col min="14617" max="14624" width="4.88671875" style="2" customWidth="1"/>
    <col min="14625" max="14848" width="9" style="2"/>
    <col min="14849" max="14850" width="4.21875" style="2" customWidth="1"/>
    <col min="14851" max="14851" width="25" style="2" customWidth="1"/>
    <col min="14852" max="14852" width="4.88671875" style="2" customWidth="1"/>
    <col min="14853" max="14853" width="41.6640625" style="2" customWidth="1"/>
    <col min="14854" max="14854" width="4.88671875" style="2" customWidth="1"/>
    <col min="14855" max="14855" width="19.6640625" style="2" customWidth="1"/>
    <col min="14856" max="14856" width="33.88671875" style="2" customWidth="1"/>
    <col min="14857" max="14872" width="5.33203125" style="2" customWidth="1"/>
    <col min="14873" max="14880" width="4.88671875" style="2" customWidth="1"/>
    <col min="14881" max="15104" width="9" style="2"/>
    <col min="15105" max="15106" width="4.21875" style="2" customWidth="1"/>
    <col min="15107" max="15107" width="25" style="2" customWidth="1"/>
    <col min="15108" max="15108" width="4.88671875" style="2" customWidth="1"/>
    <col min="15109" max="15109" width="41.6640625" style="2" customWidth="1"/>
    <col min="15110" max="15110" width="4.88671875" style="2" customWidth="1"/>
    <col min="15111" max="15111" width="19.6640625" style="2" customWidth="1"/>
    <col min="15112" max="15112" width="33.88671875" style="2" customWidth="1"/>
    <col min="15113" max="15128" width="5.33203125" style="2" customWidth="1"/>
    <col min="15129" max="15136" width="4.88671875" style="2" customWidth="1"/>
    <col min="15137" max="15360" width="9" style="2"/>
    <col min="15361" max="15362" width="4.21875" style="2" customWidth="1"/>
    <col min="15363" max="15363" width="25" style="2" customWidth="1"/>
    <col min="15364" max="15364" width="4.88671875" style="2" customWidth="1"/>
    <col min="15365" max="15365" width="41.6640625" style="2" customWidth="1"/>
    <col min="15366" max="15366" width="4.88671875" style="2" customWidth="1"/>
    <col min="15367" max="15367" width="19.6640625" style="2" customWidth="1"/>
    <col min="15368" max="15368" width="33.88671875" style="2" customWidth="1"/>
    <col min="15369" max="15384" width="5.33203125" style="2" customWidth="1"/>
    <col min="15385" max="15392" width="4.88671875" style="2" customWidth="1"/>
    <col min="15393" max="15616" width="9" style="2"/>
    <col min="15617" max="15618" width="4.21875" style="2" customWidth="1"/>
    <col min="15619" max="15619" width="25" style="2" customWidth="1"/>
    <col min="15620" max="15620" width="4.88671875" style="2" customWidth="1"/>
    <col min="15621" max="15621" width="41.6640625" style="2" customWidth="1"/>
    <col min="15622" max="15622" width="4.88671875" style="2" customWidth="1"/>
    <col min="15623" max="15623" width="19.6640625" style="2" customWidth="1"/>
    <col min="15624" max="15624" width="33.88671875" style="2" customWidth="1"/>
    <col min="15625" max="15640" width="5.33203125" style="2" customWidth="1"/>
    <col min="15641" max="15648" width="4.88671875" style="2" customWidth="1"/>
    <col min="15649" max="15872" width="9" style="2"/>
    <col min="15873" max="15874" width="4.21875" style="2" customWidth="1"/>
    <col min="15875" max="15875" width="25" style="2" customWidth="1"/>
    <col min="15876" max="15876" width="4.88671875" style="2" customWidth="1"/>
    <col min="15877" max="15877" width="41.6640625" style="2" customWidth="1"/>
    <col min="15878" max="15878" width="4.88671875" style="2" customWidth="1"/>
    <col min="15879" max="15879" width="19.6640625" style="2" customWidth="1"/>
    <col min="15880" max="15880" width="33.88671875" style="2" customWidth="1"/>
    <col min="15881" max="15896" width="5.33203125" style="2" customWidth="1"/>
    <col min="15897" max="15904" width="4.88671875" style="2" customWidth="1"/>
    <col min="15905" max="16128" width="9" style="2"/>
    <col min="16129" max="16130" width="4.21875" style="2" customWidth="1"/>
    <col min="16131" max="16131" width="25" style="2" customWidth="1"/>
    <col min="16132" max="16132" width="4.88671875" style="2" customWidth="1"/>
    <col min="16133" max="16133" width="41.6640625" style="2" customWidth="1"/>
    <col min="16134" max="16134" width="4.88671875" style="2" customWidth="1"/>
    <col min="16135" max="16135" width="19.6640625" style="2" customWidth="1"/>
    <col min="16136" max="16136" width="33.88671875" style="2" customWidth="1"/>
    <col min="16137" max="16152" width="5.33203125" style="2" customWidth="1"/>
    <col min="16153" max="16160" width="4.88671875" style="2" customWidth="1"/>
    <col min="16161" max="16384" width="9" style="2"/>
  </cols>
  <sheetData>
    <row r="2" spans="1:32" ht="20.25" customHeight="1">
      <c r="A2" s="451" t="s">
        <v>837</v>
      </c>
      <c r="B2" s="381"/>
    </row>
    <row r="3" spans="1:32" ht="20.25" customHeight="1">
      <c r="A3" s="522" t="s">
        <v>674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row>
    <row r="4" spans="1:32" ht="30" customHeight="1">
      <c r="S4" s="523" t="s">
        <v>675</v>
      </c>
      <c r="T4" s="523"/>
      <c r="U4" s="523"/>
      <c r="V4" s="523"/>
      <c r="W4" s="382"/>
      <c r="X4" s="383"/>
      <c r="Y4" s="383"/>
      <c r="Z4" s="383"/>
      <c r="AA4" s="383"/>
      <c r="AB4" s="383"/>
      <c r="AC4" s="383"/>
      <c r="AD4" s="383"/>
      <c r="AE4" s="383"/>
      <c r="AF4" s="380"/>
    </row>
    <row r="5" spans="1:32" ht="20.25" customHeight="1">
      <c r="I5" s="450" t="s">
        <v>838</v>
      </c>
    </row>
    <row r="6" spans="1:32" ht="17.25" customHeight="1">
      <c r="A6" s="523" t="s">
        <v>676</v>
      </c>
      <c r="B6" s="523"/>
      <c r="C6" s="523"/>
      <c r="D6" s="523" t="s">
        <v>677</v>
      </c>
      <c r="E6" s="523"/>
      <c r="F6" s="523" t="s">
        <v>678</v>
      </c>
      <c r="G6" s="523"/>
      <c r="H6" s="523" t="s">
        <v>679</v>
      </c>
      <c r="I6" s="523"/>
      <c r="J6" s="523"/>
      <c r="K6" s="523"/>
      <c r="L6" s="523"/>
      <c r="M6" s="523"/>
      <c r="N6" s="523"/>
      <c r="O6" s="523"/>
      <c r="P6" s="523"/>
      <c r="Q6" s="523"/>
      <c r="R6" s="523"/>
      <c r="S6" s="523"/>
      <c r="T6" s="523"/>
      <c r="U6" s="523"/>
      <c r="V6" s="523"/>
      <c r="W6" s="523"/>
      <c r="X6" s="523"/>
      <c r="Y6" s="457" t="s">
        <v>680</v>
      </c>
      <c r="Z6" s="457"/>
      <c r="AA6" s="457"/>
      <c r="AB6" s="457"/>
      <c r="AC6" s="523" t="s">
        <v>681</v>
      </c>
      <c r="AD6" s="523"/>
      <c r="AE6" s="523"/>
      <c r="AF6" s="523"/>
    </row>
    <row r="7" spans="1:32" ht="18.75" customHeight="1">
      <c r="A7" s="524" t="s">
        <v>682</v>
      </c>
      <c r="B7" s="524"/>
      <c r="C7" s="524"/>
      <c r="D7" s="1200"/>
      <c r="E7" s="1200"/>
      <c r="F7" s="1200"/>
      <c r="G7" s="1200"/>
      <c r="H7" s="1201" t="s">
        <v>683</v>
      </c>
      <c r="I7" s="1202" t="s">
        <v>241</v>
      </c>
      <c r="J7" s="1203" t="s">
        <v>684</v>
      </c>
      <c r="K7" s="1204"/>
      <c r="L7" s="1204"/>
      <c r="M7" s="1202" t="s">
        <v>241</v>
      </c>
      <c r="N7" s="1203" t="s">
        <v>685</v>
      </c>
      <c r="O7" s="1204"/>
      <c r="P7" s="1204"/>
      <c r="Q7" s="1202" t="s">
        <v>241</v>
      </c>
      <c r="R7" s="1203" t="s">
        <v>686</v>
      </c>
      <c r="S7" s="1204"/>
      <c r="T7" s="1204"/>
      <c r="U7" s="1202" t="s">
        <v>241</v>
      </c>
      <c r="V7" s="1203" t="s">
        <v>687</v>
      </c>
      <c r="W7" s="1204"/>
      <c r="X7" s="1205"/>
      <c r="Y7" s="521"/>
      <c r="Z7" s="521"/>
      <c r="AA7" s="521"/>
      <c r="AB7" s="521"/>
      <c r="AC7" s="521"/>
      <c r="AD7" s="521"/>
      <c r="AE7" s="521"/>
      <c r="AF7" s="521"/>
    </row>
    <row r="8" spans="1:32" ht="18.75" customHeight="1">
      <c r="A8" s="524"/>
      <c r="B8" s="524"/>
      <c r="C8" s="524"/>
      <c r="D8" s="1200"/>
      <c r="E8" s="1200"/>
      <c r="F8" s="1200"/>
      <c r="G8" s="1200"/>
      <c r="H8" s="1201"/>
      <c r="I8" s="1206" t="s">
        <v>241</v>
      </c>
      <c r="J8" s="1207" t="s">
        <v>688</v>
      </c>
      <c r="K8" s="1208"/>
      <c r="L8" s="1208"/>
      <c r="M8" s="1202" t="s">
        <v>241</v>
      </c>
      <c r="N8" s="1207" t="s">
        <v>689</v>
      </c>
      <c r="O8" s="1208"/>
      <c r="P8" s="1208"/>
      <c r="Q8" s="1202" t="s">
        <v>241</v>
      </c>
      <c r="R8" s="1207" t="s">
        <v>690</v>
      </c>
      <c r="S8" s="1208"/>
      <c r="T8" s="1208"/>
      <c r="U8" s="1202" t="s">
        <v>241</v>
      </c>
      <c r="V8" s="1207" t="s">
        <v>691</v>
      </c>
      <c r="W8" s="1208"/>
      <c r="X8" s="1209"/>
      <c r="Y8" s="521"/>
      <c r="Z8" s="521"/>
      <c r="AA8" s="521"/>
      <c r="AB8" s="521"/>
      <c r="AC8" s="521"/>
      <c r="AD8" s="521"/>
      <c r="AE8" s="521"/>
      <c r="AF8" s="521"/>
    </row>
    <row r="9" spans="1:32" ht="18.75" customHeight="1">
      <c r="A9" s="13"/>
      <c r="B9" s="386"/>
      <c r="C9" s="387"/>
      <c r="D9" s="388"/>
      <c r="E9" s="384"/>
      <c r="F9" s="294"/>
      <c r="G9" s="15"/>
      <c r="H9" s="419" t="s">
        <v>692</v>
      </c>
      <c r="I9" s="420" t="s">
        <v>241</v>
      </c>
      <c r="J9" s="421" t="s">
        <v>693</v>
      </c>
      <c r="K9" s="422"/>
      <c r="L9" s="423"/>
      <c r="M9" s="424" t="s">
        <v>241</v>
      </c>
      <c r="N9" s="421" t="s">
        <v>694</v>
      </c>
      <c r="O9" s="425"/>
      <c r="P9" s="422"/>
      <c r="Q9" s="422"/>
      <c r="R9" s="422"/>
      <c r="S9" s="422"/>
      <c r="T9" s="422"/>
      <c r="U9" s="422"/>
      <c r="V9" s="422"/>
      <c r="W9" s="422"/>
      <c r="X9" s="426"/>
      <c r="Y9" s="389" t="s">
        <v>241</v>
      </c>
      <c r="Z9" s="279" t="s">
        <v>695</v>
      </c>
      <c r="AA9" s="279"/>
      <c r="AB9" s="390"/>
      <c r="AC9" s="389" t="s">
        <v>241</v>
      </c>
      <c r="AD9" s="279" t="s">
        <v>695</v>
      </c>
      <c r="AE9" s="279"/>
      <c r="AF9" s="390"/>
    </row>
    <row r="10" spans="1:32" ht="18.75" customHeight="1">
      <c r="A10" s="256"/>
      <c r="B10" s="160"/>
      <c r="C10" s="391"/>
      <c r="D10" s="392"/>
      <c r="E10" s="255"/>
      <c r="F10" s="149"/>
      <c r="G10" s="157"/>
      <c r="H10" s="427" t="s">
        <v>696</v>
      </c>
      <c r="I10" s="428" t="s">
        <v>241</v>
      </c>
      <c r="J10" s="429" t="s">
        <v>697</v>
      </c>
      <c r="K10" s="429"/>
      <c r="L10" s="430" t="s">
        <v>241</v>
      </c>
      <c r="M10" s="429" t="s">
        <v>698</v>
      </c>
      <c r="N10" s="429"/>
      <c r="O10" s="429"/>
      <c r="P10" s="430" t="s">
        <v>241</v>
      </c>
      <c r="Q10" s="431" t="s">
        <v>699</v>
      </c>
      <c r="R10" s="431"/>
      <c r="S10" s="431"/>
      <c r="T10" s="430" t="s">
        <v>241</v>
      </c>
      <c r="U10" s="431" t="s">
        <v>700</v>
      </c>
      <c r="V10" s="431"/>
      <c r="W10" s="432"/>
      <c r="X10" s="433"/>
      <c r="Y10" s="385" t="s">
        <v>241</v>
      </c>
      <c r="Z10" s="6" t="s">
        <v>701</v>
      </c>
      <c r="AA10" s="253"/>
      <c r="AB10" s="254"/>
      <c r="AC10" s="385" t="s">
        <v>241</v>
      </c>
      <c r="AD10" s="6" t="s">
        <v>701</v>
      </c>
      <c r="AE10" s="253"/>
      <c r="AF10" s="254"/>
    </row>
    <row r="11" spans="1:32" ht="18.75" customHeight="1">
      <c r="A11" s="256"/>
      <c r="B11" s="160"/>
      <c r="C11" s="391"/>
      <c r="D11" s="392"/>
      <c r="E11" s="255"/>
      <c r="F11" s="149"/>
      <c r="G11" s="157"/>
      <c r="H11" s="427" t="s">
        <v>702</v>
      </c>
      <c r="I11" s="428" t="s">
        <v>241</v>
      </c>
      <c r="J11" s="429" t="s">
        <v>703</v>
      </c>
      <c r="K11" s="432"/>
      <c r="L11" s="434"/>
      <c r="M11" s="430" t="s">
        <v>241</v>
      </c>
      <c r="N11" s="429" t="s">
        <v>704</v>
      </c>
      <c r="O11" s="432"/>
      <c r="P11" s="432"/>
      <c r="Q11" s="432"/>
      <c r="R11" s="432"/>
      <c r="S11" s="432"/>
      <c r="T11" s="432"/>
      <c r="U11" s="432"/>
      <c r="V11" s="432"/>
      <c r="W11" s="432"/>
      <c r="X11" s="433"/>
      <c r="Y11" s="252"/>
      <c r="Z11" s="253"/>
      <c r="AA11" s="253"/>
      <c r="AB11" s="254"/>
      <c r="AC11" s="252"/>
      <c r="AD11" s="253"/>
      <c r="AE11" s="253"/>
      <c r="AF11" s="254"/>
    </row>
    <row r="12" spans="1:32" ht="18.75" customHeight="1">
      <c r="A12" s="256"/>
      <c r="B12" s="160"/>
      <c r="C12" s="391"/>
      <c r="D12" s="392"/>
      <c r="E12" s="255"/>
      <c r="F12" s="149"/>
      <c r="G12" s="157"/>
      <c r="H12" s="427" t="s">
        <v>705</v>
      </c>
      <c r="I12" s="428" t="s">
        <v>241</v>
      </c>
      <c r="J12" s="429" t="s">
        <v>706</v>
      </c>
      <c r="K12" s="432"/>
      <c r="L12" s="434"/>
      <c r="M12" s="430" t="s">
        <v>241</v>
      </c>
      <c r="N12" s="429" t="s">
        <v>707</v>
      </c>
      <c r="O12" s="432"/>
      <c r="P12" s="432"/>
      <c r="Q12" s="432"/>
      <c r="R12" s="432"/>
      <c r="S12" s="432"/>
      <c r="T12" s="432"/>
      <c r="U12" s="432"/>
      <c r="V12" s="432"/>
      <c r="W12" s="432"/>
      <c r="X12" s="433"/>
      <c r="Y12" s="252"/>
      <c r="Z12" s="253"/>
      <c r="AA12" s="253"/>
      <c r="AB12" s="254"/>
      <c r="AC12" s="252"/>
      <c r="AD12" s="253"/>
      <c r="AE12" s="253"/>
      <c r="AF12" s="254"/>
    </row>
    <row r="13" spans="1:32" ht="18.75" customHeight="1">
      <c r="A13" s="256"/>
      <c r="B13" s="160"/>
      <c r="C13" s="391"/>
      <c r="D13" s="392"/>
      <c r="E13" s="255"/>
      <c r="F13" s="149"/>
      <c r="G13" s="157"/>
      <c r="H13" s="427" t="s">
        <v>708</v>
      </c>
      <c r="I13" s="428" t="s">
        <v>241</v>
      </c>
      <c r="J13" s="429" t="s">
        <v>706</v>
      </c>
      <c r="K13" s="432"/>
      <c r="L13" s="434"/>
      <c r="M13" s="430" t="s">
        <v>241</v>
      </c>
      <c r="N13" s="429" t="s">
        <v>707</v>
      </c>
      <c r="O13" s="432"/>
      <c r="P13" s="432"/>
      <c r="Q13" s="432"/>
      <c r="R13" s="432"/>
      <c r="S13" s="432"/>
      <c r="T13" s="432"/>
      <c r="U13" s="432"/>
      <c r="V13" s="432"/>
      <c r="W13" s="432"/>
      <c r="X13" s="433"/>
      <c r="Y13" s="252"/>
      <c r="Z13" s="253"/>
      <c r="AA13" s="253"/>
      <c r="AB13" s="254"/>
      <c r="AC13" s="252"/>
      <c r="AD13" s="253"/>
      <c r="AE13" s="253"/>
      <c r="AF13" s="254"/>
    </row>
    <row r="14" spans="1:32" ht="19.5" customHeight="1">
      <c r="A14" s="256"/>
      <c r="B14" s="160"/>
      <c r="C14" s="364"/>
      <c r="D14" s="144"/>
      <c r="E14" s="255"/>
      <c r="F14" s="149"/>
      <c r="G14" s="157"/>
      <c r="H14" s="435" t="s">
        <v>709</v>
      </c>
      <c r="I14" s="428" t="s">
        <v>241</v>
      </c>
      <c r="J14" s="429" t="s">
        <v>706</v>
      </c>
      <c r="K14" s="432"/>
      <c r="L14" s="434"/>
      <c r="M14" s="430" t="s">
        <v>241</v>
      </c>
      <c r="N14" s="429" t="s">
        <v>707</v>
      </c>
      <c r="O14" s="430"/>
      <c r="P14" s="429"/>
      <c r="Q14" s="436"/>
      <c r="R14" s="436"/>
      <c r="S14" s="436"/>
      <c r="T14" s="436"/>
      <c r="U14" s="436"/>
      <c r="V14" s="436"/>
      <c r="W14" s="436"/>
      <c r="X14" s="437"/>
      <c r="Y14" s="253"/>
      <c r="Z14" s="253"/>
      <c r="AA14" s="253"/>
      <c r="AB14" s="254"/>
      <c r="AC14" s="252"/>
      <c r="AD14" s="253"/>
      <c r="AE14" s="253"/>
      <c r="AF14" s="254"/>
    </row>
    <row r="15" spans="1:32" ht="19.5" customHeight="1">
      <c r="A15" s="256"/>
      <c r="B15" s="160"/>
      <c r="C15" s="364"/>
      <c r="D15" s="144"/>
      <c r="E15" s="255"/>
      <c r="F15" s="149"/>
      <c r="G15" s="157"/>
      <c r="H15" s="435" t="s">
        <v>710</v>
      </c>
      <c r="I15" s="428" t="s">
        <v>241</v>
      </c>
      <c r="J15" s="429" t="s">
        <v>706</v>
      </c>
      <c r="K15" s="432"/>
      <c r="L15" s="434"/>
      <c r="M15" s="430" t="s">
        <v>241</v>
      </c>
      <c r="N15" s="429" t="s">
        <v>707</v>
      </c>
      <c r="O15" s="430"/>
      <c r="P15" s="429"/>
      <c r="Q15" s="436"/>
      <c r="R15" s="436"/>
      <c r="S15" s="436"/>
      <c r="T15" s="436"/>
      <c r="U15" s="436"/>
      <c r="V15" s="436"/>
      <c r="W15" s="436"/>
      <c r="X15" s="437"/>
      <c r="Y15" s="253"/>
      <c r="Z15" s="253"/>
      <c r="AA15" s="253"/>
      <c r="AB15" s="254"/>
      <c r="AC15" s="252"/>
      <c r="AD15" s="253"/>
      <c r="AE15" s="253"/>
      <c r="AF15" s="254"/>
    </row>
    <row r="16" spans="1:32" ht="32.4" customHeight="1">
      <c r="A16" s="256"/>
      <c r="B16" s="160"/>
      <c r="C16" s="391"/>
      <c r="D16" s="392"/>
      <c r="E16" s="255"/>
      <c r="F16" s="149"/>
      <c r="G16" s="157"/>
      <c r="H16" s="438" t="s">
        <v>711</v>
      </c>
      <c r="I16" s="439" t="s">
        <v>241</v>
      </c>
      <c r="J16" s="440" t="s">
        <v>697</v>
      </c>
      <c r="K16" s="441"/>
      <c r="L16" s="442" t="s">
        <v>241</v>
      </c>
      <c r="M16" s="440" t="s">
        <v>712</v>
      </c>
      <c r="N16" s="429"/>
      <c r="O16" s="429"/>
      <c r="P16" s="429"/>
      <c r="Q16" s="429"/>
      <c r="R16" s="429"/>
      <c r="S16" s="429"/>
      <c r="T16" s="429"/>
      <c r="U16" s="429"/>
      <c r="V16" s="429"/>
      <c r="W16" s="429"/>
      <c r="X16" s="443"/>
      <c r="Y16" s="252"/>
      <c r="Z16" s="253"/>
      <c r="AA16" s="253"/>
      <c r="AB16" s="254"/>
      <c r="AC16" s="252"/>
      <c r="AD16" s="253"/>
      <c r="AE16" s="253"/>
      <c r="AF16" s="254"/>
    </row>
    <row r="17" spans="1:32" ht="18.75" customHeight="1">
      <c r="A17" s="256"/>
      <c r="B17" s="160"/>
      <c r="C17" s="391"/>
      <c r="D17" s="392"/>
      <c r="E17" s="255"/>
      <c r="F17" s="149"/>
      <c r="G17" s="157"/>
      <c r="H17" s="427" t="s">
        <v>713</v>
      </c>
      <c r="I17" s="439" t="s">
        <v>241</v>
      </c>
      <c r="J17" s="440" t="s">
        <v>697</v>
      </c>
      <c r="K17" s="441"/>
      <c r="L17" s="442" t="s">
        <v>241</v>
      </c>
      <c r="M17" s="440" t="s">
        <v>712</v>
      </c>
      <c r="N17" s="432"/>
      <c r="O17" s="432"/>
      <c r="P17" s="432"/>
      <c r="Q17" s="432"/>
      <c r="R17" s="432"/>
      <c r="S17" s="432"/>
      <c r="T17" s="432"/>
      <c r="U17" s="432"/>
      <c r="V17" s="432"/>
      <c r="W17" s="432"/>
      <c r="X17" s="433"/>
      <c r="Y17" s="252"/>
      <c r="Z17" s="253"/>
      <c r="AA17" s="253"/>
      <c r="AB17" s="254"/>
      <c r="AC17" s="252"/>
      <c r="AD17" s="253"/>
      <c r="AE17" s="253"/>
      <c r="AF17" s="254"/>
    </row>
    <row r="18" spans="1:32" ht="33" customHeight="1">
      <c r="A18" s="256"/>
      <c r="B18" s="160"/>
      <c r="C18" s="391"/>
      <c r="D18" s="392"/>
      <c r="E18" s="255"/>
      <c r="F18" s="149"/>
      <c r="G18" s="157"/>
      <c r="H18" s="438" t="s">
        <v>714</v>
      </c>
      <c r="I18" s="439" t="s">
        <v>241</v>
      </c>
      <c r="J18" s="440" t="s">
        <v>697</v>
      </c>
      <c r="K18" s="441"/>
      <c r="L18" s="442" t="s">
        <v>241</v>
      </c>
      <c r="M18" s="440" t="s">
        <v>712</v>
      </c>
      <c r="N18" s="432"/>
      <c r="O18" s="432"/>
      <c r="P18" s="432"/>
      <c r="Q18" s="432"/>
      <c r="R18" s="432"/>
      <c r="S18" s="432"/>
      <c r="T18" s="432"/>
      <c r="U18" s="432"/>
      <c r="V18" s="432"/>
      <c r="W18" s="432"/>
      <c r="X18" s="433"/>
      <c r="Y18" s="252"/>
      <c r="Z18" s="253"/>
      <c r="AA18" s="253"/>
      <c r="AB18" s="254"/>
      <c r="AC18" s="252"/>
      <c r="AD18" s="253"/>
      <c r="AE18" s="253"/>
      <c r="AF18" s="254"/>
    </row>
    <row r="19" spans="1:32" ht="18.75" customHeight="1">
      <c r="A19" s="256"/>
      <c r="B19" s="160"/>
      <c r="C19" s="391"/>
      <c r="D19" s="392"/>
      <c r="E19" s="255"/>
      <c r="F19" s="149"/>
      <c r="G19" s="157"/>
      <c r="H19" s="427" t="s">
        <v>715</v>
      </c>
      <c r="I19" s="439" t="s">
        <v>241</v>
      </c>
      <c r="J19" s="440" t="s">
        <v>697</v>
      </c>
      <c r="K19" s="441"/>
      <c r="L19" s="442" t="s">
        <v>241</v>
      </c>
      <c r="M19" s="440" t="s">
        <v>712</v>
      </c>
      <c r="N19" s="429"/>
      <c r="O19" s="429"/>
      <c r="P19" s="429"/>
      <c r="Q19" s="429"/>
      <c r="R19" s="429"/>
      <c r="S19" s="429"/>
      <c r="T19" s="429"/>
      <c r="U19" s="429"/>
      <c r="V19" s="429"/>
      <c r="W19" s="429"/>
      <c r="X19" s="443"/>
      <c r="Y19" s="252"/>
      <c r="Z19" s="253"/>
      <c r="AA19" s="253"/>
      <c r="AB19" s="254"/>
      <c r="AC19" s="252"/>
      <c r="AD19" s="253"/>
      <c r="AE19" s="253"/>
      <c r="AF19" s="254"/>
    </row>
    <row r="20" spans="1:32" ht="18.75" customHeight="1">
      <c r="A20" s="256"/>
      <c r="B20" s="160"/>
      <c r="C20" s="391"/>
      <c r="D20" s="392"/>
      <c r="E20" s="255"/>
      <c r="F20" s="149"/>
      <c r="G20" s="157"/>
      <c r="H20" s="427" t="s">
        <v>716</v>
      </c>
      <c r="I20" s="439" t="s">
        <v>241</v>
      </c>
      <c r="J20" s="440" t="s">
        <v>697</v>
      </c>
      <c r="K20" s="441"/>
      <c r="L20" s="442" t="s">
        <v>241</v>
      </c>
      <c r="M20" s="440" t="s">
        <v>712</v>
      </c>
      <c r="N20" s="429"/>
      <c r="O20" s="429"/>
      <c r="P20" s="429"/>
      <c r="Q20" s="429"/>
      <c r="R20" s="429"/>
      <c r="S20" s="429"/>
      <c r="T20" s="429"/>
      <c r="U20" s="429"/>
      <c r="V20" s="429"/>
      <c r="W20" s="429"/>
      <c r="X20" s="443"/>
      <c r="Y20" s="252"/>
      <c r="Z20" s="253"/>
      <c r="AA20" s="253"/>
      <c r="AB20" s="254"/>
      <c r="AC20" s="252"/>
      <c r="AD20" s="253"/>
      <c r="AE20" s="253"/>
      <c r="AF20" s="254"/>
    </row>
    <row r="21" spans="1:32" ht="18.75" customHeight="1">
      <c r="A21" s="256"/>
      <c r="B21" s="160"/>
      <c r="C21" s="391"/>
      <c r="D21" s="392"/>
      <c r="E21" s="255"/>
      <c r="F21" s="149"/>
      <c r="G21" s="157"/>
      <c r="H21" s="427" t="s">
        <v>717</v>
      </c>
      <c r="I21" s="428" t="s">
        <v>241</v>
      </c>
      <c r="J21" s="429" t="s">
        <v>697</v>
      </c>
      <c r="K21" s="429"/>
      <c r="L21" s="430" t="s">
        <v>241</v>
      </c>
      <c r="M21" s="429" t="s">
        <v>718</v>
      </c>
      <c r="N21" s="429"/>
      <c r="O21" s="432"/>
      <c r="P21" s="432"/>
      <c r="Q21" s="430" t="s">
        <v>241</v>
      </c>
      <c r="R21" s="429" t="s">
        <v>719</v>
      </c>
      <c r="S21" s="432"/>
      <c r="T21" s="432"/>
      <c r="U21" s="432"/>
      <c r="V21" s="432"/>
      <c r="W21" s="432"/>
      <c r="X21" s="433"/>
      <c r="Y21" s="252"/>
      <c r="Z21" s="253"/>
      <c r="AA21" s="253"/>
      <c r="AB21" s="254"/>
      <c r="AC21" s="252"/>
      <c r="AD21" s="253"/>
      <c r="AE21" s="253"/>
      <c r="AF21" s="254"/>
    </row>
    <row r="22" spans="1:32" ht="37.5" customHeight="1">
      <c r="A22" s="256"/>
      <c r="B22" s="160"/>
      <c r="C22" s="391"/>
      <c r="D22" s="392"/>
      <c r="E22" s="255"/>
      <c r="F22" s="149"/>
      <c r="G22" s="157"/>
      <c r="H22" s="438" t="s">
        <v>720</v>
      </c>
      <c r="I22" s="439" t="s">
        <v>241</v>
      </c>
      <c r="J22" s="440" t="s">
        <v>697</v>
      </c>
      <c r="K22" s="441"/>
      <c r="L22" s="442" t="s">
        <v>241</v>
      </c>
      <c r="M22" s="440" t="s">
        <v>712</v>
      </c>
      <c r="N22" s="432"/>
      <c r="O22" s="432"/>
      <c r="P22" s="432"/>
      <c r="Q22" s="432"/>
      <c r="R22" s="432"/>
      <c r="S22" s="432"/>
      <c r="T22" s="432"/>
      <c r="U22" s="432"/>
      <c r="V22" s="432"/>
      <c r="W22" s="432"/>
      <c r="X22" s="433"/>
      <c r="Y22" s="252"/>
      <c r="Z22" s="253"/>
      <c r="AA22" s="253"/>
      <c r="AB22" s="254"/>
      <c r="AC22" s="252"/>
      <c r="AD22" s="253"/>
      <c r="AE22" s="253"/>
      <c r="AF22" s="254"/>
    </row>
    <row r="23" spans="1:32" ht="18.75" customHeight="1">
      <c r="A23" s="256"/>
      <c r="B23" s="160"/>
      <c r="C23" s="391"/>
      <c r="D23" s="392"/>
      <c r="E23" s="255"/>
      <c r="F23" s="149"/>
      <c r="G23" s="157"/>
      <c r="H23" s="427" t="s">
        <v>721</v>
      </c>
      <c r="I23" s="428" t="s">
        <v>241</v>
      </c>
      <c r="J23" s="429" t="s">
        <v>703</v>
      </c>
      <c r="K23" s="432"/>
      <c r="L23" s="434"/>
      <c r="M23" s="430" t="s">
        <v>241</v>
      </c>
      <c r="N23" s="429" t="s">
        <v>704</v>
      </c>
      <c r="O23" s="432"/>
      <c r="P23" s="432"/>
      <c r="Q23" s="432"/>
      <c r="R23" s="432"/>
      <c r="S23" s="432"/>
      <c r="T23" s="432"/>
      <c r="U23" s="432"/>
      <c r="V23" s="432"/>
      <c r="W23" s="432"/>
      <c r="X23" s="433"/>
      <c r="Y23" s="252"/>
      <c r="Z23" s="253"/>
      <c r="AA23" s="253"/>
      <c r="AB23" s="254"/>
      <c r="AC23" s="252"/>
      <c r="AD23" s="253"/>
      <c r="AE23" s="253"/>
      <c r="AF23" s="254"/>
    </row>
    <row r="24" spans="1:32" ht="18.75" customHeight="1">
      <c r="A24" s="256"/>
      <c r="B24" s="160"/>
      <c r="C24" s="391"/>
      <c r="D24" s="392"/>
      <c r="E24" s="255"/>
      <c r="F24" s="149"/>
      <c r="G24" s="157"/>
      <c r="H24" s="438" t="s">
        <v>722</v>
      </c>
      <c r="I24" s="428" t="s">
        <v>241</v>
      </c>
      <c r="J24" s="429" t="s">
        <v>697</v>
      </c>
      <c r="K24" s="429"/>
      <c r="L24" s="430" t="s">
        <v>241</v>
      </c>
      <c r="M24" s="429" t="s">
        <v>723</v>
      </c>
      <c r="N24" s="429"/>
      <c r="O24" s="430" t="s">
        <v>241</v>
      </c>
      <c r="P24" s="429" t="s">
        <v>724</v>
      </c>
      <c r="Q24" s="429"/>
      <c r="R24" s="429"/>
      <c r="S24" s="429"/>
      <c r="T24" s="429"/>
      <c r="U24" s="429"/>
      <c r="V24" s="429"/>
      <c r="W24" s="429"/>
      <c r="X24" s="443"/>
      <c r="Y24" s="252"/>
      <c r="Z24" s="253"/>
      <c r="AA24" s="253"/>
      <c r="AB24" s="254"/>
      <c r="AC24" s="252"/>
      <c r="AD24" s="253"/>
      <c r="AE24" s="253"/>
      <c r="AF24" s="254"/>
    </row>
    <row r="25" spans="1:32" ht="18.75" customHeight="1">
      <c r="A25" s="256"/>
      <c r="B25" s="160"/>
      <c r="C25" s="391"/>
      <c r="D25" s="385" t="s">
        <v>241</v>
      </c>
      <c r="E25" s="379" t="s">
        <v>725</v>
      </c>
      <c r="F25" s="149"/>
      <c r="G25" s="157"/>
      <c r="H25" s="438" t="s">
        <v>726</v>
      </c>
      <c r="I25" s="439" t="s">
        <v>241</v>
      </c>
      <c r="J25" s="440" t="s">
        <v>697</v>
      </c>
      <c r="K25" s="441"/>
      <c r="L25" s="442" t="s">
        <v>241</v>
      </c>
      <c r="M25" s="440" t="s">
        <v>723</v>
      </c>
      <c r="N25" s="429"/>
      <c r="O25" s="442" t="s">
        <v>241</v>
      </c>
      <c r="P25" s="440" t="s">
        <v>727</v>
      </c>
      <c r="Q25" s="429"/>
      <c r="R25" s="442" t="s">
        <v>241</v>
      </c>
      <c r="S25" s="440" t="s">
        <v>728</v>
      </c>
      <c r="T25" s="429"/>
      <c r="U25" s="429"/>
      <c r="V25" s="429"/>
      <c r="W25" s="429"/>
      <c r="X25" s="443"/>
      <c r="Y25" s="252"/>
      <c r="Z25" s="253"/>
      <c r="AA25" s="253"/>
      <c r="AB25" s="254"/>
      <c r="AC25" s="252"/>
      <c r="AD25" s="253"/>
      <c r="AE25" s="253"/>
      <c r="AF25" s="254"/>
    </row>
    <row r="26" spans="1:32" ht="18.75" customHeight="1">
      <c r="A26" s="385" t="s">
        <v>241</v>
      </c>
      <c r="B26" s="160">
        <v>51</v>
      </c>
      <c r="C26" s="393" t="s">
        <v>729</v>
      </c>
      <c r="D26" s="385" t="s">
        <v>241</v>
      </c>
      <c r="E26" s="379" t="s">
        <v>730</v>
      </c>
      <c r="F26" s="149"/>
      <c r="G26" s="157"/>
      <c r="H26" s="444" t="s">
        <v>828</v>
      </c>
      <c r="I26" s="439" t="s">
        <v>241</v>
      </c>
      <c r="J26" s="440" t="s">
        <v>697</v>
      </c>
      <c r="K26" s="441"/>
      <c r="L26" s="442" t="s">
        <v>241</v>
      </c>
      <c r="M26" s="440" t="s">
        <v>712</v>
      </c>
      <c r="N26" s="429"/>
      <c r="O26" s="429"/>
      <c r="P26" s="429"/>
      <c r="Q26" s="429"/>
      <c r="R26" s="429"/>
      <c r="S26" s="429"/>
      <c r="T26" s="429"/>
      <c r="U26" s="429"/>
      <c r="V26" s="429"/>
      <c r="W26" s="429"/>
      <c r="X26" s="443"/>
      <c r="Y26" s="252"/>
      <c r="Z26" s="253"/>
      <c r="AA26" s="253"/>
      <c r="AB26" s="254"/>
      <c r="AC26" s="252"/>
      <c r="AD26" s="253"/>
      <c r="AE26" s="253"/>
      <c r="AF26" s="254"/>
    </row>
    <row r="27" spans="1:32" ht="18.75" customHeight="1">
      <c r="A27" s="256"/>
      <c r="B27" s="160"/>
      <c r="C27" s="391"/>
      <c r="D27" s="385" t="s">
        <v>241</v>
      </c>
      <c r="E27" s="379" t="s">
        <v>731</v>
      </c>
      <c r="F27" s="149"/>
      <c r="G27" s="157"/>
      <c r="H27" s="445" t="s">
        <v>732</v>
      </c>
      <c r="I27" s="439" t="s">
        <v>241</v>
      </c>
      <c r="J27" s="440" t="s">
        <v>697</v>
      </c>
      <c r="K27" s="441"/>
      <c r="L27" s="442" t="s">
        <v>241</v>
      </c>
      <c r="M27" s="440" t="s">
        <v>712</v>
      </c>
      <c r="N27" s="432"/>
      <c r="O27" s="432"/>
      <c r="P27" s="432"/>
      <c r="Q27" s="432"/>
      <c r="R27" s="432"/>
      <c r="S27" s="432"/>
      <c r="T27" s="432"/>
      <c r="U27" s="432"/>
      <c r="V27" s="432"/>
      <c r="W27" s="432"/>
      <c r="X27" s="433"/>
      <c r="Y27" s="252"/>
      <c r="Z27" s="253"/>
      <c r="AA27" s="253"/>
      <c r="AB27" s="254"/>
      <c r="AC27" s="252"/>
      <c r="AD27" s="253"/>
      <c r="AE27" s="253"/>
      <c r="AF27" s="254"/>
    </row>
    <row r="28" spans="1:32" ht="27" customHeight="1">
      <c r="A28" s="256"/>
      <c r="B28" s="160"/>
      <c r="C28" s="391"/>
      <c r="D28" s="385" t="s">
        <v>241</v>
      </c>
      <c r="E28" s="379" t="s">
        <v>733</v>
      </c>
      <c r="F28" s="149"/>
      <c r="G28" s="157"/>
      <c r="H28" s="427" t="s">
        <v>734</v>
      </c>
      <c r="I28" s="439" t="s">
        <v>241</v>
      </c>
      <c r="J28" s="440" t="s">
        <v>697</v>
      </c>
      <c r="K28" s="441"/>
      <c r="L28" s="442" t="s">
        <v>241</v>
      </c>
      <c r="M28" s="440" t="s">
        <v>712</v>
      </c>
      <c r="N28" s="432"/>
      <c r="O28" s="432"/>
      <c r="P28" s="432"/>
      <c r="Q28" s="432"/>
      <c r="R28" s="432"/>
      <c r="S28" s="432"/>
      <c r="T28" s="432"/>
      <c r="U28" s="432"/>
      <c r="V28" s="432"/>
      <c r="W28" s="432"/>
      <c r="X28" s="433"/>
      <c r="Y28" s="252"/>
      <c r="Z28" s="253"/>
      <c r="AA28" s="253"/>
      <c r="AB28" s="254"/>
      <c r="AC28" s="252"/>
      <c r="AD28" s="253"/>
      <c r="AE28" s="253"/>
      <c r="AF28" s="254"/>
    </row>
    <row r="29" spans="1:32" ht="18.75" customHeight="1">
      <c r="A29" s="256"/>
      <c r="B29" s="160"/>
      <c r="C29" s="391"/>
      <c r="D29" s="392"/>
      <c r="E29" s="255"/>
      <c r="F29" s="149"/>
      <c r="G29" s="157"/>
      <c r="H29" s="427" t="s">
        <v>735</v>
      </c>
      <c r="I29" s="439" t="s">
        <v>241</v>
      </c>
      <c r="J29" s="440" t="s">
        <v>697</v>
      </c>
      <c r="K29" s="441"/>
      <c r="L29" s="442" t="s">
        <v>241</v>
      </c>
      <c r="M29" s="440" t="s">
        <v>712</v>
      </c>
      <c r="N29" s="432"/>
      <c r="O29" s="432"/>
      <c r="P29" s="432"/>
      <c r="Q29" s="432"/>
      <c r="R29" s="432"/>
      <c r="S29" s="432"/>
      <c r="T29" s="432"/>
      <c r="U29" s="432"/>
      <c r="V29" s="432"/>
      <c r="W29" s="432"/>
      <c r="X29" s="433"/>
      <c r="Y29" s="252"/>
      <c r="Z29" s="253"/>
      <c r="AA29" s="253"/>
      <c r="AB29" s="254"/>
      <c r="AC29" s="252"/>
      <c r="AD29" s="253"/>
      <c r="AE29" s="253"/>
      <c r="AF29" s="254"/>
    </row>
    <row r="30" spans="1:32" ht="18.75" customHeight="1">
      <c r="A30" s="256"/>
      <c r="B30" s="160"/>
      <c r="C30" s="391"/>
      <c r="D30" s="392"/>
      <c r="E30" s="255"/>
      <c r="F30" s="149"/>
      <c r="G30" s="157"/>
      <c r="H30" s="427" t="s">
        <v>736</v>
      </c>
      <c r="I30" s="428" t="s">
        <v>241</v>
      </c>
      <c r="J30" s="429" t="s">
        <v>697</v>
      </c>
      <c r="K30" s="429"/>
      <c r="L30" s="430" t="s">
        <v>241</v>
      </c>
      <c r="M30" s="429" t="s">
        <v>737</v>
      </c>
      <c r="N30" s="429"/>
      <c r="O30" s="430" t="s">
        <v>241</v>
      </c>
      <c r="P30" s="429" t="s">
        <v>738</v>
      </c>
      <c r="Q30" s="432"/>
      <c r="R30" s="432"/>
      <c r="S30" s="432"/>
      <c r="T30" s="432"/>
      <c r="U30" s="432"/>
      <c r="V30" s="432"/>
      <c r="W30" s="432"/>
      <c r="X30" s="433"/>
      <c r="Y30" s="252"/>
      <c r="Z30" s="253"/>
      <c r="AA30" s="253"/>
      <c r="AB30" s="254"/>
      <c r="AC30" s="252"/>
      <c r="AD30" s="253"/>
      <c r="AE30" s="253"/>
      <c r="AF30" s="254"/>
    </row>
    <row r="31" spans="1:32" ht="18.75" customHeight="1">
      <c r="A31" s="256"/>
      <c r="B31" s="160"/>
      <c r="C31" s="391"/>
      <c r="D31" s="392"/>
      <c r="E31" s="255"/>
      <c r="F31" s="149"/>
      <c r="G31" s="157"/>
      <c r="H31" s="427" t="s">
        <v>739</v>
      </c>
      <c r="I31" s="439" t="s">
        <v>241</v>
      </c>
      <c r="J31" s="440" t="s">
        <v>697</v>
      </c>
      <c r="K31" s="441"/>
      <c r="L31" s="442" t="s">
        <v>241</v>
      </c>
      <c r="M31" s="440" t="s">
        <v>712</v>
      </c>
      <c r="N31" s="432"/>
      <c r="O31" s="432"/>
      <c r="P31" s="432"/>
      <c r="Q31" s="432"/>
      <c r="R31" s="432"/>
      <c r="S31" s="432"/>
      <c r="T31" s="432"/>
      <c r="U31" s="432"/>
      <c r="V31" s="432"/>
      <c r="W31" s="432"/>
      <c r="X31" s="433"/>
      <c r="Y31" s="252"/>
      <c r="Z31" s="253"/>
      <c r="AA31" s="253"/>
      <c r="AB31" s="254"/>
      <c r="AC31" s="252"/>
      <c r="AD31" s="253"/>
      <c r="AE31" s="253"/>
      <c r="AF31" s="254"/>
    </row>
    <row r="32" spans="1:32" ht="18.75" customHeight="1">
      <c r="A32" s="256"/>
      <c r="B32" s="160"/>
      <c r="C32" s="391"/>
      <c r="D32" s="392"/>
      <c r="E32" s="255"/>
      <c r="F32" s="149"/>
      <c r="G32" s="157"/>
      <c r="H32" s="427" t="s">
        <v>740</v>
      </c>
      <c r="I32" s="439" t="s">
        <v>241</v>
      </c>
      <c r="J32" s="440" t="s">
        <v>697</v>
      </c>
      <c r="K32" s="441"/>
      <c r="L32" s="442" t="s">
        <v>241</v>
      </c>
      <c r="M32" s="440" t="s">
        <v>712</v>
      </c>
      <c r="N32" s="432"/>
      <c r="O32" s="432"/>
      <c r="P32" s="432"/>
      <c r="Q32" s="432"/>
      <c r="R32" s="432"/>
      <c r="S32" s="432"/>
      <c r="T32" s="432"/>
      <c r="U32" s="432"/>
      <c r="V32" s="432"/>
      <c r="W32" s="432"/>
      <c r="X32" s="433"/>
      <c r="Y32" s="252"/>
      <c r="Z32" s="253"/>
      <c r="AA32" s="253"/>
      <c r="AB32" s="254"/>
      <c r="AC32" s="252"/>
      <c r="AD32" s="253"/>
      <c r="AE32" s="253"/>
      <c r="AF32" s="254"/>
    </row>
    <row r="33" spans="1:32" ht="18.75" customHeight="1">
      <c r="A33" s="256"/>
      <c r="B33" s="160"/>
      <c r="C33" s="391"/>
      <c r="D33" s="392"/>
      <c r="E33" s="255"/>
      <c r="F33" s="149"/>
      <c r="G33" s="157"/>
      <c r="H33" s="427" t="s">
        <v>741</v>
      </c>
      <c r="I33" s="439" t="s">
        <v>241</v>
      </c>
      <c r="J33" s="440" t="s">
        <v>697</v>
      </c>
      <c r="K33" s="441"/>
      <c r="L33" s="442" t="s">
        <v>241</v>
      </c>
      <c r="M33" s="440" t="s">
        <v>712</v>
      </c>
      <c r="N33" s="432"/>
      <c r="O33" s="432"/>
      <c r="P33" s="432"/>
      <c r="Q33" s="432"/>
      <c r="R33" s="432"/>
      <c r="S33" s="432"/>
      <c r="T33" s="432"/>
      <c r="U33" s="432"/>
      <c r="V33" s="432"/>
      <c r="W33" s="432"/>
      <c r="X33" s="433"/>
      <c r="Y33" s="252"/>
      <c r="Z33" s="253"/>
      <c r="AA33" s="253"/>
      <c r="AB33" s="254"/>
      <c r="AC33" s="252"/>
      <c r="AD33" s="253"/>
      <c r="AE33" s="253"/>
      <c r="AF33" s="254"/>
    </row>
    <row r="34" spans="1:32" ht="18.75" customHeight="1">
      <c r="A34" s="256"/>
      <c r="B34" s="160"/>
      <c r="C34" s="391"/>
      <c r="D34" s="392"/>
      <c r="E34" s="255"/>
      <c r="F34" s="149"/>
      <c r="G34" s="157"/>
      <c r="H34" s="427" t="s">
        <v>742</v>
      </c>
      <c r="I34" s="428" t="s">
        <v>241</v>
      </c>
      <c r="J34" s="429" t="s">
        <v>697</v>
      </c>
      <c r="K34" s="429"/>
      <c r="L34" s="430" t="s">
        <v>241</v>
      </c>
      <c r="M34" s="429" t="s">
        <v>737</v>
      </c>
      <c r="N34" s="429"/>
      <c r="O34" s="430" t="s">
        <v>241</v>
      </c>
      <c r="P34" s="429" t="s">
        <v>738</v>
      </c>
      <c r="Q34" s="432"/>
      <c r="R34" s="432"/>
      <c r="S34" s="432"/>
      <c r="T34" s="432"/>
      <c r="U34" s="432"/>
      <c r="V34" s="432"/>
      <c r="W34" s="432"/>
      <c r="X34" s="433"/>
      <c r="Y34" s="252"/>
      <c r="Z34" s="253"/>
      <c r="AA34" s="253"/>
      <c r="AB34" s="254"/>
      <c r="AC34" s="252"/>
      <c r="AD34" s="253"/>
      <c r="AE34" s="253"/>
      <c r="AF34" s="254"/>
    </row>
    <row r="35" spans="1:32" ht="18.75" customHeight="1">
      <c r="A35" s="256"/>
      <c r="B35" s="160"/>
      <c r="C35" s="391"/>
      <c r="D35" s="392"/>
      <c r="E35" s="255"/>
      <c r="F35" s="149"/>
      <c r="G35" s="157"/>
      <c r="H35" s="427" t="s">
        <v>743</v>
      </c>
      <c r="I35" s="428" t="s">
        <v>241</v>
      </c>
      <c r="J35" s="429" t="s">
        <v>703</v>
      </c>
      <c r="K35" s="432"/>
      <c r="L35" s="434"/>
      <c r="M35" s="430" t="s">
        <v>241</v>
      </c>
      <c r="N35" s="429" t="s">
        <v>704</v>
      </c>
      <c r="O35" s="432"/>
      <c r="P35" s="432"/>
      <c r="Q35" s="432"/>
      <c r="R35" s="432"/>
      <c r="S35" s="432"/>
      <c r="T35" s="432"/>
      <c r="U35" s="432"/>
      <c r="V35" s="432"/>
      <c r="W35" s="432"/>
      <c r="X35" s="433"/>
      <c r="Y35" s="252"/>
      <c r="Z35" s="253"/>
      <c r="AA35" s="253"/>
      <c r="AB35" s="254"/>
      <c r="AC35" s="252"/>
      <c r="AD35" s="253"/>
      <c r="AE35" s="253"/>
      <c r="AF35" s="254"/>
    </row>
    <row r="36" spans="1:32" ht="18.75" customHeight="1">
      <c r="A36" s="256"/>
      <c r="B36" s="160"/>
      <c r="C36" s="391"/>
      <c r="D36" s="392"/>
      <c r="E36" s="255"/>
      <c r="F36" s="149"/>
      <c r="G36" s="157"/>
      <c r="H36" s="427" t="s">
        <v>744</v>
      </c>
      <c r="I36" s="428" t="s">
        <v>241</v>
      </c>
      <c r="J36" s="429" t="s">
        <v>697</v>
      </c>
      <c r="K36" s="429"/>
      <c r="L36" s="430" t="s">
        <v>241</v>
      </c>
      <c r="M36" s="429" t="s">
        <v>737</v>
      </c>
      <c r="N36" s="429"/>
      <c r="O36" s="430" t="s">
        <v>241</v>
      </c>
      <c r="P36" s="429" t="s">
        <v>738</v>
      </c>
      <c r="Q36" s="432"/>
      <c r="R36" s="432"/>
      <c r="S36" s="432"/>
      <c r="T36" s="432"/>
      <c r="U36" s="432"/>
      <c r="V36" s="432"/>
      <c r="W36" s="432"/>
      <c r="X36" s="433"/>
      <c r="Y36" s="252"/>
      <c r="Z36" s="253"/>
      <c r="AA36" s="253"/>
      <c r="AB36" s="254"/>
      <c r="AC36" s="252"/>
      <c r="AD36" s="253"/>
      <c r="AE36" s="253"/>
      <c r="AF36" s="254"/>
    </row>
    <row r="37" spans="1:32" ht="18.75" customHeight="1">
      <c r="A37" s="256"/>
      <c r="B37" s="160"/>
      <c r="C37" s="391"/>
      <c r="D37" s="392"/>
      <c r="E37" s="255"/>
      <c r="F37" s="149"/>
      <c r="G37" s="157"/>
      <c r="H37" s="427" t="s">
        <v>745</v>
      </c>
      <c r="I37" s="428" t="s">
        <v>241</v>
      </c>
      <c r="J37" s="429" t="s">
        <v>697</v>
      </c>
      <c r="K37" s="429"/>
      <c r="L37" s="430" t="s">
        <v>241</v>
      </c>
      <c r="M37" s="429" t="s">
        <v>737</v>
      </c>
      <c r="N37" s="429"/>
      <c r="O37" s="430" t="s">
        <v>241</v>
      </c>
      <c r="P37" s="429" t="s">
        <v>738</v>
      </c>
      <c r="Q37" s="432"/>
      <c r="R37" s="432"/>
      <c r="S37" s="432"/>
      <c r="T37" s="432"/>
      <c r="U37" s="432"/>
      <c r="V37" s="432"/>
      <c r="W37" s="432"/>
      <c r="X37" s="433"/>
      <c r="Y37" s="252"/>
      <c r="Z37" s="253"/>
      <c r="AA37" s="253"/>
      <c r="AB37" s="254"/>
      <c r="AC37" s="252"/>
      <c r="AD37" s="253"/>
      <c r="AE37" s="253"/>
      <c r="AF37" s="254"/>
    </row>
    <row r="38" spans="1:32" ht="18.75" customHeight="1">
      <c r="A38" s="256"/>
      <c r="B38" s="160"/>
      <c r="C38" s="391"/>
      <c r="D38" s="392"/>
      <c r="E38" s="255"/>
      <c r="F38" s="149"/>
      <c r="G38" s="157"/>
      <c r="H38" s="427" t="s">
        <v>746</v>
      </c>
      <c r="I38" s="439" t="s">
        <v>241</v>
      </c>
      <c r="J38" s="440" t="s">
        <v>697</v>
      </c>
      <c r="K38" s="441"/>
      <c r="L38" s="442" t="s">
        <v>241</v>
      </c>
      <c r="M38" s="440" t="s">
        <v>712</v>
      </c>
      <c r="N38" s="432"/>
      <c r="O38" s="432"/>
      <c r="P38" s="432"/>
      <c r="Q38" s="432"/>
      <c r="R38" s="432"/>
      <c r="S38" s="432"/>
      <c r="T38" s="432"/>
      <c r="U38" s="432"/>
      <c r="V38" s="432"/>
      <c r="W38" s="432"/>
      <c r="X38" s="433"/>
      <c r="Y38" s="252"/>
      <c r="Z38" s="253"/>
      <c r="AA38" s="253"/>
      <c r="AB38" s="254"/>
      <c r="AC38" s="252"/>
      <c r="AD38" s="253"/>
      <c r="AE38" s="253"/>
      <c r="AF38" s="254"/>
    </row>
    <row r="39" spans="1:32" ht="18.75" customHeight="1">
      <c r="A39" s="256"/>
      <c r="B39" s="160"/>
      <c r="C39" s="391"/>
      <c r="D39" s="392"/>
      <c r="E39" s="255"/>
      <c r="F39" s="149"/>
      <c r="G39" s="157"/>
      <c r="H39" s="446" t="s">
        <v>747</v>
      </c>
      <c r="I39" s="439" t="s">
        <v>241</v>
      </c>
      <c r="J39" s="440" t="s">
        <v>697</v>
      </c>
      <c r="K39" s="441"/>
      <c r="L39" s="442" t="s">
        <v>241</v>
      </c>
      <c r="M39" s="440" t="s">
        <v>712</v>
      </c>
      <c r="N39" s="432"/>
      <c r="O39" s="432"/>
      <c r="P39" s="432"/>
      <c r="Q39" s="432"/>
      <c r="R39" s="432"/>
      <c r="S39" s="432"/>
      <c r="T39" s="432"/>
      <c r="U39" s="432"/>
      <c r="V39" s="432"/>
      <c r="W39" s="432"/>
      <c r="X39" s="433"/>
      <c r="Y39" s="252"/>
      <c r="Z39" s="253"/>
      <c r="AA39" s="253"/>
      <c r="AB39" s="254"/>
      <c r="AC39" s="252"/>
      <c r="AD39" s="253"/>
      <c r="AE39" s="253"/>
      <c r="AF39" s="254"/>
    </row>
    <row r="40" spans="1:32" ht="18.75" customHeight="1">
      <c r="A40" s="256"/>
      <c r="B40" s="160"/>
      <c r="C40" s="391"/>
      <c r="D40" s="392"/>
      <c r="E40" s="255"/>
      <c r="F40" s="149"/>
      <c r="G40" s="157"/>
      <c r="H40" s="427" t="s">
        <v>748</v>
      </c>
      <c r="I40" s="439" t="s">
        <v>241</v>
      </c>
      <c r="J40" s="440" t="s">
        <v>697</v>
      </c>
      <c r="K40" s="441"/>
      <c r="L40" s="442" t="s">
        <v>241</v>
      </c>
      <c r="M40" s="440" t="s">
        <v>712</v>
      </c>
      <c r="N40" s="432"/>
      <c r="O40" s="432"/>
      <c r="P40" s="432"/>
      <c r="Q40" s="432"/>
      <c r="R40" s="432"/>
      <c r="S40" s="432"/>
      <c r="T40" s="432"/>
      <c r="U40" s="432"/>
      <c r="V40" s="432"/>
      <c r="W40" s="432"/>
      <c r="X40" s="433"/>
      <c r="Y40" s="252"/>
      <c r="Z40" s="253"/>
      <c r="AA40" s="253"/>
      <c r="AB40" s="254"/>
      <c r="AC40" s="252"/>
      <c r="AD40" s="253"/>
      <c r="AE40" s="253"/>
      <c r="AF40" s="254"/>
    </row>
    <row r="41" spans="1:32" ht="18.75" customHeight="1">
      <c r="A41" s="256"/>
      <c r="B41" s="160"/>
      <c r="C41" s="391"/>
      <c r="D41" s="392"/>
      <c r="E41" s="255"/>
      <c r="F41" s="149"/>
      <c r="G41" s="157"/>
      <c r="H41" s="427" t="s">
        <v>749</v>
      </c>
      <c r="I41" s="439" t="s">
        <v>241</v>
      </c>
      <c r="J41" s="440" t="s">
        <v>697</v>
      </c>
      <c r="K41" s="441"/>
      <c r="L41" s="442" t="s">
        <v>241</v>
      </c>
      <c r="M41" s="440" t="s">
        <v>712</v>
      </c>
      <c r="N41" s="432"/>
      <c r="O41" s="432"/>
      <c r="P41" s="432"/>
      <c r="Q41" s="432"/>
      <c r="R41" s="432"/>
      <c r="S41" s="432"/>
      <c r="T41" s="432"/>
      <c r="U41" s="432"/>
      <c r="V41" s="432"/>
      <c r="W41" s="432"/>
      <c r="X41" s="433"/>
      <c r="Y41" s="252"/>
      <c r="Z41" s="253"/>
      <c r="AA41" s="253"/>
      <c r="AB41" s="254"/>
      <c r="AC41" s="252"/>
      <c r="AD41" s="253"/>
      <c r="AE41" s="253"/>
      <c r="AF41" s="254"/>
    </row>
    <row r="42" spans="1:32" ht="18.75" customHeight="1">
      <c r="A42" s="256"/>
      <c r="B42" s="160"/>
      <c r="C42" s="391"/>
      <c r="D42" s="392"/>
      <c r="E42" s="255"/>
      <c r="F42" s="149"/>
      <c r="G42" s="157"/>
      <c r="H42" s="427" t="s">
        <v>750</v>
      </c>
      <c r="I42" s="439" t="s">
        <v>241</v>
      </c>
      <c r="J42" s="440" t="s">
        <v>697</v>
      </c>
      <c r="K42" s="441"/>
      <c r="L42" s="442" t="s">
        <v>241</v>
      </c>
      <c r="M42" s="440" t="s">
        <v>712</v>
      </c>
      <c r="N42" s="432"/>
      <c r="O42" s="432"/>
      <c r="P42" s="432"/>
      <c r="Q42" s="432"/>
      <c r="R42" s="432"/>
      <c r="S42" s="432"/>
      <c r="T42" s="432"/>
      <c r="U42" s="432"/>
      <c r="V42" s="432"/>
      <c r="W42" s="432"/>
      <c r="X42" s="433"/>
      <c r="Y42" s="252"/>
      <c r="Z42" s="253"/>
      <c r="AA42" s="253"/>
      <c r="AB42" s="254"/>
      <c r="AC42" s="252"/>
      <c r="AD42" s="253"/>
      <c r="AE42" s="253"/>
      <c r="AF42" s="254"/>
    </row>
    <row r="43" spans="1:32" ht="18.75" customHeight="1">
      <c r="A43" s="256"/>
      <c r="B43" s="160"/>
      <c r="C43" s="391"/>
      <c r="D43" s="392"/>
      <c r="E43" s="255"/>
      <c r="F43" s="149"/>
      <c r="G43" s="255"/>
      <c r="H43" s="427" t="s">
        <v>751</v>
      </c>
      <c r="I43" s="428" t="s">
        <v>241</v>
      </c>
      <c r="J43" s="429" t="s">
        <v>697</v>
      </c>
      <c r="K43" s="429"/>
      <c r="L43" s="430" t="s">
        <v>241</v>
      </c>
      <c r="M43" s="440" t="s">
        <v>712</v>
      </c>
      <c r="N43" s="429"/>
      <c r="O43" s="429"/>
      <c r="P43" s="429"/>
      <c r="Q43" s="432"/>
      <c r="R43" s="432"/>
      <c r="S43" s="432"/>
      <c r="T43" s="432"/>
      <c r="U43" s="432"/>
      <c r="V43" s="432"/>
      <c r="W43" s="432"/>
      <c r="X43" s="433"/>
      <c r="Y43" s="252"/>
      <c r="Z43" s="253"/>
      <c r="AA43" s="253"/>
      <c r="AB43" s="254"/>
      <c r="AC43" s="252"/>
      <c r="AD43" s="253"/>
      <c r="AE43" s="253"/>
      <c r="AF43" s="254"/>
    </row>
    <row r="44" spans="1:32" ht="18.75" customHeight="1">
      <c r="A44" s="256"/>
      <c r="B44" s="160"/>
      <c r="C44" s="391"/>
      <c r="D44" s="392"/>
      <c r="E44" s="255"/>
      <c r="F44" s="149"/>
      <c r="G44" s="255"/>
      <c r="H44" s="427" t="s">
        <v>752</v>
      </c>
      <c r="I44" s="428" t="s">
        <v>241</v>
      </c>
      <c r="J44" s="429" t="s">
        <v>697</v>
      </c>
      <c r="K44" s="429"/>
      <c r="L44" s="430" t="s">
        <v>241</v>
      </c>
      <c r="M44" s="440" t="s">
        <v>712</v>
      </c>
      <c r="N44" s="429"/>
      <c r="O44" s="429"/>
      <c r="P44" s="429"/>
      <c r="Q44" s="432"/>
      <c r="R44" s="432"/>
      <c r="S44" s="432"/>
      <c r="T44" s="432"/>
      <c r="U44" s="432"/>
      <c r="V44" s="432"/>
      <c r="W44" s="432"/>
      <c r="X44" s="433"/>
      <c r="Y44" s="252"/>
      <c r="Z44" s="253"/>
      <c r="AA44" s="253"/>
      <c r="AB44" s="254"/>
      <c r="AC44" s="252"/>
      <c r="AD44" s="253"/>
      <c r="AE44" s="253"/>
      <c r="AF44" s="254"/>
    </row>
    <row r="45" spans="1:32" ht="18.75" customHeight="1">
      <c r="A45" s="256"/>
      <c r="B45" s="160"/>
      <c r="C45" s="391"/>
      <c r="D45" s="392"/>
      <c r="E45" s="255"/>
      <c r="F45" s="149"/>
      <c r="G45" s="157"/>
      <c r="H45" s="447" t="s">
        <v>753</v>
      </c>
      <c r="I45" s="428" t="s">
        <v>241</v>
      </c>
      <c r="J45" s="429" t="s">
        <v>697</v>
      </c>
      <c r="K45" s="429"/>
      <c r="L45" s="430" t="s">
        <v>241</v>
      </c>
      <c r="M45" s="429" t="s">
        <v>737</v>
      </c>
      <c r="N45" s="429"/>
      <c r="O45" s="430" t="s">
        <v>241</v>
      </c>
      <c r="P45" s="429" t="s">
        <v>738</v>
      </c>
      <c r="Q45" s="436"/>
      <c r="R45" s="436"/>
      <c r="S45" s="436"/>
      <c r="T45" s="436"/>
      <c r="U45" s="448"/>
      <c r="V45" s="448"/>
      <c r="W45" s="448"/>
      <c r="X45" s="449"/>
      <c r="Y45" s="252"/>
      <c r="Z45" s="253"/>
      <c r="AA45" s="253"/>
      <c r="AB45" s="254"/>
      <c r="AC45" s="252"/>
      <c r="AD45" s="253"/>
      <c r="AE45" s="253"/>
      <c r="AF45" s="254"/>
    </row>
    <row r="46" spans="1:32" ht="18.75" customHeight="1">
      <c r="A46" s="256"/>
      <c r="B46" s="160"/>
      <c r="C46" s="391"/>
      <c r="D46" s="392"/>
      <c r="E46" s="255"/>
      <c r="F46" s="149"/>
      <c r="G46" s="157"/>
      <c r="H46" s="427" t="s">
        <v>754</v>
      </c>
      <c r="I46" s="428" t="s">
        <v>241</v>
      </c>
      <c r="J46" s="429" t="s">
        <v>697</v>
      </c>
      <c r="K46" s="429"/>
      <c r="L46" s="430" t="s">
        <v>241</v>
      </c>
      <c r="M46" s="429" t="s">
        <v>755</v>
      </c>
      <c r="N46" s="429"/>
      <c r="O46" s="430" t="s">
        <v>241</v>
      </c>
      <c r="P46" s="429" t="s">
        <v>756</v>
      </c>
      <c r="Q46" s="431"/>
      <c r="R46" s="430" t="s">
        <v>241</v>
      </c>
      <c r="S46" s="429" t="s">
        <v>757</v>
      </c>
      <c r="T46" s="429"/>
      <c r="U46" s="429"/>
      <c r="V46" s="429"/>
      <c r="W46" s="429"/>
      <c r="X46" s="443"/>
      <c r="Y46" s="252"/>
      <c r="Z46" s="253"/>
      <c r="AA46" s="253"/>
      <c r="AB46" s="254"/>
      <c r="AC46" s="252"/>
      <c r="AD46" s="253"/>
      <c r="AE46" s="253"/>
      <c r="AF46" s="254"/>
    </row>
    <row r="47" spans="1:32" ht="18.75" customHeight="1">
      <c r="A47" s="256"/>
      <c r="B47" s="160"/>
      <c r="C47" s="364"/>
      <c r="D47" s="1192"/>
      <c r="E47" s="1193"/>
      <c r="F47" s="1194"/>
      <c r="G47" s="1195"/>
      <c r="H47" s="1196" t="s">
        <v>829</v>
      </c>
      <c r="I47" s="1186" t="s">
        <v>241</v>
      </c>
      <c r="J47" s="1187" t="s">
        <v>697</v>
      </c>
      <c r="K47" s="1187"/>
      <c r="L47" s="1188" t="s">
        <v>241</v>
      </c>
      <c r="M47" s="1187" t="s">
        <v>830</v>
      </c>
      <c r="N47" s="1189"/>
      <c r="O47" s="1188" t="s">
        <v>241</v>
      </c>
      <c r="P47" s="1187" t="s">
        <v>831</v>
      </c>
      <c r="Q47" s="1187"/>
      <c r="R47" s="1188" t="s">
        <v>241</v>
      </c>
      <c r="S47" s="1187" t="s">
        <v>832</v>
      </c>
      <c r="T47" s="1188"/>
      <c r="U47" s="1188" t="s">
        <v>241</v>
      </c>
      <c r="V47" s="1187" t="s">
        <v>833</v>
      </c>
      <c r="W47" s="1190"/>
      <c r="X47" s="1191"/>
      <c r="Y47" s="1197"/>
      <c r="Z47" s="1198"/>
      <c r="AA47" s="1198"/>
      <c r="AB47" s="1199"/>
      <c r="AC47" s="1197"/>
      <c r="AD47" s="1198"/>
      <c r="AE47" s="1198"/>
      <c r="AF47" s="1199"/>
    </row>
    <row r="48" spans="1:32" ht="8.25" customHeight="1">
      <c r="A48" s="181"/>
      <c r="B48" s="181"/>
      <c r="G48" s="6"/>
      <c r="H48" s="6"/>
      <c r="I48" s="6"/>
      <c r="J48" s="6"/>
      <c r="K48" s="6"/>
      <c r="L48" s="6"/>
      <c r="M48" s="6"/>
      <c r="N48" s="6"/>
      <c r="O48" s="6"/>
      <c r="P48" s="6"/>
      <c r="Q48" s="6"/>
      <c r="R48" s="6"/>
      <c r="S48" s="6"/>
      <c r="T48" s="6"/>
      <c r="U48" s="6"/>
      <c r="V48" s="6"/>
      <c r="W48" s="6"/>
      <c r="X48" s="6"/>
      <c r="Y48" s="6"/>
      <c r="Z48" s="6"/>
      <c r="AA48" s="6"/>
      <c r="AB48" s="6"/>
    </row>
    <row r="49" spans="1:22" ht="20.25" customHeight="1">
      <c r="A49" s="181"/>
      <c r="B49" s="181"/>
      <c r="C49" s="6" t="s">
        <v>758</v>
      </c>
      <c r="D49" s="6"/>
      <c r="E49" s="87"/>
      <c r="F49" s="87"/>
      <c r="G49" s="87"/>
      <c r="H49" s="87"/>
      <c r="I49" s="87"/>
      <c r="J49" s="87"/>
      <c r="K49" s="87"/>
      <c r="L49" s="87"/>
      <c r="M49" s="87"/>
      <c r="N49" s="87"/>
      <c r="O49" s="87"/>
      <c r="P49" s="87"/>
      <c r="Q49" s="87"/>
      <c r="R49" s="87"/>
      <c r="S49" s="87"/>
      <c r="T49" s="87"/>
      <c r="U49" s="87"/>
      <c r="V49" s="87"/>
    </row>
  </sheetData>
  <sheetProtection selectLockedCells="1" selectUnlockedCells="1"/>
  <mergeCells count="14">
    <mergeCell ref="AC7:AF8"/>
    <mergeCell ref="A3:AF3"/>
    <mergeCell ref="S4:V4"/>
    <mergeCell ref="A6:C6"/>
    <mergeCell ref="D6:E6"/>
    <mergeCell ref="F6:G6"/>
    <mergeCell ref="H6:X6"/>
    <mergeCell ref="Y6:AB6"/>
    <mergeCell ref="AC6:AF6"/>
    <mergeCell ref="A7:C8"/>
    <mergeCell ref="D7:E8"/>
    <mergeCell ref="F7:G8"/>
    <mergeCell ref="H7:H8"/>
    <mergeCell ref="Y7:AB8"/>
  </mergeCells>
  <phoneticPr fontId="19"/>
  <dataValidations count="1">
    <dataValidation type="list" allowBlank="1" showErrorMessage="1" sqref="I7:I47 M7:M9 L10 P10 Q7:Q8 U7:U8 T10 Y9:Y10 AC9:AC10 M11:M15 L16:L21 Q21 L22 M23 O24:O25 R25 L24:L34 O30 O34 M35 O36:O37 L36:L44 L45:L47 O45:O47 R46:R47 U47" xr:uid="{FA1E239E-947F-4055-8372-3CDD13D8A57C}">
      <formula1>"□,■"</formula1>
    </dataValidation>
  </dataValidations>
  <pageMargins left="0.7" right="0.7" top="0.75" bottom="0.75" header="0.51180555555555551" footer="0.51180555555555551"/>
  <pageSetup paperSize="9" scale="49" firstPageNumber="0" fitToHeight="0" orientation="landscape"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xm:f>
          </x14:formula1>
          <x14:formula2>
            <xm:f>0</xm:f>
          </x14:formula2>
          <xm:sqref>PQO983087 JI7:JI9 TE7:TE9 ADA7:ADA9 AMW7:AMW9 AWS7:AWS9 BGO7:BGO9 BQK7:BQK9 CAG7:CAG9 CKC7:CKC9 CTY7:CTY9 DDU7:DDU9 DNQ7:DNQ9 DXM7:DXM9 EHI7:EHI9 ERE7:ERE9 FBA7:FBA9 FKW7:FKW9 FUS7:FUS9 GEO7:GEO9 GOK7:GOK9 GYG7:GYG9 HIC7:HIC9 HRY7:HRY9 IBU7:IBU9 ILQ7:ILQ9 IVM7:IVM9 JFI7:JFI9 JPE7:JPE9 JZA7:JZA9 KIW7:KIW9 KSS7:KSS9 LCO7:LCO9 LMK7:LMK9 LWG7:LWG9 MGC7:MGC9 MPY7:MPY9 MZU7:MZU9 NJQ7:NJQ9 NTM7:NTM9 ODI7:ODI9 ONE7:ONE9 OXA7:OXA9 PGW7:PGW9 PQS7:PQS9 QAO7:QAO9 QKK7:QKK9 QUG7:QUG9 REC7:REC9 RNY7:RNY9 RXU7:RXU9 SHQ7:SHQ9 SRM7:SRM9 TBI7:TBI9 TLE7:TLE9 TVA7:TVA9 UEW7:UEW9 UOS7:UOS9 UYO7:UYO9 VIK7:VIK9 VSG7:VSG9 WCC7:WCC9 WLY7:WLY9 WVU7:WVU9 M65540:M65542 JI65540:JI65542 TE65540:TE65542 ADA65540:ADA65542 AMW65540:AMW65542 AWS65540:AWS65542 BGO65540:BGO65542 BQK65540:BQK65542 CAG65540:CAG65542 CKC65540:CKC65542 CTY65540:CTY65542 DDU65540:DDU65542 DNQ65540:DNQ65542 DXM65540:DXM65542 EHI65540:EHI65542 ERE65540:ERE65542 FBA65540:FBA65542 FKW65540:FKW65542 FUS65540:FUS65542 GEO65540:GEO65542 GOK65540:GOK65542 GYG65540:GYG65542 HIC65540:HIC65542 HRY65540:HRY65542 IBU65540:IBU65542 ILQ65540:ILQ65542 IVM65540:IVM65542 JFI65540:JFI65542 JPE65540:JPE65542 JZA65540:JZA65542 KIW65540:KIW65542 KSS65540:KSS65542 LCO65540:LCO65542 LMK65540:LMK65542 LWG65540:LWG65542 MGC65540:MGC65542 MPY65540:MPY65542 MZU65540:MZU65542 NJQ65540:NJQ65542 NTM65540:NTM65542 ODI65540:ODI65542 ONE65540:ONE65542 OXA65540:OXA65542 PGW65540:PGW65542 PQS65540:PQS65542 QAO65540:QAO65542 QKK65540:QKK65542 QUG65540:QUG65542 REC65540:REC65542 RNY65540:RNY65542 RXU65540:RXU65542 SHQ65540:SHQ65542 SRM65540:SRM65542 TBI65540:TBI65542 TLE65540:TLE65542 TVA65540:TVA65542 UEW65540:UEW65542 UOS65540:UOS65542 UYO65540:UYO65542 VIK65540:VIK65542 VSG65540:VSG65542 WCC65540:WCC65542 WLY65540:WLY65542 WVU65540:WVU65542 M131076:M131078 JI131076:JI131078 TE131076:TE131078 ADA131076:ADA131078 AMW131076:AMW131078 AWS131076:AWS131078 BGO131076:BGO131078 BQK131076:BQK131078 CAG131076:CAG131078 CKC131076:CKC131078 CTY131076:CTY131078 DDU131076:DDU131078 DNQ131076:DNQ131078 DXM131076:DXM131078 EHI131076:EHI131078 ERE131076:ERE131078 FBA131076:FBA131078 FKW131076:FKW131078 FUS131076:FUS131078 GEO131076:GEO131078 GOK131076:GOK131078 GYG131076:GYG131078 HIC131076:HIC131078 HRY131076:HRY131078 IBU131076:IBU131078 ILQ131076:ILQ131078 IVM131076:IVM131078 JFI131076:JFI131078 JPE131076:JPE131078 JZA131076:JZA131078 KIW131076:KIW131078 KSS131076:KSS131078 LCO131076:LCO131078 LMK131076:LMK131078 LWG131076:LWG131078 MGC131076:MGC131078 MPY131076:MPY131078 MZU131076:MZU131078 NJQ131076:NJQ131078 NTM131076:NTM131078 ODI131076:ODI131078 ONE131076:ONE131078 OXA131076:OXA131078 PGW131076:PGW131078 PQS131076:PQS131078 QAO131076:QAO131078 QKK131076:QKK131078 QUG131076:QUG131078 REC131076:REC131078 RNY131076:RNY131078 RXU131076:RXU131078 SHQ131076:SHQ131078 SRM131076:SRM131078 TBI131076:TBI131078 TLE131076:TLE131078 TVA131076:TVA131078 UEW131076:UEW131078 UOS131076:UOS131078 UYO131076:UYO131078 VIK131076:VIK131078 VSG131076:VSG131078 WCC131076:WCC131078 WLY131076:WLY131078 WVU131076:WVU131078 M196612:M196614 JI196612:JI196614 TE196612:TE196614 ADA196612:ADA196614 AMW196612:AMW196614 AWS196612:AWS196614 BGO196612:BGO196614 BQK196612:BQK196614 CAG196612:CAG196614 CKC196612:CKC196614 CTY196612:CTY196614 DDU196612:DDU196614 DNQ196612:DNQ196614 DXM196612:DXM196614 EHI196612:EHI196614 ERE196612:ERE196614 FBA196612:FBA196614 FKW196612:FKW196614 FUS196612:FUS196614 GEO196612:GEO196614 GOK196612:GOK196614 GYG196612:GYG196614 HIC196612:HIC196614 HRY196612:HRY196614 IBU196612:IBU196614 ILQ196612:ILQ196614 IVM196612:IVM196614 JFI196612:JFI196614 JPE196612:JPE196614 JZA196612:JZA196614 KIW196612:KIW196614 KSS196612:KSS196614 LCO196612:LCO196614 LMK196612:LMK196614 LWG196612:LWG196614 MGC196612:MGC196614 MPY196612:MPY196614 MZU196612:MZU196614 NJQ196612:NJQ196614 NTM196612:NTM196614 ODI196612:ODI196614 ONE196612:ONE196614 OXA196612:OXA196614 PGW196612:PGW196614 PQS196612:PQS196614 QAO196612:QAO196614 QKK196612:QKK196614 QUG196612:QUG196614 REC196612:REC196614 RNY196612:RNY196614 RXU196612:RXU196614 SHQ196612:SHQ196614 SRM196612:SRM196614 TBI196612:TBI196614 TLE196612:TLE196614 TVA196612:TVA196614 UEW196612:UEW196614 UOS196612:UOS196614 UYO196612:UYO196614 VIK196612:VIK196614 VSG196612:VSG196614 WCC196612:WCC196614 WLY196612:WLY196614 WVU196612:WVU196614 M262148:M262150 JI262148:JI262150 TE262148:TE262150 ADA262148:ADA262150 AMW262148:AMW262150 AWS262148:AWS262150 BGO262148:BGO262150 BQK262148:BQK262150 CAG262148:CAG262150 CKC262148:CKC262150 CTY262148:CTY262150 DDU262148:DDU262150 DNQ262148:DNQ262150 DXM262148:DXM262150 EHI262148:EHI262150 ERE262148:ERE262150 FBA262148:FBA262150 FKW262148:FKW262150 FUS262148:FUS262150 GEO262148:GEO262150 GOK262148:GOK262150 GYG262148:GYG262150 HIC262148:HIC262150 HRY262148:HRY262150 IBU262148:IBU262150 ILQ262148:ILQ262150 IVM262148:IVM262150 JFI262148:JFI262150 JPE262148:JPE262150 JZA262148:JZA262150 KIW262148:KIW262150 KSS262148:KSS262150 LCO262148:LCO262150 LMK262148:LMK262150 LWG262148:LWG262150 MGC262148:MGC262150 MPY262148:MPY262150 MZU262148:MZU262150 NJQ262148:NJQ262150 NTM262148:NTM262150 ODI262148:ODI262150 ONE262148:ONE262150 OXA262148:OXA262150 PGW262148:PGW262150 PQS262148:PQS262150 QAO262148:QAO262150 QKK262148:QKK262150 QUG262148:QUG262150 REC262148:REC262150 RNY262148:RNY262150 RXU262148:RXU262150 SHQ262148:SHQ262150 SRM262148:SRM262150 TBI262148:TBI262150 TLE262148:TLE262150 TVA262148:TVA262150 UEW262148:UEW262150 UOS262148:UOS262150 UYO262148:UYO262150 VIK262148:VIK262150 VSG262148:VSG262150 WCC262148:WCC262150 WLY262148:WLY262150 WVU262148:WVU262150 M327684:M327686 JI327684:JI327686 TE327684:TE327686 ADA327684:ADA327686 AMW327684:AMW327686 AWS327684:AWS327686 BGO327684:BGO327686 BQK327684:BQK327686 CAG327684:CAG327686 CKC327684:CKC327686 CTY327684:CTY327686 DDU327684:DDU327686 DNQ327684:DNQ327686 DXM327684:DXM327686 EHI327684:EHI327686 ERE327684:ERE327686 FBA327684:FBA327686 FKW327684:FKW327686 FUS327684:FUS327686 GEO327684:GEO327686 GOK327684:GOK327686 GYG327684:GYG327686 HIC327684:HIC327686 HRY327684:HRY327686 IBU327684:IBU327686 ILQ327684:ILQ327686 IVM327684:IVM327686 JFI327684:JFI327686 JPE327684:JPE327686 JZA327684:JZA327686 KIW327684:KIW327686 KSS327684:KSS327686 LCO327684:LCO327686 LMK327684:LMK327686 LWG327684:LWG327686 MGC327684:MGC327686 MPY327684:MPY327686 MZU327684:MZU327686 NJQ327684:NJQ327686 NTM327684:NTM327686 ODI327684:ODI327686 ONE327684:ONE327686 OXA327684:OXA327686 PGW327684:PGW327686 PQS327684:PQS327686 QAO327684:QAO327686 QKK327684:QKK327686 QUG327684:QUG327686 REC327684:REC327686 RNY327684:RNY327686 RXU327684:RXU327686 SHQ327684:SHQ327686 SRM327684:SRM327686 TBI327684:TBI327686 TLE327684:TLE327686 TVA327684:TVA327686 UEW327684:UEW327686 UOS327684:UOS327686 UYO327684:UYO327686 VIK327684:VIK327686 VSG327684:VSG327686 WCC327684:WCC327686 WLY327684:WLY327686 WVU327684:WVU327686 M393220:M393222 JI393220:JI393222 TE393220:TE393222 ADA393220:ADA393222 AMW393220:AMW393222 AWS393220:AWS393222 BGO393220:BGO393222 BQK393220:BQK393222 CAG393220:CAG393222 CKC393220:CKC393222 CTY393220:CTY393222 DDU393220:DDU393222 DNQ393220:DNQ393222 DXM393220:DXM393222 EHI393220:EHI393222 ERE393220:ERE393222 FBA393220:FBA393222 FKW393220:FKW393222 FUS393220:FUS393222 GEO393220:GEO393222 GOK393220:GOK393222 GYG393220:GYG393222 HIC393220:HIC393222 HRY393220:HRY393222 IBU393220:IBU393222 ILQ393220:ILQ393222 IVM393220:IVM393222 JFI393220:JFI393222 JPE393220:JPE393222 JZA393220:JZA393222 KIW393220:KIW393222 KSS393220:KSS393222 LCO393220:LCO393222 LMK393220:LMK393222 LWG393220:LWG393222 MGC393220:MGC393222 MPY393220:MPY393222 MZU393220:MZU393222 NJQ393220:NJQ393222 NTM393220:NTM393222 ODI393220:ODI393222 ONE393220:ONE393222 OXA393220:OXA393222 PGW393220:PGW393222 PQS393220:PQS393222 QAO393220:QAO393222 QKK393220:QKK393222 QUG393220:QUG393222 REC393220:REC393222 RNY393220:RNY393222 RXU393220:RXU393222 SHQ393220:SHQ393222 SRM393220:SRM393222 TBI393220:TBI393222 TLE393220:TLE393222 TVA393220:TVA393222 UEW393220:UEW393222 UOS393220:UOS393222 UYO393220:UYO393222 VIK393220:VIK393222 VSG393220:VSG393222 WCC393220:WCC393222 WLY393220:WLY393222 WVU393220:WVU393222 M458756:M458758 JI458756:JI458758 TE458756:TE458758 ADA458756:ADA458758 AMW458756:AMW458758 AWS458756:AWS458758 BGO458756:BGO458758 BQK458756:BQK458758 CAG458756:CAG458758 CKC458756:CKC458758 CTY458756:CTY458758 DDU458756:DDU458758 DNQ458756:DNQ458758 DXM458756:DXM458758 EHI458756:EHI458758 ERE458756:ERE458758 FBA458756:FBA458758 FKW458756:FKW458758 FUS458756:FUS458758 GEO458756:GEO458758 GOK458756:GOK458758 GYG458756:GYG458758 HIC458756:HIC458758 HRY458756:HRY458758 IBU458756:IBU458758 ILQ458756:ILQ458758 IVM458756:IVM458758 JFI458756:JFI458758 JPE458756:JPE458758 JZA458756:JZA458758 KIW458756:KIW458758 KSS458756:KSS458758 LCO458756:LCO458758 LMK458756:LMK458758 LWG458756:LWG458758 MGC458756:MGC458758 MPY458756:MPY458758 MZU458756:MZU458758 NJQ458756:NJQ458758 NTM458756:NTM458758 ODI458756:ODI458758 ONE458756:ONE458758 OXA458756:OXA458758 PGW458756:PGW458758 PQS458756:PQS458758 QAO458756:QAO458758 QKK458756:QKK458758 QUG458756:QUG458758 REC458756:REC458758 RNY458756:RNY458758 RXU458756:RXU458758 SHQ458756:SHQ458758 SRM458756:SRM458758 TBI458756:TBI458758 TLE458756:TLE458758 TVA458756:TVA458758 UEW458756:UEW458758 UOS458756:UOS458758 UYO458756:UYO458758 VIK458756:VIK458758 VSG458756:VSG458758 WCC458756:WCC458758 WLY458756:WLY458758 WVU458756:WVU458758 M524292:M524294 JI524292:JI524294 TE524292:TE524294 ADA524292:ADA524294 AMW524292:AMW524294 AWS524292:AWS524294 BGO524292:BGO524294 BQK524292:BQK524294 CAG524292:CAG524294 CKC524292:CKC524294 CTY524292:CTY524294 DDU524292:DDU524294 DNQ524292:DNQ524294 DXM524292:DXM524294 EHI524292:EHI524294 ERE524292:ERE524294 FBA524292:FBA524294 FKW524292:FKW524294 FUS524292:FUS524294 GEO524292:GEO524294 GOK524292:GOK524294 GYG524292:GYG524294 HIC524292:HIC524294 HRY524292:HRY524294 IBU524292:IBU524294 ILQ524292:ILQ524294 IVM524292:IVM524294 JFI524292:JFI524294 JPE524292:JPE524294 JZA524292:JZA524294 KIW524292:KIW524294 KSS524292:KSS524294 LCO524292:LCO524294 LMK524292:LMK524294 LWG524292:LWG524294 MGC524292:MGC524294 MPY524292:MPY524294 MZU524292:MZU524294 NJQ524292:NJQ524294 NTM524292:NTM524294 ODI524292:ODI524294 ONE524292:ONE524294 OXA524292:OXA524294 PGW524292:PGW524294 PQS524292:PQS524294 QAO524292:QAO524294 QKK524292:QKK524294 QUG524292:QUG524294 REC524292:REC524294 RNY524292:RNY524294 RXU524292:RXU524294 SHQ524292:SHQ524294 SRM524292:SRM524294 TBI524292:TBI524294 TLE524292:TLE524294 TVA524292:TVA524294 UEW524292:UEW524294 UOS524292:UOS524294 UYO524292:UYO524294 VIK524292:VIK524294 VSG524292:VSG524294 WCC524292:WCC524294 WLY524292:WLY524294 WVU524292:WVU524294 M589828:M589830 JI589828:JI589830 TE589828:TE589830 ADA589828:ADA589830 AMW589828:AMW589830 AWS589828:AWS589830 BGO589828:BGO589830 BQK589828:BQK589830 CAG589828:CAG589830 CKC589828:CKC589830 CTY589828:CTY589830 DDU589828:DDU589830 DNQ589828:DNQ589830 DXM589828:DXM589830 EHI589828:EHI589830 ERE589828:ERE589830 FBA589828:FBA589830 FKW589828:FKW589830 FUS589828:FUS589830 GEO589828:GEO589830 GOK589828:GOK589830 GYG589828:GYG589830 HIC589828:HIC589830 HRY589828:HRY589830 IBU589828:IBU589830 ILQ589828:ILQ589830 IVM589828:IVM589830 JFI589828:JFI589830 JPE589828:JPE589830 JZA589828:JZA589830 KIW589828:KIW589830 KSS589828:KSS589830 LCO589828:LCO589830 LMK589828:LMK589830 LWG589828:LWG589830 MGC589828:MGC589830 MPY589828:MPY589830 MZU589828:MZU589830 NJQ589828:NJQ589830 NTM589828:NTM589830 ODI589828:ODI589830 ONE589828:ONE589830 OXA589828:OXA589830 PGW589828:PGW589830 PQS589828:PQS589830 QAO589828:QAO589830 QKK589828:QKK589830 QUG589828:QUG589830 REC589828:REC589830 RNY589828:RNY589830 RXU589828:RXU589830 SHQ589828:SHQ589830 SRM589828:SRM589830 TBI589828:TBI589830 TLE589828:TLE589830 TVA589828:TVA589830 UEW589828:UEW589830 UOS589828:UOS589830 UYO589828:UYO589830 VIK589828:VIK589830 VSG589828:VSG589830 WCC589828:WCC589830 WLY589828:WLY589830 WVU589828:WVU589830 M655364:M655366 JI655364:JI655366 TE655364:TE655366 ADA655364:ADA655366 AMW655364:AMW655366 AWS655364:AWS655366 BGO655364:BGO655366 BQK655364:BQK655366 CAG655364:CAG655366 CKC655364:CKC655366 CTY655364:CTY655366 DDU655364:DDU655366 DNQ655364:DNQ655366 DXM655364:DXM655366 EHI655364:EHI655366 ERE655364:ERE655366 FBA655364:FBA655366 FKW655364:FKW655366 FUS655364:FUS655366 GEO655364:GEO655366 GOK655364:GOK655366 GYG655364:GYG655366 HIC655364:HIC655366 HRY655364:HRY655366 IBU655364:IBU655366 ILQ655364:ILQ655366 IVM655364:IVM655366 JFI655364:JFI655366 JPE655364:JPE655366 JZA655364:JZA655366 KIW655364:KIW655366 KSS655364:KSS655366 LCO655364:LCO655366 LMK655364:LMK655366 LWG655364:LWG655366 MGC655364:MGC655366 MPY655364:MPY655366 MZU655364:MZU655366 NJQ655364:NJQ655366 NTM655364:NTM655366 ODI655364:ODI655366 ONE655364:ONE655366 OXA655364:OXA655366 PGW655364:PGW655366 PQS655364:PQS655366 QAO655364:QAO655366 QKK655364:QKK655366 QUG655364:QUG655366 REC655364:REC655366 RNY655364:RNY655366 RXU655364:RXU655366 SHQ655364:SHQ655366 SRM655364:SRM655366 TBI655364:TBI655366 TLE655364:TLE655366 TVA655364:TVA655366 UEW655364:UEW655366 UOS655364:UOS655366 UYO655364:UYO655366 VIK655364:VIK655366 VSG655364:VSG655366 WCC655364:WCC655366 WLY655364:WLY655366 WVU655364:WVU655366 M720900:M720902 JI720900:JI720902 TE720900:TE720902 ADA720900:ADA720902 AMW720900:AMW720902 AWS720900:AWS720902 BGO720900:BGO720902 BQK720900:BQK720902 CAG720900:CAG720902 CKC720900:CKC720902 CTY720900:CTY720902 DDU720900:DDU720902 DNQ720900:DNQ720902 DXM720900:DXM720902 EHI720900:EHI720902 ERE720900:ERE720902 FBA720900:FBA720902 FKW720900:FKW720902 FUS720900:FUS720902 GEO720900:GEO720902 GOK720900:GOK720902 GYG720900:GYG720902 HIC720900:HIC720902 HRY720900:HRY720902 IBU720900:IBU720902 ILQ720900:ILQ720902 IVM720900:IVM720902 JFI720900:JFI720902 JPE720900:JPE720902 JZA720900:JZA720902 KIW720900:KIW720902 KSS720900:KSS720902 LCO720900:LCO720902 LMK720900:LMK720902 LWG720900:LWG720902 MGC720900:MGC720902 MPY720900:MPY720902 MZU720900:MZU720902 NJQ720900:NJQ720902 NTM720900:NTM720902 ODI720900:ODI720902 ONE720900:ONE720902 OXA720900:OXA720902 PGW720900:PGW720902 PQS720900:PQS720902 QAO720900:QAO720902 QKK720900:QKK720902 QUG720900:QUG720902 REC720900:REC720902 RNY720900:RNY720902 RXU720900:RXU720902 SHQ720900:SHQ720902 SRM720900:SRM720902 TBI720900:TBI720902 TLE720900:TLE720902 TVA720900:TVA720902 UEW720900:UEW720902 UOS720900:UOS720902 UYO720900:UYO720902 VIK720900:VIK720902 VSG720900:VSG720902 WCC720900:WCC720902 WLY720900:WLY720902 WVU720900:WVU720902 M786436:M786438 JI786436:JI786438 TE786436:TE786438 ADA786436:ADA786438 AMW786436:AMW786438 AWS786436:AWS786438 BGO786436:BGO786438 BQK786436:BQK786438 CAG786436:CAG786438 CKC786436:CKC786438 CTY786436:CTY786438 DDU786436:DDU786438 DNQ786436:DNQ786438 DXM786436:DXM786438 EHI786436:EHI786438 ERE786436:ERE786438 FBA786436:FBA786438 FKW786436:FKW786438 FUS786436:FUS786438 GEO786436:GEO786438 GOK786436:GOK786438 GYG786436:GYG786438 HIC786436:HIC786438 HRY786436:HRY786438 IBU786436:IBU786438 ILQ786436:ILQ786438 IVM786436:IVM786438 JFI786436:JFI786438 JPE786436:JPE786438 JZA786436:JZA786438 KIW786436:KIW786438 KSS786436:KSS786438 LCO786436:LCO786438 LMK786436:LMK786438 LWG786436:LWG786438 MGC786436:MGC786438 MPY786436:MPY786438 MZU786436:MZU786438 NJQ786436:NJQ786438 NTM786436:NTM786438 ODI786436:ODI786438 ONE786436:ONE786438 OXA786436:OXA786438 PGW786436:PGW786438 PQS786436:PQS786438 QAO786436:QAO786438 QKK786436:QKK786438 QUG786436:QUG786438 REC786436:REC786438 RNY786436:RNY786438 RXU786436:RXU786438 SHQ786436:SHQ786438 SRM786436:SRM786438 TBI786436:TBI786438 TLE786436:TLE786438 TVA786436:TVA786438 UEW786436:UEW786438 UOS786436:UOS786438 UYO786436:UYO786438 VIK786436:VIK786438 VSG786436:VSG786438 WCC786436:WCC786438 WLY786436:WLY786438 WVU786436:WVU786438 M851972:M851974 JI851972:JI851974 TE851972:TE851974 ADA851972:ADA851974 AMW851972:AMW851974 AWS851972:AWS851974 BGO851972:BGO851974 BQK851972:BQK851974 CAG851972:CAG851974 CKC851972:CKC851974 CTY851972:CTY851974 DDU851972:DDU851974 DNQ851972:DNQ851974 DXM851972:DXM851974 EHI851972:EHI851974 ERE851972:ERE851974 FBA851972:FBA851974 FKW851972:FKW851974 FUS851972:FUS851974 GEO851972:GEO851974 GOK851972:GOK851974 GYG851972:GYG851974 HIC851972:HIC851974 HRY851972:HRY851974 IBU851972:IBU851974 ILQ851972:ILQ851974 IVM851972:IVM851974 JFI851972:JFI851974 JPE851972:JPE851974 JZA851972:JZA851974 KIW851972:KIW851974 KSS851972:KSS851974 LCO851972:LCO851974 LMK851972:LMK851974 LWG851972:LWG851974 MGC851972:MGC851974 MPY851972:MPY851974 MZU851972:MZU851974 NJQ851972:NJQ851974 NTM851972:NTM851974 ODI851972:ODI851974 ONE851972:ONE851974 OXA851972:OXA851974 PGW851972:PGW851974 PQS851972:PQS851974 QAO851972:QAO851974 QKK851972:QKK851974 QUG851972:QUG851974 REC851972:REC851974 RNY851972:RNY851974 RXU851972:RXU851974 SHQ851972:SHQ851974 SRM851972:SRM851974 TBI851972:TBI851974 TLE851972:TLE851974 TVA851972:TVA851974 UEW851972:UEW851974 UOS851972:UOS851974 UYO851972:UYO851974 VIK851972:VIK851974 VSG851972:VSG851974 WCC851972:WCC851974 WLY851972:WLY851974 WVU851972:WVU851974 M917508:M917510 JI917508:JI917510 TE917508:TE917510 ADA917508:ADA917510 AMW917508:AMW917510 AWS917508:AWS917510 BGO917508:BGO917510 BQK917508:BQK917510 CAG917508:CAG917510 CKC917508:CKC917510 CTY917508:CTY917510 DDU917508:DDU917510 DNQ917508:DNQ917510 DXM917508:DXM917510 EHI917508:EHI917510 ERE917508:ERE917510 FBA917508:FBA917510 FKW917508:FKW917510 FUS917508:FUS917510 GEO917508:GEO917510 GOK917508:GOK917510 GYG917508:GYG917510 HIC917508:HIC917510 HRY917508:HRY917510 IBU917508:IBU917510 ILQ917508:ILQ917510 IVM917508:IVM917510 JFI917508:JFI917510 JPE917508:JPE917510 JZA917508:JZA917510 KIW917508:KIW917510 KSS917508:KSS917510 LCO917508:LCO917510 LMK917508:LMK917510 LWG917508:LWG917510 MGC917508:MGC917510 MPY917508:MPY917510 MZU917508:MZU917510 NJQ917508:NJQ917510 NTM917508:NTM917510 ODI917508:ODI917510 ONE917508:ONE917510 OXA917508:OXA917510 PGW917508:PGW917510 PQS917508:PQS917510 QAO917508:QAO917510 QKK917508:QKK917510 QUG917508:QUG917510 REC917508:REC917510 RNY917508:RNY917510 RXU917508:RXU917510 SHQ917508:SHQ917510 SRM917508:SRM917510 TBI917508:TBI917510 TLE917508:TLE917510 TVA917508:TVA917510 UEW917508:UEW917510 UOS917508:UOS917510 UYO917508:UYO917510 VIK917508:VIK917510 VSG917508:VSG917510 WCC917508:WCC917510 WLY917508:WLY917510 WVU917508:WVU917510 M983044:M983046 JI983044:JI983046 TE983044:TE983046 ADA983044:ADA983046 AMW983044:AMW983046 AWS983044:AWS983046 BGO983044:BGO983046 BQK983044:BQK983046 CAG983044:CAG983046 CKC983044:CKC983046 CTY983044:CTY983046 DDU983044:DDU983046 DNQ983044:DNQ983046 DXM983044:DXM983046 EHI983044:EHI983046 ERE983044:ERE983046 FBA983044:FBA983046 FKW983044:FKW983046 FUS983044:FUS983046 GEO983044:GEO983046 GOK983044:GOK983046 GYG983044:GYG983046 HIC983044:HIC983046 HRY983044:HRY983046 IBU983044:IBU983046 ILQ983044:ILQ983046 IVM983044:IVM983046 JFI983044:JFI983046 JPE983044:JPE983046 JZA983044:JZA983046 KIW983044:KIW983046 KSS983044:KSS983046 LCO983044:LCO983046 LMK983044:LMK983046 LWG983044:LWG983046 MGC983044:MGC983046 MPY983044:MPY983046 MZU983044:MZU983046 NJQ983044:NJQ983046 NTM983044:NTM983046 ODI983044:ODI983046 ONE983044:ONE983046 OXA983044:OXA983046 PGW983044:PGW983046 PQS983044:PQS983046 QAO983044:QAO983046 QKK983044:QKK983046 QUG983044:QUG983046 REC983044:REC983046 RNY983044:RNY983046 RXU983044:RXU983046 SHQ983044:SHQ983046 SRM983044:SRM983046 TBI983044:TBI983046 TLE983044:TLE983046 TVA983044:TVA983046 UEW983044:UEW983046 UOS983044:UOS983046 UYO983044:UYO983046 VIK983044:VIK983046 VSG983044:VSG983046 WCC983044:WCC983046 WLY983044:WLY983046 WVU983044:WVU983046 QUC983087 JM7:JM8 TI7:TI8 ADE7:ADE8 ANA7:ANA8 AWW7:AWW8 BGS7:BGS8 BQO7:BQO8 CAK7:CAK8 CKG7:CKG8 CUC7:CUC8 DDY7:DDY8 DNU7:DNU8 DXQ7:DXQ8 EHM7:EHM8 ERI7:ERI8 FBE7:FBE8 FLA7:FLA8 FUW7:FUW8 GES7:GES8 GOO7:GOO8 GYK7:GYK8 HIG7:HIG8 HSC7:HSC8 IBY7:IBY8 ILU7:ILU8 IVQ7:IVQ8 JFM7:JFM8 JPI7:JPI8 JZE7:JZE8 KJA7:KJA8 KSW7:KSW8 LCS7:LCS8 LMO7:LMO8 LWK7:LWK8 MGG7:MGG8 MQC7:MQC8 MZY7:MZY8 NJU7:NJU8 NTQ7:NTQ8 ODM7:ODM8 ONI7:ONI8 OXE7:OXE8 PHA7:PHA8 PQW7:PQW8 QAS7:QAS8 QKO7:QKO8 QUK7:QUK8 REG7:REG8 ROC7:ROC8 RXY7:RXY8 SHU7:SHU8 SRQ7:SRQ8 TBM7:TBM8 TLI7:TLI8 TVE7:TVE8 UFA7:UFA8 UOW7:UOW8 UYS7:UYS8 VIO7:VIO8 VSK7:VSK8 WCG7:WCG8 WMC7:WMC8 WVY7:WVY8 Q65540:Q65541 JM65540:JM65541 TI65540:TI65541 ADE65540:ADE65541 ANA65540:ANA65541 AWW65540:AWW65541 BGS65540:BGS65541 BQO65540:BQO65541 CAK65540:CAK65541 CKG65540:CKG65541 CUC65540:CUC65541 DDY65540:DDY65541 DNU65540:DNU65541 DXQ65540:DXQ65541 EHM65540:EHM65541 ERI65540:ERI65541 FBE65540:FBE65541 FLA65540:FLA65541 FUW65540:FUW65541 GES65540:GES65541 GOO65540:GOO65541 GYK65540:GYK65541 HIG65540:HIG65541 HSC65540:HSC65541 IBY65540:IBY65541 ILU65540:ILU65541 IVQ65540:IVQ65541 JFM65540:JFM65541 JPI65540:JPI65541 JZE65540:JZE65541 KJA65540:KJA65541 KSW65540:KSW65541 LCS65540:LCS65541 LMO65540:LMO65541 LWK65540:LWK65541 MGG65540:MGG65541 MQC65540:MQC65541 MZY65540:MZY65541 NJU65540:NJU65541 NTQ65540:NTQ65541 ODM65540:ODM65541 ONI65540:ONI65541 OXE65540:OXE65541 PHA65540:PHA65541 PQW65540:PQW65541 QAS65540:QAS65541 QKO65540:QKO65541 QUK65540:QUK65541 REG65540:REG65541 ROC65540:ROC65541 RXY65540:RXY65541 SHU65540:SHU65541 SRQ65540:SRQ65541 TBM65540:TBM65541 TLI65540:TLI65541 TVE65540:TVE65541 UFA65540:UFA65541 UOW65540:UOW65541 UYS65540:UYS65541 VIO65540:VIO65541 VSK65540:VSK65541 WCG65540:WCG65541 WMC65540:WMC65541 WVY65540:WVY65541 Q131076:Q131077 JM131076:JM131077 TI131076:TI131077 ADE131076:ADE131077 ANA131076:ANA131077 AWW131076:AWW131077 BGS131076:BGS131077 BQO131076:BQO131077 CAK131076:CAK131077 CKG131076:CKG131077 CUC131076:CUC131077 DDY131076:DDY131077 DNU131076:DNU131077 DXQ131076:DXQ131077 EHM131076:EHM131077 ERI131076:ERI131077 FBE131076:FBE131077 FLA131076:FLA131077 FUW131076:FUW131077 GES131076:GES131077 GOO131076:GOO131077 GYK131076:GYK131077 HIG131076:HIG131077 HSC131076:HSC131077 IBY131076:IBY131077 ILU131076:ILU131077 IVQ131076:IVQ131077 JFM131076:JFM131077 JPI131076:JPI131077 JZE131076:JZE131077 KJA131076:KJA131077 KSW131076:KSW131077 LCS131076:LCS131077 LMO131076:LMO131077 LWK131076:LWK131077 MGG131076:MGG131077 MQC131076:MQC131077 MZY131076:MZY131077 NJU131076:NJU131077 NTQ131076:NTQ131077 ODM131076:ODM131077 ONI131076:ONI131077 OXE131076:OXE131077 PHA131076:PHA131077 PQW131076:PQW131077 QAS131076:QAS131077 QKO131076:QKO131077 QUK131076:QUK131077 REG131076:REG131077 ROC131076:ROC131077 RXY131076:RXY131077 SHU131076:SHU131077 SRQ131076:SRQ131077 TBM131076:TBM131077 TLI131076:TLI131077 TVE131076:TVE131077 UFA131076:UFA131077 UOW131076:UOW131077 UYS131076:UYS131077 VIO131076:VIO131077 VSK131076:VSK131077 WCG131076:WCG131077 WMC131076:WMC131077 WVY131076:WVY131077 Q196612:Q196613 JM196612:JM196613 TI196612:TI196613 ADE196612:ADE196613 ANA196612:ANA196613 AWW196612:AWW196613 BGS196612:BGS196613 BQO196612:BQO196613 CAK196612:CAK196613 CKG196612:CKG196613 CUC196612:CUC196613 DDY196612:DDY196613 DNU196612:DNU196613 DXQ196612:DXQ196613 EHM196612:EHM196613 ERI196612:ERI196613 FBE196612:FBE196613 FLA196612:FLA196613 FUW196612:FUW196613 GES196612:GES196613 GOO196612:GOO196613 GYK196612:GYK196613 HIG196612:HIG196613 HSC196612:HSC196613 IBY196612:IBY196613 ILU196612:ILU196613 IVQ196612:IVQ196613 JFM196612:JFM196613 JPI196612:JPI196613 JZE196612:JZE196613 KJA196612:KJA196613 KSW196612:KSW196613 LCS196612:LCS196613 LMO196612:LMO196613 LWK196612:LWK196613 MGG196612:MGG196613 MQC196612:MQC196613 MZY196612:MZY196613 NJU196612:NJU196613 NTQ196612:NTQ196613 ODM196612:ODM196613 ONI196612:ONI196613 OXE196612:OXE196613 PHA196612:PHA196613 PQW196612:PQW196613 QAS196612:QAS196613 QKO196612:QKO196613 QUK196612:QUK196613 REG196612:REG196613 ROC196612:ROC196613 RXY196612:RXY196613 SHU196612:SHU196613 SRQ196612:SRQ196613 TBM196612:TBM196613 TLI196612:TLI196613 TVE196612:TVE196613 UFA196612:UFA196613 UOW196612:UOW196613 UYS196612:UYS196613 VIO196612:VIO196613 VSK196612:VSK196613 WCG196612:WCG196613 WMC196612:WMC196613 WVY196612:WVY196613 Q262148:Q262149 JM262148:JM262149 TI262148:TI262149 ADE262148:ADE262149 ANA262148:ANA262149 AWW262148:AWW262149 BGS262148:BGS262149 BQO262148:BQO262149 CAK262148:CAK262149 CKG262148:CKG262149 CUC262148:CUC262149 DDY262148:DDY262149 DNU262148:DNU262149 DXQ262148:DXQ262149 EHM262148:EHM262149 ERI262148:ERI262149 FBE262148:FBE262149 FLA262148:FLA262149 FUW262148:FUW262149 GES262148:GES262149 GOO262148:GOO262149 GYK262148:GYK262149 HIG262148:HIG262149 HSC262148:HSC262149 IBY262148:IBY262149 ILU262148:ILU262149 IVQ262148:IVQ262149 JFM262148:JFM262149 JPI262148:JPI262149 JZE262148:JZE262149 KJA262148:KJA262149 KSW262148:KSW262149 LCS262148:LCS262149 LMO262148:LMO262149 LWK262148:LWK262149 MGG262148:MGG262149 MQC262148:MQC262149 MZY262148:MZY262149 NJU262148:NJU262149 NTQ262148:NTQ262149 ODM262148:ODM262149 ONI262148:ONI262149 OXE262148:OXE262149 PHA262148:PHA262149 PQW262148:PQW262149 QAS262148:QAS262149 QKO262148:QKO262149 QUK262148:QUK262149 REG262148:REG262149 ROC262148:ROC262149 RXY262148:RXY262149 SHU262148:SHU262149 SRQ262148:SRQ262149 TBM262148:TBM262149 TLI262148:TLI262149 TVE262148:TVE262149 UFA262148:UFA262149 UOW262148:UOW262149 UYS262148:UYS262149 VIO262148:VIO262149 VSK262148:VSK262149 WCG262148:WCG262149 WMC262148:WMC262149 WVY262148:WVY262149 Q327684:Q327685 JM327684:JM327685 TI327684:TI327685 ADE327684:ADE327685 ANA327684:ANA327685 AWW327684:AWW327685 BGS327684:BGS327685 BQO327684:BQO327685 CAK327684:CAK327685 CKG327684:CKG327685 CUC327684:CUC327685 DDY327684:DDY327685 DNU327684:DNU327685 DXQ327684:DXQ327685 EHM327684:EHM327685 ERI327684:ERI327685 FBE327684:FBE327685 FLA327684:FLA327685 FUW327684:FUW327685 GES327684:GES327685 GOO327684:GOO327685 GYK327684:GYK327685 HIG327684:HIG327685 HSC327684:HSC327685 IBY327684:IBY327685 ILU327684:ILU327685 IVQ327684:IVQ327685 JFM327684:JFM327685 JPI327684:JPI327685 JZE327684:JZE327685 KJA327684:KJA327685 KSW327684:KSW327685 LCS327684:LCS327685 LMO327684:LMO327685 LWK327684:LWK327685 MGG327684:MGG327685 MQC327684:MQC327685 MZY327684:MZY327685 NJU327684:NJU327685 NTQ327684:NTQ327685 ODM327684:ODM327685 ONI327684:ONI327685 OXE327684:OXE327685 PHA327684:PHA327685 PQW327684:PQW327685 QAS327684:QAS327685 QKO327684:QKO327685 QUK327684:QUK327685 REG327684:REG327685 ROC327684:ROC327685 RXY327684:RXY327685 SHU327684:SHU327685 SRQ327684:SRQ327685 TBM327684:TBM327685 TLI327684:TLI327685 TVE327684:TVE327685 UFA327684:UFA327685 UOW327684:UOW327685 UYS327684:UYS327685 VIO327684:VIO327685 VSK327684:VSK327685 WCG327684:WCG327685 WMC327684:WMC327685 WVY327684:WVY327685 Q393220:Q393221 JM393220:JM393221 TI393220:TI393221 ADE393220:ADE393221 ANA393220:ANA393221 AWW393220:AWW393221 BGS393220:BGS393221 BQO393220:BQO393221 CAK393220:CAK393221 CKG393220:CKG393221 CUC393220:CUC393221 DDY393220:DDY393221 DNU393220:DNU393221 DXQ393220:DXQ393221 EHM393220:EHM393221 ERI393220:ERI393221 FBE393220:FBE393221 FLA393220:FLA393221 FUW393220:FUW393221 GES393220:GES393221 GOO393220:GOO393221 GYK393220:GYK393221 HIG393220:HIG393221 HSC393220:HSC393221 IBY393220:IBY393221 ILU393220:ILU393221 IVQ393220:IVQ393221 JFM393220:JFM393221 JPI393220:JPI393221 JZE393220:JZE393221 KJA393220:KJA393221 KSW393220:KSW393221 LCS393220:LCS393221 LMO393220:LMO393221 LWK393220:LWK393221 MGG393220:MGG393221 MQC393220:MQC393221 MZY393220:MZY393221 NJU393220:NJU393221 NTQ393220:NTQ393221 ODM393220:ODM393221 ONI393220:ONI393221 OXE393220:OXE393221 PHA393220:PHA393221 PQW393220:PQW393221 QAS393220:QAS393221 QKO393220:QKO393221 QUK393220:QUK393221 REG393220:REG393221 ROC393220:ROC393221 RXY393220:RXY393221 SHU393220:SHU393221 SRQ393220:SRQ393221 TBM393220:TBM393221 TLI393220:TLI393221 TVE393220:TVE393221 UFA393220:UFA393221 UOW393220:UOW393221 UYS393220:UYS393221 VIO393220:VIO393221 VSK393220:VSK393221 WCG393220:WCG393221 WMC393220:WMC393221 WVY393220:WVY393221 Q458756:Q458757 JM458756:JM458757 TI458756:TI458757 ADE458756:ADE458757 ANA458756:ANA458757 AWW458756:AWW458757 BGS458756:BGS458757 BQO458756:BQO458757 CAK458756:CAK458757 CKG458756:CKG458757 CUC458756:CUC458757 DDY458756:DDY458757 DNU458756:DNU458757 DXQ458756:DXQ458757 EHM458756:EHM458757 ERI458756:ERI458757 FBE458756:FBE458757 FLA458756:FLA458757 FUW458756:FUW458757 GES458756:GES458757 GOO458756:GOO458757 GYK458756:GYK458757 HIG458756:HIG458757 HSC458756:HSC458757 IBY458756:IBY458757 ILU458756:ILU458757 IVQ458756:IVQ458757 JFM458756:JFM458757 JPI458756:JPI458757 JZE458756:JZE458757 KJA458756:KJA458757 KSW458756:KSW458757 LCS458756:LCS458757 LMO458756:LMO458757 LWK458756:LWK458757 MGG458756:MGG458757 MQC458756:MQC458757 MZY458756:MZY458757 NJU458756:NJU458757 NTQ458756:NTQ458757 ODM458756:ODM458757 ONI458756:ONI458757 OXE458756:OXE458757 PHA458756:PHA458757 PQW458756:PQW458757 QAS458756:QAS458757 QKO458756:QKO458757 QUK458756:QUK458757 REG458756:REG458757 ROC458756:ROC458757 RXY458756:RXY458757 SHU458756:SHU458757 SRQ458756:SRQ458757 TBM458756:TBM458757 TLI458756:TLI458757 TVE458756:TVE458757 UFA458756:UFA458757 UOW458756:UOW458757 UYS458756:UYS458757 VIO458756:VIO458757 VSK458756:VSK458757 WCG458756:WCG458757 WMC458756:WMC458757 WVY458756:WVY458757 Q524292:Q524293 JM524292:JM524293 TI524292:TI524293 ADE524292:ADE524293 ANA524292:ANA524293 AWW524292:AWW524293 BGS524292:BGS524293 BQO524292:BQO524293 CAK524292:CAK524293 CKG524292:CKG524293 CUC524292:CUC524293 DDY524292:DDY524293 DNU524292:DNU524293 DXQ524292:DXQ524293 EHM524292:EHM524293 ERI524292:ERI524293 FBE524292:FBE524293 FLA524292:FLA524293 FUW524292:FUW524293 GES524292:GES524293 GOO524292:GOO524293 GYK524292:GYK524293 HIG524292:HIG524293 HSC524292:HSC524293 IBY524292:IBY524293 ILU524292:ILU524293 IVQ524292:IVQ524293 JFM524292:JFM524293 JPI524292:JPI524293 JZE524292:JZE524293 KJA524292:KJA524293 KSW524292:KSW524293 LCS524292:LCS524293 LMO524292:LMO524293 LWK524292:LWK524293 MGG524292:MGG524293 MQC524292:MQC524293 MZY524292:MZY524293 NJU524292:NJU524293 NTQ524292:NTQ524293 ODM524292:ODM524293 ONI524292:ONI524293 OXE524292:OXE524293 PHA524292:PHA524293 PQW524292:PQW524293 QAS524292:QAS524293 QKO524292:QKO524293 QUK524292:QUK524293 REG524292:REG524293 ROC524292:ROC524293 RXY524292:RXY524293 SHU524292:SHU524293 SRQ524292:SRQ524293 TBM524292:TBM524293 TLI524292:TLI524293 TVE524292:TVE524293 UFA524292:UFA524293 UOW524292:UOW524293 UYS524292:UYS524293 VIO524292:VIO524293 VSK524292:VSK524293 WCG524292:WCG524293 WMC524292:WMC524293 WVY524292:WVY524293 Q589828:Q589829 JM589828:JM589829 TI589828:TI589829 ADE589828:ADE589829 ANA589828:ANA589829 AWW589828:AWW589829 BGS589828:BGS589829 BQO589828:BQO589829 CAK589828:CAK589829 CKG589828:CKG589829 CUC589828:CUC589829 DDY589828:DDY589829 DNU589828:DNU589829 DXQ589828:DXQ589829 EHM589828:EHM589829 ERI589828:ERI589829 FBE589828:FBE589829 FLA589828:FLA589829 FUW589828:FUW589829 GES589828:GES589829 GOO589828:GOO589829 GYK589828:GYK589829 HIG589828:HIG589829 HSC589828:HSC589829 IBY589828:IBY589829 ILU589828:ILU589829 IVQ589828:IVQ589829 JFM589828:JFM589829 JPI589828:JPI589829 JZE589828:JZE589829 KJA589828:KJA589829 KSW589828:KSW589829 LCS589828:LCS589829 LMO589828:LMO589829 LWK589828:LWK589829 MGG589828:MGG589829 MQC589828:MQC589829 MZY589828:MZY589829 NJU589828:NJU589829 NTQ589828:NTQ589829 ODM589828:ODM589829 ONI589828:ONI589829 OXE589828:OXE589829 PHA589828:PHA589829 PQW589828:PQW589829 QAS589828:QAS589829 QKO589828:QKO589829 QUK589828:QUK589829 REG589828:REG589829 ROC589828:ROC589829 RXY589828:RXY589829 SHU589828:SHU589829 SRQ589828:SRQ589829 TBM589828:TBM589829 TLI589828:TLI589829 TVE589828:TVE589829 UFA589828:UFA589829 UOW589828:UOW589829 UYS589828:UYS589829 VIO589828:VIO589829 VSK589828:VSK589829 WCG589828:WCG589829 WMC589828:WMC589829 WVY589828:WVY589829 Q655364:Q655365 JM655364:JM655365 TI655364:TI655365 ADE655364:ADE655365 ANA655364:ANA655365 AWW655364:AWW655365 BGS655364:BGS655365 BQO655364:BQO655365 CAK655364:CAK655365 CKG655364:CKG655365 CUC655364:CUC655365 DDY655364:DDY655365 DNU655364:DNU655365 DXQ655364:DXQ655365 EHM655364:EHM655365 ERI655364:ERI655365 FBE655364:FBE655365 FLA655364:FLA655365 FUW655364:FUW655365 GES655364:GES655365 GOO655364:GOO655365 GYK655364:GYK655365 HIG655364:HIG655365 HSC655364:HSC655365 IBY655364:IBY655365 ILU655364:ILU655365 IVQ655364:IVQ655365 JFM655364:JFM655365 JPI655364:JPI655365 JZE655364:JZE655365 KJA655364:KJA655365 KSW655364:KSW655365 LCS655364:LCS655365 LMO655364:LMO655365 LWK655364:LWK655365 MGG655364:MGG655365 MQC655364:MQC655365 MZY655364:MZY655365 NJU655364:NJU655365 NTQ655364:NTQ655365 ODM655364:ODM655365 ONI655364:ONI655365 OXE655364:OXE655365 PHA655364:PHA655365 PQW655364:PQW655365 QAS655364:QAS655365 QKO655364:QKO655365 QUK655364:QUK655365 REG655364:REG655365 ROC655364:ROC655365 RXY655364:RXY655365 SHU655364:SHU655365 SRQ655364:SRQ655365 TBM655364:TBM655365 TLI655364:TLI655365 TVE655364:TVE655365 UFA655364:UFA655365 UOW655364:UOW655365 UYS655364:UYS655365 VIO655364:VIO655365 VSK655364:VSK655365 WCG655364:WCG655365 WMC655364:WMC655365 WVY655364:WVY655365 Q720900:Q720901 JM720900:JM720901 TI720900:TI720901 ADE720900:ADE720901 ANA720900:ANA720901 AWW720900:AWW720901 BGS720900:BGS720901 BQO720900:BQO720901 CAK720900:CAK720901 CKG720900:CKG720901 CUC720900:CUC720901 DDY720900:DDY720901 DNU720900:DNU720901 DXQ720900:DXQ720901 EHM720900:EHM720901 ERI720900:ERI720901 FBE720900:FBE720901 FLA720900:FLA720901 FUW720900:FUW720901 GES720900:GES720901 GOO720900:GOO720901 GYK720900:GYK720901 HIG720900:HIG720901 HSC720900:HSC720901 IBY720900:IBY720901 ILU720900:ILU720901 IVQ720900:IVQ720901 JFM720900:JFM720901 JPI720900:JPI720901 JZE720900:JZE720901 KJA720900:KJA720901 KSW720900:KSW720901 LCS720900:LCS720901 LMO720900:LMO720901 LWK720900:LWK720901 MGG720900:MGG720901 MQC720900:MQC720901 MZY720900:MZY720901 NJU720900:NJU720901 NTQ720900:NTQ720901 ODM720900:ODM720901 ONI720900:ONI720901 OXE720900:OXE720901 PHA720900:PHA720901 PQW720900:PQW720901 QAS720900:QAS720901 QKO720900:QKO720901 QUK720900:QUK720901 REG720900:REG720901 ROC720900:ROC720901 RXY720900:RXY720901 SHU720900:SHU720901 SRQ720900:SRQ720901 TBM720900:TBM720901 TLI720900:TLI720901 TVE720900:TVE720901 UFA720900:UFA720901 UOW720900:UOW720901 UYS720900:UYS720901 VIO720900:VIO720901 VSK720900:VSK720901 WCG720900:WCG720901 WMC720900:WMC720901 WVY720900:WVY720901 Q786436:Q786437 JM786436:JM786437 TI786436:TI786437 ADE786436:ADE786437 ANA786436:ANA786437 AWW786436:AWW786437 BGS786436:BGS786437 BQO786436:BQO786437 CAK786436:CAK786437 CKG786436:CKG786437 CUC786436:CUC786437 DDY786436:DDY786437 DNU786436:DNU786437 DXQ786436:DXQ786437 EHM786436:EHM786437 ERI786436:ERI786437 FBE786436:FBE786437 FLA786436:FLA786437 FUW786436:FUW786437 GES786436:GES786437 GOO786436:GOO786437 GYK786436:GYK786437 HIG786436:HIG786437 HSC786436:HSC786437 IBY786436:IBY786437 ILU786436:ILU786437 IVQ786436:IVQ786437 JFM786436:JFM786437 JPI786436:JPI786437 JZE786436:JZE786437 KJA786436:KJA786437 KSW786436:KSW786437 LCS786436:LCS786437 LMO786436:LMO786437 LWK786436:LWK786437 MGG786436:MGG786437 MQC786436:MQC786437 MZY786436:MZY786437 NJU786436:NJU786437 NTQ786436:NTQ786437 ODM786436:ODM786437 ONI786436:ONI786437 OXE786436:OXE786437 PHA786436:PHA786437 PQW786436:PQW786437 QAS786436:QAS786437 QKO786436:QKO786437 QUK786436:QUK786437 REG786436:REG786437 ROC786436:ROC786437 RXY786436:RXY786437 SHU786436:SHU786437 SRQ786436:SRQ786437 TBM786436:TBM786437 TLI786436:TLI786437 TVE786436:TVE786437 UFA786436:UFA786437 UOW786436:UOW786437 UYS786436:UYS786437 VIO786436:VIO786437 VSK786436:VSK786437 WCG786436:WCG786437 WMC786436:WMC786437 WVY786436:WVY786437 Q851972:Q851973 JM851972:JM851973 TI851972:TI851973 ADE851972:ADE851973 ANA851972:ANA851973 AWW851972:AWW851973 BGS851972:BGS851973 BQO851972:BQO851973 CAK851972:CAK851973 CKG851972:CKG851973 CUC851972:CUC851973 DDY851972:DDY851973 DNU851972:DNU851973 DXQ851972:DXQ851973 EHM851972:EHM851973 ERI851972:ERI851973 FBE851972:FBE851973 FLA851972:FLA851973 FUW851972:FUW851973 GES851972:GES851973 GOO851972:GOO851973 GYK851972:GYK851973 HIG851972:HIG851973 HSC851972:HSC851973 IBY851972:IBY851973 ILU851972:ILU851973 IVQ851972:IVQ851973 JFM851972:JFM851973 JPI851972:JPI851973 JZE851972:JZE851973 KJA851972:KJA851973 KSW851972:KSW851973 LCS851972:LCS851973 LMO851972:LMO851973 LWK851972:LWK851973 MGG851972:MGG851973 MQC851972:MQC851973 MZY851972:MZY851973 NJU851972:NJU851973 NTQ851972:NTQ851973 ODM851972:ODM851973 ONI851972:ONI851973 OXE851972:OXE851973 PHA851972:PHA851973 PQW851972:PQW851973 QAS851972:QAS851973 QKO851972:QKO851973 QUK851972:QUK851973 REG851972:REG851973 ROC851972:ROC851973 RXY851972:RXY851973 SHU851972:SHU851973 SRQ851972:SRQ851973 TBM851972:TBM851973 TLI851972:TLI851973 TVE851972:TVE851973 UFA851972:UFA851973 UOW851972:UOW851973 UYS851972:UYS851973 VIO851972:VIO851973 VSK851972:VSK851973 WCG851972:WCG851973 WMC851972:WMC851973 WVY851972:WVY851973 Q917508:Q917509 JM917508:JM917509 TI917508:TI917509 ADE917508:ADE917509 ANA917508:ANA917509 AWW917508:AWW917509 BGS917508:BGS917509 BQO917508:BQO917509 CAK917508:CAK917509 CKG917508:CKG917509 CUC917508:CUC917509 DDY917508:DDY917509 DNU917508:DNU917509 DXQ917508:DXQ917509 EHM917508:EHM917509 ERI917508:ERI917509 FBE917508:FBE917509 FLA917508:FLA917509 FUW917508:FUW917509 GES917508:GES917509 GOO917508:GOO917509 GYK917508:GYK917509 HIG917508:HIG917509 HSC917508:HSC917509 IBY917508:IBY917509 ILU917508:ILU917509 IVQ917508:IVQ917509 JFM917508:JFM917509 JPI917508:JPI917509 JZE917508:JZE917509 KJA917508:KJA917509 KSW917508:KSW917509 LCS917508:LCS917509 LMO917508:LMO917509 LWK917508:LWK917509 MGG917508:MGG917509 MQC917508:MQC917509 MZY917508:MZY917509 NJU917508:NJU917509 NTQ917508:NTQ917509 ODM917508:ODM917509 ONI917508:ONI917509 OXE917508:OXE917509 PHA917508:PHA917509 PQW917508:PQW917509 QAS917508:QAS917509 QKO917508:QKO917509 QUK917508:QUK917509 REG917508:REG917509 ROC917508:ROC917509 RXY917508:RXY917509 SHU917508:SHU917509 SRQ917508:SRQ917509 TBM917508:TBM917509 TLI917508:TLI917509 TVE917508:TVE917509 UFA917508:UFA917509 UOW917508:UOW917509 UYS917508:UYS917509 VIO917508:VIO917509 VSK917508:VSK917509 WCG917508:WCG917509 WMC917508:WMC917509 WVY917508:WVY917509 Q983044:Q983045 JM983044:JM983045 TI983044:TI983045 ADE983044:ADE983045 ANA983044:ANA983045 AWW983044:AWW983045 BGS983044:BGS983045 BQO983044:BQO983045 CAK983044:CAK983045 CKG983044:CKG983045 CUC983044:CUC983045 DDY983044:DDY983045 DNU983044:DNU983045 DXQ983044:DXQ983045 EHM983044:EHM983045 ERI983044:ERI983045 FBE983044:FBE983045 FLA983044:FLA983045 FUW983044:FUW983045 GES983044:GES983045 GOO983044:GOO983045 GYK983044:GYK983045 HIG983044:HIG983045 HSC983044:HSC983045 IBY983044:IBY983045 ILU983044:ILU983045 IVQ983044:IVQ983045 JFM983044:JFM983045 JPI983044:JPI983045 JZE983044:JZE983045 KJA983044:KJA983045 KSW983044:KSW983045 LCS983044:LCS983045 LMO983044:LMO983045 LWK983044:LWK983045 MGG983044:MGG983045 MQC983044:MQC983045 MZY983044:MZY983045 NJU983044:NJU983045 NTQ983044:NTQ983045 ODM983044:ODM983045 ONI983044:ONI983045 OXE983044:OXE983045 PHA983044:PHA983045 PQW983044:PQW983045 QAS983044:QAS983045 QKO983044:QKO983045 QUK983044:QUK983045 REG983044:REG983045 ROC983044:ROC983045 RXY983044:RXY983045 SHU983044:SHU983045 SRQ983044:SRQ983045 TBM983044:TBM983045 TLI983044:TLI983045 TVE983044:TVE983045 UFA983044:UFA983045 UOW983044:UOW983045 UYS983044:UYS983045 VIO983044:VIO983045 VSK983044:VSK983045 WCG983044:WCG983045 WMC983044:WMC983045 WVY983044:WVY983045 RDY983087 JQ7:JQ8 TM7:TM8 ADI7:ADI8 ANE7:ANE8 AXA7:AXA8 BGW7:BGW8 BQS7:BQS8 CAO7:CAO8 CKK7:CKK8 CUG7:CUG8 DEC7:DEC8 DNY7:DNY8 DXU7:DXU8 EHQ7:EHQ8 ERM7:ERM8 FBI7:FBI8 FLE7:FLE8 FVA7:FVA8 GEW7:GEW8 GOS7:GOS8 GYO7:GYO8 HIK7:HIK8 HSG7:HSG8 ICC7:ICC8 ILY7:ILY8 IVU7:IVU8 JFQ7:JFQ8 JPM7:JPM8 JZI7:JZI8 KJE7:KJE8 KTA7:KTA8 LCW7:LCW8 LMS7:LMS8 LWO7:LWO8 MGK7:MGK8 MQG7:MQG8 NAC7:NAC8 NJY7:NJY8 NTU7:NTU8 ODQ7:ODQ8 ONM7:ONM8 OXI7:OXI8 PHE7:PHE8 PRA7:PRA8 QAW7:QAW8 QKS7:QKS8 QUO7:QUO8 REK7:REK8 ROG7:ROG8 RYC7:RYC8 SHY7:SHY8 SRU7:SRU8 TBQ7:TBQ8 TLM7:TLM8 TVI7:TVI8 UFE7:UFE8 UPA7:UPA8 UYW7:UYW8 VIS7:VIS8 VSO7:VSO8 WCK7:WCK8 WMG7:WMG8 WWC7:WWC8 U65540:U65541 JQ65540:JQ65541 TM65540:TM65541 ADI65540:ADI65541 ANE65540:ANE65541 AXA65540:AXA65541 BGW65540:BGW65541 BQS65540:BQS65541 CAO65540:CAO65541 CKK65540:CKK65541 CUG65540:CUG65541 DEC65540:DEC65541 DNY65540:DNY65541 DXU65540:DXU65541 EHQ65540:EHQ65541 ERM65540:ERM65541 FBI65540:FBI65541 FLE65540:FLE65541 FVA65540:FVA65541 GEW65540:GEW65541 GOS65540:GOS65541 GYO65540:GYO65541 HIK65540:HIK65541 HSG65540:HSG65541 ICC65540:ICC65541 ILY65540:ILY65541 IVU65540:IVU65541 JFQ65540:JFQ65541 JPM65540:JPM65541 JZI65540:JZI65541 KJE65540:KJE65541 KTA65540:KTA65541 LCW65540:LCW65541 LMS65540:LMS65541 LWO65540:LWO65541 MGK65540:MGK65541 MQG65540:MQG65541 NAC65540:NAC65541 NJY65540:NJY65541 NTU65540:NTU65541 ODQ65540:ODQ65541 ONM65540:ONM65541 OXI65540:OXI65541 PHE65540:PHE65541 PRA65540:PRA65541 QAW65540:QAW65541 QKS65540:QKS65541 QUO65540:QUO65541 REK65540:REK65541 ROG65540:ROG65541 RYC65540:RYC65541 SHY65540:SHY65541 SRU65540:SRU65541 TBQ65540:TBQ65541 TLM65540:TLM65541 TVI65540:TVI65541 UFE65540:UFE65541 UPA65540:UPA65541 UYW65540:UYW65541 VIS65540:VIS65541 VSO65540:VSO65541 WCK65540:WCK65541 WMG65540:WMG65541 WWC65540:WWC65541 U131076:U131077 JQ131076:JQ131077 TM131076:TM131077 ADI131076:ADI131077 ANE131076:ANE131077 AXA131076:AXA131077 BGW131076:BGW131077 BQS131076:BQS131077 CAO131076:CAO131077 CKK131076:CKK131077 CUG131076:CUG131077 DEC131076:DEC131077 DNY131076:DNY131077 DXU131076:DXU131077 EHQ131076:EHQ131077 ERM131076:ERM131077 FBI131076:FBI131077 FLE131076:FLE131077 FVA131076:FVA131077 GEW131076:GEW131077 GOS131076:GOS131077 GYO131076:GYO131077 HIK131076:HIK131077 HSG131076:HSG131077 ICC131076:ICC131077 ILY131076:ILY131077 IVU131076:IVU131077 JFQ131076:JFQ131077 JPM131076:JPM131077 JZI131076:JZI131077 KJE131076:KJE131077 KTA131076:KTA131077 LCW131076:LCW131077 LMS131076:LMS131077 LWO131076:LWO131077 MGK131076:MGK131077 MQG131076:MQG131077 NAC131076:NAC131077 NJY131076:NJY131077 NTU131076:NTU131077 ODQ131076:ODQ131077 ONM131076:ONM131077 OXI131076:OXI131077 PHE131076:PHE131077 PRA131076:PRA131077 QAW131076:QAW131077 QKS131076:QKS131077 QUO131076:QUO131077 REK131076:REK131077 ROG131076:ROG131077 RYC131076:RYC131077 SHY131076:SHY131077 SRU131076:SRU131077 TBQ131076:TBQ131077 TLM131076:TLM131077 TVI131076:TVI131077 UFE131076:UFE131077 UPA131076:UPA131077 UYW131076:UYW131077 VIS131076:VIS131077 VSO131076:VSO131077 WCK131076:WCK131077 WMG131076:WMG131077 WWC131076:WWC131077 U196612:U196613 JQ196612:JQ196613 TM196612:TM196613 ADI196612:ADI196613 ANE196612:ANE196613 AXA196612:AXA196613 BGW196612:BGW196613 BQS196612:BQS196613 CAO196612:CAO196613 CKK196612:CKK196613 CUG196612:CUG196613 DEC196612:DEC196613 DNY196612:DNY196613 DXU196612:DXU196613 EHQ196612:EHQ196613 ERM196612:ERM196613 FBI196612:FBI196613 FLE196612:FLE196613 FVA196612:FVA196613 GEW196612:GEW196613 GOS196612:GOS196613 GYO196612:GYO196613 HIK196612:HIK196613 HSG196612:HSG196613 ICC196612:ICC196613 ILY196612:ILY196613 IVU196612:IVU196613 JFQ196612:JFQ196613 JPM196612:JPM196613 JZI196612:JZI196613 KJE196612:KJE196613 KTA196612:KTA196613 LCW196612:LCW196613 LMS196612:LMS196613 LWO196612:LWO196613 MGK196612:MGK196613 MQG196612:MQG196613 NAC196612:NAC196613 NJY196612:NJY196613 NTU196612:NTU196613 ODQ196612:ODQ196613 ONM196612:ONM196613 OXI196612:OXI196613 PHE196612:PHE196613 PRA196612:PRA196613 QAW196612:QAW196613 QKS196612:QKS196613 QUO196612:QUO196613 REK196612:REK196613 ROG196612:ROG196613 RYC196612:RYC196613 SHY196612:SHY196613 SRU196612:SRU196613 TBQ196612:TBQ196613 TLM196612:TLM196613 TVI196612:TVI196613 UFE196612:UFE196613 UPA196612:UPA196613 UYW196612:UYW196613 VIS196612:VIS196613 VSO196612:VSO196613 WCK196612:WCK196613 WMG196612:WMG196613 WWC196612:WWC196613 U262148:U262149 JQ262148:JQ262149 TM262148:TM262149 ADI262148:ADI262149 ANE262148:ANE262149 AXA262148:AXA262149 BGW262148:BGW262149 BQS262148:BQS262149 CAO262148:CAO262149 CKK262148:CKK262149 CUG262148:CUG262149 DEC262148:DEC262149 DNY262148:DNY262149 DXU262148:DXU262149 EHQ262148:EHQ262149 ERM262148:ERM262149 FBI262148:FBI262149 FLE262148:FLE262149 FVA262148:FVA262149 GEW262148:GEW262149 GOS262148:GOS262149 GYO262148:GYO262149 HIK262148:HIK262149 HSG262148:HSG262149 ICC262148:ICC262149 ILY262148:ILY262149 IVU262148:IVU262149 JFQ262148:JFQ262149 JPM262148:JPM262149 JZI262148:JZI262149 KJE262148:KJE262149 KTA262148:KTA262149 LCW262148:LCW262149 LMS262148:LMS262149 LWO262148:LWO262149 MGK262148:MGK262149 MQG262148:MQG262149 NAC262148:NAC262149 NJY262148:NJY262149 NTU262148:NTU262149 ODQ262148:ODQ262149 ONM262148:ONM262149 OXI262148:OXI262149 PHE262148:PHE262149 PRA262148:PRA262149 QAW262148:QAW262149 QKS262148:QKS262149 QUO262148:QUO262149 REK262148:REK262149 ROG262148:ROG262149 RYC262148:RYC262149 SHY262148:SHY262149 SRU262148:SRU262149 TBQ262148:TBQ262149 TLM262148:TLM262149 TVI262148:TVI262149 UFE262148:UFE262149 UPA262148:UPA262149 UYW262148:UYW262149 VIS262148:VIS262149 VSO262148:VSO262149 WCK262148:WCK262149 WMG262148:WMG262149 WWC262148:WWC262149 U327684:U327685 JQ327684:JQ327685 TM327684:TM327685 ADI327684:ADI327685 ANE327684:ANE327685 AXA327684:AXA327685 BGW327684:BGW327685 BQS327684:BQS327685 CAO327684:CAO327685 CKK327684:CKK327685 CUG327684:CUG327685 DEC327684:DEC327685 DNY327684:DNY327685 DXU327684:DXU327685 EHQ327684:EHQ327685 ERM327684:ERM327685 FBI327684:FBI327685 FLE327684:FLE327685 FVA327684:FVA327685 GEW327684:GEW327685 GOS327684:GOS327685 GYO327684:GYO327685 HIK327684:HIK327685 HSG327684:HSG327685 ICC327684:ICC327685 ILY327684:ILY327685 IVU327684:IVU327685 JFQ327684:JFQ327685 JPM327684:JPM327685 JZI327684:JZI327685 KJE327684:KJE327685 KTA327684:KTA327685 LCW327684:LCW327685 LMS327684:LMS327685 LWO327684:LWO327685 MGK327684:MGK327685 MQG327684:MQG327685 NAC327684:NAC327685 NJY327684:NJY327685 NTU327684:NTU327685 ODQ327684:ODQ327685 ONM327684:ONM327685 OXI327684:OXI327685 PHE327684:PHE327685 PRA327684:PRA327685 QAW327684:QAW327685 QKS327684:QKS327685 QUO327684:QUO327685 REK327684:REK327685 ROG327684:ROG327685 RYC327684:RYC327685 SHY327684:SHY327685 SRU327684:SRU327685 TBQ327684:TBQ327685 TLM327684:TLM327685 TVI327684:TVI327685 UFE327684:UFE327685 UPA327684:UPA327685 UYW327684:UYW327685 VIS327684:VIS327685 VSO327684:VSO327685 WCK327684:WCK327685 WMG327684:WMG327685 WWC327684:WWC327685 U393220:U393221 JQ393220:JQ393221 TM393220:TM393221 ADI393220:ADI393221 ANE393220:ANE393221 AXA393220:AXA393221 BGW393220:BGW393221 BQS393220:BQS393221 CAO393220:CAO393221 CKK393220:CKK393221 CUG393220:CUG393221 DEC393220:DEC393221 DNY393220:DNY393221 DXU393220:DXU393221 EHQ393220:EHQ393221 ERM393220:ERM393221 FBI393220:FBI393221 FLE393220:FLE393221 FVA393220:FVA393221 GEW393220:GEW393221 GOS393220:GOS393221 GYO393220:GYO393221 HIK393220:HIK393221 HSG393220:HSG393221 ICC393220:ICC393221 ILY393220:ILY393221 IVU393220:IVU393221 JFQ393220:JFQ393221 JPM393220:JPM393221 JZI393220:JZI393221 KJE393220:KJE393221 KTA393220:KTA393221 LCW393220:LCW393221 LMS393220:LMS393221 LWO393220:LWO393221 MGK393220:MGK393221 MQG393220:MQG393221 NAC393220:NAC393221 NJY393220:NJY393221 NTU393220:NTU393221 ODQ393220:ODQ393221 ONM393220:ONM393221 OXI393220:OXI393221 PHE393220:PHE393221 PRA393220:PRA393221 QAW393220:QAW393221 QKS393220:QKS393221 QUO393220:QUO393221 REK393220:REK393221 ROG393220:ROG393221 RYC393220:RYC393221 SHY393220:SHY393221 SRU393220:SRU393221 TBQ393220:TBQ393221 TLM393220:TLM393221 TVI393220:TVI393221 UFE393220:UFE393221 UPA393220:UPA393221 UYW393220:UYW393221 VIS393220:VIS393221 VSO393220:VSO393221 WCK393220:WCK393221 WMG393220:WMG393221 WWC393220:WWC393221 U458756:U458757 JQ458756:JQ458757 TM458756:TM458757 ADI458756:ADI458757 ANE458756:ANE458757 AXA458756:AXA458757 BGW458756:BGW458757 BQS458756:BQS458757 CAO458756:CAO458757 CKK458756:CKK458757 CUG458756:CUG458757 DEC458756:DEC458757 DNY458756:DNY458757 DXU458756:DXU458757 EHQ458756:EHQ458757 ERM458756:ERM458757 FBI458756:FBI458757 FLE458756:FLE458757 FVA458756:FVA458757 GEW458756:GEW458757 GOS458756:GOS458757 GYO458756:GYO458757 HIK458756:HIK458757 HSG458756:HSG458757 ICC458756:ICC458757 ILY458756:ILY458757 IVU458756:IVU458757 JFQ458756:JFQ458757 JPM458756:JPM458757 JZI458756:JZI458757 KJE458756:KJE458757 KTA458756:KTA458757 LCW458756:LCW458757 LMS458756:LMS458757 LWO458756:LWO458757 MGK458756:MGK458757 MQG458756:MQG458757 NAC458756:NAC458757 NJY458756:NJY458757 NTU458756:NTU458757 ODQ458756:ODQ458757 ONM458756:ONM458757 OXI458756:OXI458757 PHE458756:PHE458757 PRA458756:PRA458757 QAW458756:QAW458757 QKS458756:QKS458757 QUO458756:QUO458757 REK458756:REK458757 ROG458756:ROG458757 RYC458756:RYC458757 SHY458756:SHY458757 SRU458756:SRU458757 TBQ458756:TBQ458757 TLM458756:TLM458757 TVI458756:TVI458757 UFE458756:UFE458757 UPA458756:UPA458757 UYW458756:UYW458757 VIS458756:VIS458757 VSO458756:VSO458757 WCK458756:WCK458757 WMG458756:WMG458757 WWC458756:WWC458757 U524292:U524293 JQ524292:JQ524293 TM524292:TM524293 ADI524292:ADI524293 ANE524292:ANE524293 AXA524292:AXA524293 BGW524292:BGW524293 BQS524292:BQS524293 CAO524292:CAO524293 CKK524292:CKK524293 CUG524292:CUG524293 DEC524292:DEC524293 DNY524292:DNY524293 DXU524292:DXU524293 EHQ524292:EHQ524293 ERM524292:ERM524293 FBI524292:FBI524293 FLE524292:FLE524293 FVA524292:FVA524293 GEW524292:GEW524293 GOS524292:GOS524293 GYO524292:GYO524293 HIK524292:HIK524293 HSG524292:HSG524293 ICC524292:ICC524293 ILY524292:ILY524293 IVU524292:IVU524293 JFQ524292:JFQ524293 JPM524292:JPM524293 JZI524292:JZI524293 KJE524292:KJE524293 KTA524292:KTA524293 LCW524292:LCW524293 LMS524292:LMS524293 LWO524292:LWO524293 MGK524292:MGK524293 MQG524292:MQG524293 NAC524292:NAC524293 NJY524292:NJY524293 NTU524292:NTU524293 ODQ524292:ODQ524293 ONM524292:ONM524293 OXI524292:OXI524293 PHE524292:PHE524293 PRA524292:PRA524293 QAW524292:QAW524293 QKS524292:QKS524293 QUO524292:QUO524293 REK524292:REK524293 ROG524292:ROG524293 RYC524292:RYC524293 SHY524292:SHY524293 SRU524292:SRU524293 TBQ524292:TBQ524293 TLM524292:TLM524293 TVI524292:TVI524293 UFE524292:UFE524293 UPA524292:UPA524293 UYW524292:UYW524293 VIS524292:VIS524293 VSO524292:VSO524293 WCK524292:WCK524293 WMG524292:WMG524293 WWC524292:WWC524293 U589828:U589829 JQ589828:JQ589829 TM589828:TM589829 ADI589828:ADI589829 ANE589828:ANE589829 AXA589828:AXA589829 BGW589828:BGW589829 BQS589828:BQS589829 CAO589828:CAO589829 CKK589828:CKK589829 CUG589828:CUG589829 DEC589828:DEC589829 DNY589828:DNY589829 DXU589828:DXU589829 EHQ589828:EHQ589829 ERM589828:ERM589829 FBI589828:FBI589829 FLE589828:FLE589829 FVA589828:FVA589829 GEW589828:GEW589829 GOS589828:GOS589829 GYO589828:GYO589829 HIK589828:HIK589829 HSG589828:HSG589829 ICC589828:ICC589829 ILY589828:ILY589829 IVU589828:IVU589829 JFQ589828:JFQ589829 JPM589828:JPM589829 JZI589828:JZI589829 KJE589828:KJE589829 KTA589828:KTA589829 LCW589828:LCW589829 LMS589828:LMS589829 LWO589828:LWO589829 MGK589828:MGK589829 MQG589828:MQG589829 NAC589828:NAC589829 NJY589828:NJY589829 NTU589828:NTU589829 ODQ589828:ODQ589829 ONM589828:ONM589829 OXI589828:OXI589829 PHE589828:PHE589829 PRA589828:PRA589829 QAW589828:QAW589829 QKS589828:QKS589829 QUO589828:QUO589829 REK589828:REK589829 ROG589828:ROG589829 RYC589828:RYC589829 SHY589828:SHY589829 SRU589828:SRU589829 TBQ589828:TBQ589829 TLM589828:TLM589829 TVI589828:TVI589829 UFE589828:UFE589829 UPA589828:UPA589829 UYW589828:UYW589829 VIS589828:VIS589829 VSO589828:VSO589829 WCK589828:WCK589829 WMG589828:WMG589829 WWC589828:WWC589829 U655364:U655365 JQ655364:JQ655365 TM655364:TM655365 ADI655364:ADI655365 ANE655364:ANE655365 AXA655364:AXA655365 BGW655364:BGW655365 BQS655364:BQS655365 CAO655364:CAO655365 CKK655364:CKK655365 CUG655364:CUG655365 DEC655364:DEC655365 DNY655364:DNY655365 DXU655364:DXU655365 EHQ655364:EHQ655365 ERM655364:ERM655365 FBI655364:FBI655365 FLE655364:FLE655365 FVA655364:FVA655365 GEW655364:GEW655365 GOS655364:GOS655365 GYO655364:GYO655365 HIK655364:HIK655365 HSG655364:HSG655365 ICC655364:ICC655365 ILY655364:ILY655365 IVU655364:IVU655365 JFQ655364:JFQ655365 JPM655364:JPM655365 JZI655364:JZI655365 KJE655364:KJE655365 KTA655364:KTA655365 LCW655364:LCW655365 LMS655364:LMS655365 LWO655364:LWO655365 MGK655364:MGK655365 MQG655364:MQG655365 NAC655364:NAC655365 NJY655364:NJY655365 NTU655364:NTU655365 ODQ655364:ODQ655365 ONM655364:ONM655365 OXI655364:OXI655365 PHE655364:PHE655365 PRA655364:PRA655365 QAW655364:QAW655365 QKS655364:QKS655365 QUO655364:QUO655365 REK655364:REK655365 ROG655364:ROG655365 RYC655364:RYC655365 SHY655364:SHY655365 SRU655364:SRU655365 TBQ655364:TBQ655365 TLM655364:TLM655365 TVI655364:TVI655365 UFE655364:UFE655365 UPA655364:UPA655365 UYW655364:UYW655365 VIS655364:VIS655365 VSO655364:VSO655365 WCK655364:WCK655365 WMG655364:WMG655365 WWC655364:WWC655365 U720900:U720901 JQ720900:JQ720901 TM720900:TM720901 ADI720900:ADI720901 ANE720900:ANE720901 AXA720900:AXA720901 BGW720900:BGW720901 BQS720900:BQS720901 CAO720900:CAO720901 CKK720900:CKK720901 CUG720900:CUG720901 DEC720900:DEC720901 DNY720900:DNY720901 DXU720900:DXU720901 EHQ720900:EHQ720901 ERM720900:ERM720901 FBI720900:FBI720901 FLE720900:FLE720901 FVA720900:FVA720901 GEW720900:GEW720901 GOS720900:GOS720901 GYO720900:GYO720901 HIK720900:HIK720901 HSG720900:HSG720901 ICC720900:ICC720901 ILY720900:ILY720901 IVU720900:IVU720901 JFQ720900:JFQ720901 JPM720900:JPM720901 JZI720900:JZI720901 KJE720900:KJE720901 KTA720900:KTA720901 LCW720900:LCW720901 LMS720900:LMS720901 LWO720900:LWO720901 MGK720900:MGK720901 MQG720900:MQG720901 NAC720900:NAC720901 NJY720900:NJY720901 NTU720900:NTU720901 ODQ720900:ODQ720901 ONM720900:ONM720901 OXI720900:OXI720901 PHE720900:PHE720901 PRA720900:PRA720901 QAW720900:QAW720901 QKS720900:QKS720901 QUO720900:QUO720901 REK720900:REK720901 ROG720900:ROG720901 RYC720900:RYC720901 SHY720900:SHY720901 SRU720900:SRU720901 TBQ720900:TBQ720901 TLM720900:TLM720901 TVI720900:TVI720901 UFE720900:UFE720901 UPA720900:UPA720901 UYW720900:UYW720901 VIS720900:VIS720901 VSO720900:VSO720901 WCK720900:WCK720901 WMG720900:WMG720901 WWC720900:WWC720901 U786436:U786437 JQ786436:JQ786437 TM786436:TM786437 ADI786436:ADI786437 ANE786436:ANE786437 AXA786436:AXA786437 BGW786436:BGW786437 BQS786436:BQS786437 CAO786436:CAO786437 CKK786436:CKK786437 CUG786436:CUG786437 DEC786436:DEC786437 DNY786436:DNY786437 DXU786436:DXU786437 EHQ786436:EHQ786437 ERM786436:ERM786437 FBI786436:FBI786437 FLE786436:FLE786437 FVA786436:FVA786437 GEW786436:GEW786437 GOS786436:GOS786437 GYO786436:GYO786437 HIK786436:HIK786437 HSG786436:HSG786437 ICC786436:ICC786437 ILY786436:ILY786437 IVU786436:IVU786437 JFQ786436:JFQ786437 JPM786436:JPM786437 JZI786436:JZI786437 KJE786436:KJE786437 KTA786436:KTA786437 LCW786436:LCW786437 LMS786436:LMS786437 LWO786436:LWO786437 MGK786436:MGK786437 MQG786436:MQG786437 NAC786436:NAC786437 NJY786436:NJY786437 NTU786436:NTU786437 ODQ786436:ODQ786437 ONM786436:ONM786437 OXI786436:OXI786437 PHE786436:PHE786437 PRA786436:PRA786437 QAW786436:QAW786437 QKS786436:QKS786437 QUO786436:QUO786437 REK786436:REK786437 ROG786436:ROG786437 RYC786436:RYC786437 SHY786436:SHY786437 SRU786436:SRU786437 TBQ786436:TBQ786437 TLM786436:TLM786437 TVI786436:TVI786437 UFE786436:UFE786437 UPA786436:UPA786437 UYW786436:UYW786437 VIS786436:VIS786437 VSO786436:VSO786437 WCK786436:WCK786437 WMG786436:WMG786437 WWC786436:WWC786437 U851972:U851973 JQ851972:JQ851973 TM851972:TM851973 ADI851972:ADI851973 ANE851972:ANE851973 AXA851972:AXA851973 BGW851972:BGW851973 BQS851972:BQS851973 CAO851972:CAO851973 CKK851972:CKK851973 CUG851972:CUG851973 DEC851972:DEC851973 DNY851972:DNY851973 DXU851972:DXU851973 EHQ851972:EHQ851973 ERM851972:ERM851973 FBI851972:FBI851973 FLE851972:FLE851973 FVA851972:FVA851973 GEW851972:GEW851973 GOS851972:GOS851973 GYO851972:GYO851973 HIK851972:HIK851973 HSG851972:HSG851973 ICC851972:ICC851973 ILY851972:ILY851973 IVU851972:IVU851973 JFQ851972:JFQ851973 JPM851972:JPM851973 JZI851972:JZI851973 KJE851972:KJE851973 KTA851972:KTA851973 LCW851972:LCW851973 LMS851972:LMS851973 LWO851972:LWO851973 MGK851972:MGK851973 MQG851972:MQG851973 NAC851972:NAC851973 NJY851972:NJY851973 NTU851972:NTU851973 ODQ851972:ODQ851973 ONM851972:ONM851973 OXI851972:OXI851973 PHE851972:PHE851973 PRA851972:PRA851973 QAW851972:QAW851973 QKS851972:QKS851973 QUO851972:QUO851973 REK851972:REK851973 ROG851972:ROG851973 RYC851972:RYC851973 SHY851972:SHY851973 SRU851972:SRU851973 TBQ851972:TBQ851973 TLM851972:TLM851973 TVI851972:TVI851973 UFE851972:UFE851973 UPA851972:UPA851973 UYW851972:UYW851973 VIS851972:VIS851973 VSO851972:VSO851973 WCK851972:WCK851973 WMG851972:WMG851973 WWC851972:WWC851973 U917508:U917509 JQ917508:JQ917509 TM917508:TM917509 ADI917508:ADI917509 ANE917508:ANE917509 AXA917508:AXA917509 BGW917508:BGW917509 BQS917508:BQS917509 CAO917508:CAO917509 CKK917508:CKK917509 CUG917508:CUG917509 DEC917508:DEC917509 DNY917508:DNY917509 DXU917508:DXU917509 EHQ917508:EHQ917509 ERM917508:ERM917509 FBI917508:FBI917509 FLE917508:FLE917509 FVA917508:FVA917509 GEW917508:GEW917509 GOS917508:GOS917509 GYO917508:GYO917509 HIK917508:HIK917509 HSG917508:HSG917509 ICC917508:ICC917509 ILY917508:ILY917509 IVU917508:IVU917509 JFQ917508:JFQ917509 JPM917508:JPM917509 JZI917508:JZI917509 KJE917508:KJE917509 KTA917508:KTA917509 LCW917508:LCW917509 LMS917508:LMS917509 LWO917508:LWO917509 MGK917508:MGK917509 MQG917508:MQG917509 NAC917508:NAC917509 NJY917508:NJY917509 NTU917508:NTU917509 ODQ917508:ODQ917509 ONM917508:ONM917509 OXI917508:OXI917509 PHE917508:PHE917509 PRA917508:PRA917509 QAW917508:QAW917509 QKS917508:QKS917509 QUO917508:QUO917509 REK917508:REK917509 ROG917508:ROG917509 RYC917508:RYC917509 SHY917508:SHY917509 SRU917508:SRU917509 TBQ917508:TBQ917509 TLM917508:TLM917509 TVI917508:TVI917509 UFE917508:UFE917509 UPA917508:UPA917509 UYW917508:UYW917509 VIS917508:VIS917509 VSO917508:VSO917509 WCK917508:WCK917509 WMG917508:WMG917509 WWC917508:WWC917509 U983044:U983045 JQ983044:JQ983045 TM983044:TM983045 ADI983044:ADI983045 ANE983044:ANE983045 AXA983044:AXA983045 BGW983044:BGW983045 BQS983044:BQS983045 CAO983044:CAO983045 CKK983044:CKK983045 CUG983044:CUG983045 DEC983044:DEC983045 DNY983044:DNY983045 DXU983044:DXU983045 EHQ983044:EHQ983045 ERM983044:ERM983045 FBI983044:FBI983045 FLE983044:FLE983045 FVA983044:FVA983045 GEW983044:GEW983045 GOS983044:GOS983045 GYO983044:GYO983045 HIK983044:HIK983045 HSG983044:HSG983045 ICC983044:ICC983045 ILY983044:ILY983045 IVU983044:IVU983045 JFQ983044:JFQ983045 JPM983044:JPM983045 JZI983044:JZI983045 KJE983044:KJE983045 KTA983044:KTA983045 LCW983044:LCW983045 LMS983044:LMS983045 LWO983044:LWO983045 MGK983044:MGK983045 MQG983044:MQG983045 NAC983044:NAC983045 NJY983044:NJY983045 NTU983044:NTU983045 ODQ983044:ODQ983045 ONM983044:ONM983045 OXI983044:OXI983045 PHE983044:PHE983045 PRA983044:PRA983045 QAW983044:QAW983045 QKS983044:QKS983045 QUO983044:QUO983045 REK983044:REK983045 ROG983044:ROG983045 RYC983044:RYC983045 SHY983044:SHY983045 SRU983044:SRU983045 TBQ983044:TBQ983045 TLM983044:TLM983045 TVI983044:TVI983045 UFE983044:UFE983045 UPA983044:UPA983045 UYW983044:UYW983045 VIS983044:VIS983045 VSO983044:VSO983045 WCK983044:WCK983045 WMG983044:WMG983045 WWC983044:WWC983045 RXQ983087 JU9:JU10 TQ9:TQ10 ADM9:ADM10 ANI9:ANI10 AXE9:AXE10 BHA9:BHA10 BQW9:BQW10 CAS9:CAS10 CKO9:CKO10 CUK9:CUK10 DEG9:DEG10 DOC9:DOC10 DXY9:DXY10 EHU9:EHU10 ERQ9:ERQ10 FBM9:FBM10 FLI9:FLI10 FVE9:FVE10 GFA9:GFA10 GOW9:GOW10 GYS9:GYS10 HIO9:HIO10 HSK9:HSK10 ICG9:ICG10 IMC9:IMC10 IVY9:IVY10 JFU9:JFU10 JPQ9:JPQ10 JZM9:JZM10 KJI9:KJI10 KTE9:KTE10 LDA9:LDA10 LMW9:LMW10 LWS9:LWS10 MGO9:MGO10 MQK9:MQK10 NAG9:NAG10 NKC9:NKC10 NTY9:NTY10 ODU9:ODU10 ONQ9:ONQ10 OXM9:OXM10 PHI9:PHI10 PRE9:PRE10 QBA9:QBA10 QKW9:QKW10 QUS9:QUS10 REO9:REO10 ROK9:ROK10 RYG9:RYG10 SIC9:SIC10 SRY9:SRY10 TBU9:TBU10 TLQ9:TLQ10 TVM9:TVM10 UFI9:UFI10 UPE9:UPE10 UZA9:UZA10 VIW9:VIW10 VSS9:VSS10 WCO9:WCO10 WMK9:WMK10 WWG9:WWG10 Y65542:Y65543 JU65542:JU65543 TQ65542:TQ65543 ADM65542:ADM65543 ANI65542:ANI65543 AXE65542:AXE65543 BHA65542:BHA65543 BQW65542:BQW65543 CAS65542:CAS65543 CKO65542:CKO65543 CUK65542:CUK65543 DEG65542:DEG65543 DOC65542:DOC65543 DXY65542:DXY65543 EHU65542:EHU65543 ERQ65542:ERQ65543 FBM65542:FBM65543 FLI65542:FLI65543 FVE65542:FVE65543 GFA65542:GFA65543 GOW65542:GOW65543 GYS65542:GYS65543 HIO65542:HIO65543 HSK65542:HSK65543 ICG65542:ICG65543 IMC65542:IMC65543 IVY65542:IVY65543 JFU65542:JFU65543 JPQ65542:JPQ65543 JZM65542:JZM65543 KJI65542:KJI65543 KTE65542:KTE65543 LDA65542:LDA65543 LMW65542:LMW65543 LWS65542:LWS65543 MGO65542:MGO65543 MQK65542:MQK65543 NAG65542:NAG65543 NKC65542:NKC65543 NTY65542:NTY65543 ODU65542:ODU65543 ONQ65542:ONQ65543 OXM65542:OXM65543 PHI65542:PHI65543 PRE65542:PRE65543 QBA65542:QBA65543 QKW65542:QKW65543 QUS65542:QUS65543 REO65542:REO65543 ROK65542:ROK65543 RYG65542:RYG65543 SIC65542:SIC65543 SRY65542:SRY65543 TBU65542:TBU65543 TLQ65542:TLQ65543 TVM65542:TVM65543 UFI65542:UFI65543 UPE65542:UPE65543 UZA65542:UZA65543 VIW65542:VIW65543 VSS65542:VSS65543 WCO65542:WCO65543 WMK65542:WMK65543 WWG65542:WWG65543 Y131078:Y131079 JU131078:JU131079 TQ131078:TQ131079 ADM131078:ADM131079 ANI131078:ANI131079 AXE131078:AXE131079 BHA131078:BHA131079 BQW131078:BQW131079 CAS131078:CAS131079 CKO131078:CKO131079 CUK131078:CUK131079 DEG131078:DEG131079 DOC131078:DOC131079 DXY131078:DXY131079 EHU131078:EHU131079 ERQ131078:ERQ131079 FBM131078:FBM131079 FLI131078:FLI131079 FVE131078:FVE131079 GFA131078:GFA131079 GOW131078:GOW131079 GYS131078:GYS131079 HIO131078:HIO131079 HSK131078:HSK131079 ICG131078:ICG131079 IMC131078:IMC131079 IVY131078:IVY131079 JFU131078:JFU131079 JPQ131078:JPQ131079 JZM131078:JZM131079 KJI131078:KJI131079 KTE131078:KTE131079 LDA131078:LDA131079 LMW131078:LMW131079 LWS131078:LWS131079 MGO131078:MGO131079 MQK131078:MQK131079 NAG131078:NAG131079 NKC131078:NKC131079 NTY131078:NTY131079 ODU131078:ODU131079 ONQ131078:ONQ131079 OXM131078:OXM131079 PHI131078:PHI131079 PRE131078:PRE131079 QBA131078:QBA131079 QKW131078:QKW131079 QUS131078:QUS131079 REO131078:REO131079 ROK131078:ROK131079 RYG131078:RYG131079 SIC131078:SIC131079 SRY131078:SRY131079 TBU131078:TBU131079 TLQ131078:TLQ131079 TVM131078:TVM131079 UFI131078:UFI131079 UPE131078:UPE131079 UZA131078:UZA131079 VIW131078:VIW131079 VSS131078:VSS131079 WCO131078:WCO131079 WMK131078:WMK131079 WWG131078:WWG131079 Y196614:Y196615 JU196614:JU196615 TQ196614:TQ196615 ADM196614:ADM196615 ANI196614:ANI196615 AXE196614:AXE196615 BHA196614:BHA196615 BQW196614:BQW196615 CAS196614:CAS196615 CKO196614:CKO196615 CUK196614:CUK196615 DEG196614:DEG196615 DOC196614:DOC196615 DXY196614:DXY196615 EHU196614:EHU196615 ERQ196614:ERQ196615 FBM196614:FBM196615 FLI196614:FLI196615 FVE196614:FVE196615 GFA196614:GFA196615 GOW196614:GOW196615 GYS196614:GYS196615 HIO196614:HIO196615 HSK196614:HSK196615 ICG196614:ICG196615 IMC196614:IMC196615 IVY196614:IVY196615 JFU196614:JFU196615 JPQ196614:JPQ196615 JZM196614:JZM196615 KJI196614:KJI196615 KTE196614:KTE196615 LDA196614:LDA196615 LMW196614:LMW196615 LWS196614:LWS196615 MGO196614:MGO196615 MQK196614:MQK196615 NAG196614:NAG196615 NKC196614:NKC196615 NTY196614:NTY196615 ODU196614:ODU196615 ONQ196614:ONQ196615 OXM196614:OXM196615 PHI196614:PHI196615 PRE196614:PRE196615 QBA196614:QBA196615 QKW196614:QKW196615 QUS196614:QUS196615 REO196614:REO196615 ROK196614:ROK196615 RYG196614:RYG196615 SIC196614:SIC196615 SRY196614:SRY196615 TBU196614:TBU196615 TLQ196614:TLQ196615 TVM196614:TVM196615 UFI196614:UFI196615 UPE196614:UPE196615 UZA196614:UZA196615 VIW196614:VIW196615 VSS196614:VSS196615 WCO196614:WCO196615 WMK196614:WMK196615 WWG196614:WWG196615 Y262150:Y262151 JU262150:JU262151 TQ262150:TQ262151 ADM262150:ADM262151 ANI262150:ANI262151 AXE262150:AXE262151 BHA262150:BHA262151 BQW262150:BQW262151 CAS262150:CAS262151 CKO262150:CKO262151 CUK262150:CUK262151 DEG262150:DEG262151 DOC262150:DOC262151 DXY262150:DXY262151 EHU262150:EHU262151 ERQ262150:ERQ262151 FBM262150:FBM262151 FLI262150:FLI262151 FVE262150:FVE262151 GFA262150:GFA262151 GOW262150:GOW262151 GYS262150:GYS262151 HIO262150:HIO262151 HSK262150:HSK262151 ICG262150:ICG262151 IMC262150:IMC262151 IVY262150:IVY262151 JFU262150:JFU262151 JPQ262150:JPQ262151 JZM262150:JZM262151 KJI262150:KJI262151 KTE262150:KTE262151 LDA262150:LDA262151 LMW262150:LMW262151 LWS262150:LWS262151 MGO262150:MGO262151 MQK262150:MQK262151 NAG262150:NAG262151 NKC262150:NKC262151 NTY262150:NTY262151 ODU262150:ODU262151 ONQ262150:ONQ262151 OXM262150:OXM262151 PHI262150:PHI262151 PRE262150:PRE262151 QBA262150:QBA262151 QKW262150:QKW262151 QUS262150:QUS262151 REO262150:REO262151 ROK262150:ROK262151 RYG262150:RYG262151 SIC262150:SIC262151 SRY262150:SRY262151 TBU262150:TBU262151 TLQ262150:TLQ262151 TVM262150:TVM262151 UFI262150:UFI262151 UPE262150:UPE262151 UZA262150:UZA262151 VIW262150:VIW262151 VSS262150:VSS262151 WCO262150:WCO262151 WMK262150:WMK262151 WWG262150:WWG262151 Y327686:Y327687 JU327686:JU327687 TQ327686:TQ327687 ADM327686:ADM327687 ANI327686:ANI327687 AXE327686:AXE327687 BHA327686:BHA327687 BQW327686:BQW327687 CAS327686:CAS327687 CKO327686:CKO327687 CUK327686:CUK327687 DEG327686:DEG327687 DOC327686:DOC327687 DXY327686:DXY327687 EHU327686:EHU327687 ERQ327686:ERQ327687 FBM327686:FBM327687 FLI327686:FLI327687 FVE327686:FVE327687 GFA327686:GFA327687 GOW327686:GOW327687 GYS327686:GYS327687 HIO327686:HIO327687 HSK327686:HSK327687 ICG327686:ICG327687 IMC327686:IMC327687 IVY327686:IVY327687 JFU327686:JFU327687 JPQ327686:JPQ327687 JZM327686:JZM327687 KJI327686:KJI327687 KTE327686:KTE327687 LDA327686:LDA327687 LMW327686:LMW327687 LWS327686:LWS327687 MGO327686:MGO327687 MQK327686:MQK327687 NAG327686:NAG327687 NKC327686:NKC327687 NTY327686:NTY327687 ODU327686:ODU327687 ONQ327686:ONQ327687 OXM327686:OXM327687 PHI327686:PHI327687 PRE327686:PRE327687 QBA327686:QBA327687 QKW327686:QKW327687 QUS327686:QUS327687 REO327686:REO327687 ROK327686:ROK327687 RYG327686:RYG327687 SIC327686:SIC327687 SRY327686:SRY327687 TBU327686:TBU327687 TLQ327686:TLQ327687 TVM327686:TVM327687 UFI327686:UFI327687 UPE327686:UPE327687 UZA327686:UZA327687 VIW327686:VIW327687 VSS327686:VSS327687 WCO327686:WCO327687 WMK327686:WMK327687 WWG327686:WWG327687 Y393222:Y393223 JU393222:JU393223 TQ393222:TQ393223 ADM393222:ADM393223 ANI393222:ANI393223 AXE393222:AXE393223 BHA393222:BHA393223 BQW393222:BQW393223 CAS393222:CAS393223 CKO393222:CKO393223 CUK393222:CUK393223 DEG393222:DEG393223 DOC393222:DOC393223 DXY393222:DXY393223 EHU393222:EHU393223 ERQ393222:ERQ393223 FBM393222:FBM393223 FLI393222:FLI393223 FVE393222:FVE393223 GFA393222:GFA393223 GOW393222:GOW393223 GYS393222:GYS393223 HIO393222:HIO393223 HSK393222:HSK393223 ICG393222:ICG393223 IMC393222:IMC393223 IVY393222:IVY393223 JFU393222:JFU393223 JPQ393222:JPQ393223 JZM393222:JZM393223 KJI393222:KJI393223 KTE393222:KTE393223 LDA393222:LDA393223 LMW393222:LMW393223 LWS393222:LWS393223 MGO393222:MGO393223 MQK393222:MQK393223 NAG393222:NAG393223 NKC393222:NKC393223 NTY393222:NTY393223 ODU393222:ODU393223 ONQ393222:ONQ393223 OXM393222:OXM393223 PHI393222:PHI393223 PRE393222:PRE393223 QBA393222:QBA393223 QKW393222:QKW393223 QUS393222:QUS393223 REO393222:REO393223 ROK393222:ROK393223 RYG393222:RYG393223 SIC393222:SIC393223 SRY393222:SRY393223 TBU393222:TBU393223 TLQ393222:TLQ393223 TVM393222:TVM393223 UFI393222:UFI393223 UPE393222:UPE393223 UZA393222:UZA393223 VIW393222:VIW393223 VSS393222:VSS393223 WCO393222:WCO393223 WMK393222:WMK393223 WWG393222:WWG393223 Y458758:Y458759 JU458758:JU458759 TQ458758:TQ458759 ADM458758:ADM458759 ANI458758:ANI458759 AXE458758:AXE458759 BHA458758:BHA458759 BQW458758:BQW458759 CAS458758:CAS458759 CKO458758:CKO458759 CUK458758:CUK458759 DEG458758:DEG458759 DOC458758:DOC458759 DXY458758:DXY458759 EHU458758:EHU458759 ERQ458758:ERQ458759 FBM458758:FBM458759 FLI458758:FLI458759 FVE458758:FVE458759 GFA458758:GFA458759 GOW458758:GOW458759 GYS458758:GYS458759 HIO458758:HIO458759 HSK458758:HSK458759 ICG458758:ICG458759 IMC458758:IMC458759 IVY458758:IVY458759 JFU458758:JFU458759 JPQ458758:JPQ458759 JZM458758:JZM458759 KJI458758:KJI458759 KTE458758:KTE458759 LDA458758:LDA458759 LMW458758:LMW458759 LWS458758:LWS458759 MGO458758:MGO458759 MQK458758:MQK458759 NAG458758:NAG458759 NKC458758:NKC458759 NTY458758:NTY458759 ODU458758:ODU458759 ONQ458758:ONQ458759 OXM458758:OXM458759 PHI458758:PHI458759 PRE458758:PRE458759 QBA458758:QBA458759 QKW458758:QKW458759 QUS458758:QUS458759 REO458758:REO458759 ROK458758:ROK458759 RYG458758:RYG458759 SIC458758:SIC458759 SRY458758:SRY458759 TBU458758:TBU458759 TLQ458758:TLQ458759 TVM458758:TVM458759 UFI458758:UFI458759 UPE458758:UPE458759 UZA458758:UZA458759 VIW458758:VIW458759 VSS458758:VSS458759 WCO458758:WCO458759 WMK458758:WMK458759 WWG458758:WWG458759 Y524294:Y524295 JU524294:JU524295 TQ524294:TQ524295 ADM524294:ADM524295 ANI524294:ANI524295 AXE524294:AXE524295 BHA524294:BHA524295 BQW524294:BQW524295 CAS524294:CAS524295 CKO524294:CKO524295 CUK524294:CUK524295 DEG524294:DEG524295 DOC524294:DOC524295 DXY524294:DXY524295 EHU524294:EHU524295 ERQ524294:ERQ524295 FBM524294:FBM524295 FLI524294:FLI524295 FVE524294:FVE524295 GFA524294:GFA524295 GOW524294:GOW524295 GYS524294:GYS524295 HIO524294:HIO524295 HSK524294:HSK524295 ICG524294:ICG524295 IMC524294:IMC524295 IVY524294:IVY524295 JFU524294:JFU524295 JPQ524294:JPQ524295 JZM524294:JZM524295 KJI524294:KJI524295 KTE524294:KTE524295 LDA524294:LDA524295 LMW524294:LMW524295 LWS524294:LWS524295 MGO524294:MGO524295 MQK524294:MQK524295 NAG524294:NAG524295 NKC524294:NKC524295 NTY524294:NTY524295 ODU524294:ODU524295 ONQ524294:ONQ524295 OXM524294:OXM524295 PHI524294:PHI524295 PRE524294:PRE524295 QBA524294:QBA524295 QKW524294:QKW524295 QUS524294:QUS524295 REO524294:REO524295 ROK524294:ROK524295 RYG524294:RYG524295 SIC524294:SIC524295 SRY524294:SRY524295 TBU524294:TBU524295 TLQ524294:TLQ524295 TVM524294:TVM524295 UFI524294:UFI524295 UPE524294:UPE524295 UZA524294:UZA524295 VIW524294:VIW524295 VSS524294:VSS524295 WCO524294:WCO524295 WMK524294:WMK524295 WWG524294:WWG524295 Y589830:Y589831 JU589830:JU589831 TQ589830:TQ589831 ADM589830:ADM589831 ANI589830:ANI589831 AXE589830:AXE589831 BHA589830:BHA589831 BQW589830:BQW589831 CAS589830:CAS589831 CKO589830:CKO589831 CUK589830:CUK589831 DEG589830:DEG589831 DOC589830:DOC589831 DXY589830:DXY589831 EHU589830:EHU589831 ERQ589830:ERQ589831 FBM589830:FBM589831 FLI589830:FLI589831 FVE589830:FVE589831 GFA589830:GFA589831 GOW589830:GOW589831 GYS589830:GYS589831 HIO589830:HIO589831 HSK589830:HSK589831 ICG589830:ICG589831 IMC589830:IMC589831 IVY589830:IVY589831 JFU589830:JFU589831 JPQ589830:JPQ589831 JZM589830:JZM589831 KJI589830:KJI589831 KTE589830:KTE589831 LDA589830:LDA589831 LMW589830:LMW589831 LWS589830:LWS589831 MGO589830:MGO589831 MQK589830:MQK589831 NAG589830:NAG589831 NKC589830:NKC589831 NTY589830:NTY589831 ODU589830:ODU589831 ONQ589830:ONQ589831 OXM589830:OXM589831 PHI589830:PHI589831 PRE589830:PRE589831 QBA589830:QBA589831 QKW589830:QKW589831 QUS589830:QUS589831 REO589830:REO589831 ROK589830:ROK589831 RYG589830:RYG589831 SIC589830:SIC589831 SRY589830:SRY589831 TBU589830:TBU589831 TLQ589830:TLQ589831 TVM589830:TVM589831 UFI589830:UFI589831 UPE589830:UPE589831 UZA589830:UZA589831 VIW589830:VIW589831 VSS589830:VSS589831 WCO589830:WCO589831 WMK589830:WMK589831 WWG589830:WWG589831 Y655366:Y655367 JU655366:JU655367 TQ655366:TQ655367 ADM655366:ADM655367 ANI655366:ANI655367 AXE655366:AXE655367 BHA655366:BHA655367 BQW655366:BQW655367 CAS655366:CAS655367 CKO655366:CKO655367 CUK655366:CUK655367 DEG655366:DEG655367 DOC655366:DOC655367 DXY655366:DXY655367 EHU655366:EHU655367 ERQ655366:ERQ655367 FBM655366:FBM655367 FLI655366:FLI655367 FVE655366:FVE655367 GFA655366:GFA655367 GOW655366:GOW655367 GYS655366:GYS655367 HIO655366:HIO655367 HSK655366:HSK655367 ICG655366:ICG655367 IMC655366:IMC655367 IVY655366:IVY655367 JFU655366:JFU655367 JPQ655366:JPQ655367 JZM655366:JZM655367 KJI655366:KJI655367 KTE655366:KTE655367 LDA655366:LDA655367 LMW655366:LMW655367 LWS655366:LWS655367 MGO655366:MGO655367 MQK655366:MQK655367 NAG655366:NAG655367 NKC655366:NKC655367 NTY655366:NTY655367 ODU655366:ODU655367 ONQ655366:ONQ655367 OXM655366:OXM655367 PHI655366:PHI655367 PRE655366:PRE655367 QBA655366:QBA655367 QKW655366:QKW655367 QUS655366:QUS655367 REO655366:REO655367 ROK655366:ROK655367 RYG655366:RYG655367 SIC655366:SIC655367 SRY655366:SRY655367 TBU655366:TBU655367 TLQ655366:TLQ655367 TVM655366:TVM655367 UFI655366:UFI655367 UPE655366:UPE655367 UZA655366:UZA655367 VIW655366:VIW655367 VSS655366:VSS655367 WCO655366:WCO655367 WMK655366:WMK655367 WWG655366:WWG655367 Y720902:Y720903 JU720902:JU720903 TQ720902:TQ720903 ADM720902:ADM720903 ANI720902:ANI720903 AXE720902:AXE720903 BHA720902:BHA720903 BQW720902:BQW720903 CAS720902:CAS720903 CKO720902:CKO720903 CUK720902:CUK720903 DEG720902:DEG720903 DOC720902:DOC720903 DXY720902:DXY720903 EHU720902:EHU720903 ERQ720902:ERQ720903 FBM720902:FBM720903 FLI720902:FLI720903 FVE720902:FVE720903 GFA720902:GFA720903 GOW720902:GOW720903 GYS720902:GYS720903 HIO720902:HIO720903 HSK720902:HSK720903 ICG720902:ICG720903 IMC720902:IMC720903 IVY720902:IVY720903 JFU720902:JFU720903 JPQ720902:JPQ720903 JZM720902:JZM720903 KJI720902:KJI720903 KTE720902:KTE720903 LDA720902:LDA720903 LMW720902:LMW720903 LWS720902:LWS720903 MGO720902:MGO720903 MQK720902:MQK720903 NAG720902:NAG720903 NKC720902:NKC720903 NTY720902:NTY720903 ODU720902:ODU720903 ONQ720902:ONQ720903 OXM720902:OXM720903 PHI720902:PHI720903 PRE720902:PRE720903 QBA720902:QBA720903 QKW720902:QKW720903 QUS720902:QUS720903 REO720902:REO720903 ROK720902:ROK720903 RYG720902:RYG720903 SIC720902:SIC720903 SRY720902:SRY720903 TBU720902:TBU720903 TLQ720902:TLQ720903 TVM720902:TVM720903 UFI720902:UFI720903 UPE720902:UPE720903 UZA720902:UZA720903 VIW720902:VIW720903 VSS720902:VSS720903 WCO720902:WCO720903 WMK720902:WMK720903 WWG720902:WWG720903 Y786438:Y786439 JU786438:JU786439 TQ786438:TQ786439 ADM786438:ADM786439 ANI786438:ANI786439 AXE786438:AXE786439 BHA786438:BHA786439 BQW786438:BQW786439 CAS786438:CAS786439 CKO786438:CKO786439 CUK786438:CUK786439 DEG786438:DEG786439 DOC786438:DOC786439 DXY786438:DXY786439 EHU786438:EHU786439 ERQ786438:ERQ786439 FBM786438:FBM786439 FLI786438:FLI786439 FVE786438:FVE786439 GFA786438:GFA786439 GOW786438:GOW786439 GYS786438:GYS786439 HIO786438:HIO786439 HSK786438:HSK786439 ICG786438:ICG786439 IMC786438:IMC786439 IVY786438:IVY786439 JFU786438:JFU786439 JPQ786438:JPQ786439 JZM786438:JZM786439 KJI786438:KJI786439 KTE786438:KTE786439 LDA786438:LDA786439 LMW786438:LMW786439 LWS786438:LWS786439 MGO786438:MGO786439 MQK786438:MQK786439 NAG786438:NAG786439 NKC786438:NKC786439 NTY786438:NTY786439 ODU786438:ODU786439 ONQ786438:ONQ786439 OXM786438:OXM786439 PHI786438:PHI786439 PRE786438:PRE786439 QBA786438:QBA786439 QKW786438:QKW786439 QUS786438:QUS786439 REO786438:REO786439 ROK786438:ROK786439 RYG786438:RYG786439 SIC786438:SIC786439 SRY786438:SRY786439 TBU786438:TBU786439 TLQ786438:TLQ786439 TVM786438:TVM786439 UFI786438:UFI786439 UPE786438:UPE786439 UZA786438:UZA786439 VIW786438:VIW786439 VSS786438:VSS786439 WCO786438:WCO786439 WMK786438:WMK786439 WWG786438:WWG786439 Y851974:Y851975 JU851974:JU851975 TQ851974:TQ851975 ADM851974:ADM851975 ANI851974:ANI851975 AXE851974:AXE851975 BHA851974:BHA851975 BQW851974:BQW851975 CAS851974:CAS851975 CKO851974:CKO851975 CUK851974:CUK851975 DEG851974:DEG851975 DOC851974:DOC851975 DXY851974:DXY851975 EHU851974:EHU851975 ERQ851974:ERQ851975 FBM851974:FBM851975 FLI851974:FLI851975 FVE851974:FVE851975 GFA851974:GFA851975 GOW851974:GOW851975 GYS851974:GYS851975 HIO851974:HIO851975 HSK851974:HSK851975 ICG851974:ICG851975 IMC851974:IMC851975 IVY851974:IVY851975 JFU851974:JFU851975 JPQ851974:JPQ851975 JZM851974:JZM851975 KJI851974:KJI851975 KTE851974:KTE851975 LDA851974:LDA851975 LMW851974:LMW851975 LWS851974:LWS851975 MGO851974:MGO851975 MQK851974:MQK851975 NAG851974:NAG851975 NKC851974:NKC851975 NTY851974:NTY851975 ODU851974:ODU851975 ONQ851974:ONQ851975 OXM851974:OXM851975 PHI851974:PHI851975 PRE851974:PRE851975 QBA851974:QBA851975 QKW851974:QKW851975 QUS851974:QUS851975 REO851974:REO851975 ROK851974:ROK851975 RYG851974:RYG851975 SIC851974:SIC851975 SRY851974:SRY851975 TBU851974:TBU851975 TLQ851974:TLQ851975 TVM851974:TVM851975 UFI851974:UFI851975 UPE851974:UPE851975 UZA851974:UZA851975 VIW851974:VIW851975 VSS851974:VSS851975 WCO851974:WCO851975 WMK851974:WMK851975 WWG851974:WWG851975 Y917510:Y917511 JU917510:JU917511 TQ917510:TQ917511 ADM917510:ADM917511 ANI917510:ANI917511 AXE917510:AXE917511 BHA917510:BHA917511 BQW917510:BQW917511 CAS917510:CAS917511 CKO917510:CKO917511 CUK917510:CUK917511 DEG917510:DEG917511 DOC917510:DOC917511 DXY917510:DXY917511 EHU917510:EHU917511 ERQ917510:ERQ917511 FBM917510:FBM917511 FLI917510:FLI917511 FVE917510:FVE917511 GFA917510:GFA917511 GOW917510:GOW917511 GYS917510:GYS917511 HIO917510:HIO917511 HSK917510:HSK917511 ICG917510:ICG917511 IMC917510:IMC917511 IVY917510:IVY917511 JFU917510:JFU917511 JPQ917510:JPQ917511 JZM917510:JZM917511 KJI917510:KJI917511 KTE917510:KTE917511 LDA917510:LDA917511 LMW917510:LMW917511 LWS917510:LWS917511 MGO917510:MGO917511 MQK917510:MQK917511 NAG917510:NAG917511 NKC917510:NKC917511 NTY917510:NTY917511 ODU917510:ODU917511 ONQ917510:ONQ917511 OXM917510:OXM917511 PHI917510:PHI917511 PRE917510:PRE917511 QBA917510:QBA917511 QKW917510:QKW917511 QUS917510:QUS917511 REO917510:REO917511 ROK917510:ROK917511 RYG917510:RYG917511 SIC917510:SIC917511 SRY917510:SRY917511 TBU917510:TBU917511 TLQ917510:TLQ917511 TVM917510:TVM917511 UFI917510:UFI917511 UPE917510:UPE917511 UZA917510:UZA917511 VIW917510:VIW917511 VSS917510:VSS917511 WCO917510:WCO917511 WMK917510:WMK917511 WWG917510:WWG917511 Y983046:Y983047 JU983046:JU983047 TQ983046:TQ983047 ADM983046:ADM983047 ANI983046:ANI983047 AXE983046:AXE983047 BHA983046:BHA983047 BQW983046:BQW983047 CAS983046:CAS983047 CKO983046:CKO983047 CUK983046:CUK983047 DEG983046:DEG983047 DOC983046:DOC983047 DXY983046:DXY983047 EHU983046:EHU983047 ERQ983046:ERQ983047 FBM983046:FBM983047 FLI983046:FLI983047 FVE983046:FVE983047 GFA983046:GFA983047 GOW983046:GOW983047 GYS983046:GYS983047 HIO983046:HIO983047 HSK983046:HSK983047 ICG983046:ICG983047 IMC983046:IMC983047 IVY983046:IVY983047 JFU983046:JFU983047 JPQ983046:JPQ983047 JZM983046:JZM983047 KJI983046:KJI983047 KTE983046:KTE983047 LDA983046:LDA983047 LMW983046:LMW983047 LWS983046:LWS983047 MGO983046:MGO983047 MQK983046:MQK983047 NAG983046:NAG983047 NKC983046:NKC983047 NTY983046:NTY983047 ODU983046:ODU983047 ONQ983046:ONQ983047 OXM983046:OXM983047 PHI983046:PHI983047 PRE983046:PRE983047 QBA983046:QBA983047 QKW983046:QKW983047 QUS983046:QUS983047 REO983046:REO983047 ROK983046:ROK983047 RYG983046:RYG983047 SIC983046:SIC983047 SRY983046:SRY983047 TBU983046:TBU983047 TLQ983046:TLQ983047 TVM983046:TVM983047 UFI983046:UFI983047 UPE983046:UPE983047 UZA983046:UZA983047 VIW983046:VIW983047 VSS983046:VSS983047 WCO983046:WCO983047 WMK983046:WMK983047 WWG983046:WWG983047 SHM983087 JY9:JY10 TU9:TU10 ADQ9:ADQ10 ANM9:ANM10 AXI9:AXI10 BHE9:BHE10 BRA9:BRA10 CAW9:CAW10 CKS9:CKS10 CUO9:CUO10 DEK9:DEK10 DOG9:DOG10 DYC9:DYC10 EHY9:EHY10 ERU9:ERU10 FBQ9:FBQ10 FLM9:FLM10 FVI9:FVI10 GFE9:GFE10 GPA9:GPA10 GYW9:GYW10 HIS9:HIS10 HSO9:HSO10 ICK9:ICK10 IMG9:IMG10 IWC9:IWC10 JFY9:JFY10 JPU9:JPU10 JZQ9:JZQ10 KJM9:KJM10 KTI9:KTI10 LDE9:LDE10 LNA9:LNA10 LWW9:LWW10 MGS9:MGS10 MQO9:MQO10 NAK9:NAK10 NKG9:NKG10 NUC9:NUC10 ODY9:ODY10 ONU9:ONU10 OXQ9:OXQ10 PHM9:PHM10 PRI9:PRI10 QBE9:QBE10 QLA9:QLA10 QUW9:QUW10 RES9:RES10 ROO9:ROO10 RYK9:RYK10 SIG9:SIG10 SSC9:SSC10 TBY9:TBY10 TLU9:TLU10 TVQ9:TVQ10 UFM9:UFM10 UPI9:UPI10 UZE9:UZE10 VJA9:VJA10 VSW9:VSW10 WCS9:WCS10 WMO9:WMO10 WWK9:WWK10 AC65542:AC65543 JY65542:JY65543 TU65542:TU65543 ADQ65542:ADQ65543 ANM65542:ANM65543 AXI65542:AXI65543 BHE65542:BHE65543 BRA65542:BRA65543 CAW65542:CAW65543 CKS65542:CKS65543 CUO65542:CUO65543 DEK65542:DEK65543 DOG65542:DOG65543 DYC65542:DYC65543 EHY65542:EHY65543 ERU65542:ERU65543 FBQ65542:FBQ65543 FLM65542:FLM65543 FVI65542:FVI65543 GFE65542:GFE65543 GPA65542:GPA65543 GYW65542:GYW65543 HIS65542:HIS65543 HSO65542:HSO65543 ICK65542:ICK65543 IMG65542:IMG65543 IWC65542:IWC65543 JFY65542:JFY65543 JPU65542:JPU65543 JZQ65542:JZQ65543 KJM65542:KJM65543 KTI65542:KTI65543 LDE65542:LDE65543 LNA65542:LNA65543 LWW65542:LWW65543 MGS65542:MGS65543 MQO65542:MQO65543 NAK65542:NAK65543 NKG65542:NKG65543 NUC65542:NUC65543 ODY65542:ODY65543 ONU65542:ONU65543 OXQ65542:OXQ65543 PHM65542:PHM65543 PRI65542:PRI65543 QBE65542:QBE65543 QLA65542:QLA65543 QUW65542:QUW65543 RES65542:RES65543 ROO65542:ROO65543 RYK65542:RYK65543 SIG65542:SIG65543 SSC65542:SSC65543 TBY65542:TBY65543 TLU65542:TLU65543 TVQ65542:TVQ65543 UFM65542:UFM65543 UPI65542:UPI65543 UZE65542:UZE65543 VJA65542:VJA65543 VSW65542:VSW65543 WCS65542:WCS65543 WMO65542:WMO65543 WWK65542:WWK65543 AC131078:AC131079 JY131078:JY131079 TU131078:TU131079 ADQ131078:ADQ131079 ANM131078:ANM131079 AXI131078:AXI131079 BHE131078:BHE131079 BRA131078:BRA131079 CAW131078:CAW131079 CKS131078:CKS131079 CUO131078:CUO131079 DEK131078:DEK131079 DOG131078:DOG131079 DYC131078:DYC131079 EHY131078:EHY131079 ERU131078:ERU131079 FBQ131078:FBQ131079 FLM131078:FLM131079 FVI131078:FVI131079 GFE131078:GFE131079 GPA131078:GPA131079 GYW131078:GYW131079 HIS131078:HIS131079 HSO131078:HSO131079 ICK131078:ICK131079 IMG131078:IMG131079 IWC131078:IWC131079 JFY131078:JFY131079 JPU131078:JPU131079 JZQ131078:JZQ131079 KJM131078:KJM131079 KTI131078:KTI131079 LDE131078:LDE131079 LNA131078:LNA131079 LWW131078:LWW131079 MGS131078:MGS131079 MQO131078:MQO131079 NAK131078:NAK131079 NKG131078:NKG131079 NUC131078:NUC131079 ODY131078:ODY131079 ONU131078:ONU131079 OXQ131078:OXQ131079 PHM131078:PHM131079 PRI131078:PRI131079 QBE131078:QBE131079 QLA131078:QLA131079 QUW131078:QUW131079 RES131078:RES131079 ROO131078:ROO131079 RYK131078:RYK131079 SIG131078:SIG131079 SSC131078:SSC131079 TBY131078:TBY131079 TLU131078:TLU131079 TVQ131078:TVQ131079 UFM131078:UFM131079 UPI131078:UPI131079 UZE131078:UZE131079 VJA131078:VJA131079 VSW131078:VSW131079 WCS131078:WCS131079 WMO131078:WMO131079 WWK131078:WWK131079 AC196614:AC196615 JY196614:JY196615 TU196614:TU196615 ADQ196614:ADQ196615 ANM196614:ANM196615 AXI196614:AXI196615 BHE196614:BHE196615 BRA196614:BRA196615 CAW196614:CAW196615 CKS196614:CKS196615 CUO196614:CUO196615 DEK196614:DEK196615 DOG196614:DOG196615 DYC196614:DYC196615 EHY196614:EHY196615 ERU196614:ERU196615 FBQ196614:FBQ196615 FLM196614:FLM196615 FVI196614:FVI196615 GFE196614:GFE196615 GPA196614:GPA196615 GYW196614:GYW196615 HIS196614:HIS196615 HSO196614:HSO196615 ICK196614:ICK196615 IMG196614:IMG196615 IWC196614:IWC196615 JFY196614:JFY196615 JPU196614:JPU196615 JZQ196614:JZQ196615 KJM196614:KJM196615 KTI196614:KTI196615 LDE196614:LDE196615 LNA196614:LNA196615 LWW196614:LWW196615 MGS196614:MGS196615 MQO196614:MQO196615 NAK196614:NAK196615 NKG196614:NKG196615 NUC196614:NUC196615 ODY196614:ODY196615 ONU196614:ONU196615 OXQ196614:OXQ196615 PHM196614:PHM196615 PRI196614:PRI196615 QBE196614:QBE196615 QLA196614:QLA196615 QUW196614:QUW196615 RES196614:RES196615 ROO196614:ROO196615 RYK196614:RYK196615 SIG196614:SIG196615 SSC196614:SSC196615 TBY196614:TBY196615 TLU196614:TLU196615 TVQ196614:TVQ196615 UFM196614:UFM196615 UPI196614:UPI196615 UZE196614:UZE196615 VJA196614:VJA196615 VSW196614:VSW196615 WCS196614:WCS196615 WMO196614:WMO196615 WWK196614:WWK196615 AC262150:AC262151 JY262150:JY262151 TU262150:TU262151 ADQ262150:ADQ262151 ANM262150:ANM262151 AXI262150:AXI262151 BHE262150:BHE262151 BRA262150:BRA262151 CAW262150:CAW262151 CKS262150:CKS262151 CUO262150:CUO262151 DEK262150:DEK262151 DOG262150:DOG262151 DYC262150:DYC262151 EHY262150:EHY262151 ERU262150:ERU262151 FBQ262150:FBQ262151 FLM262150:FLM262151 FVI262150:FVI262151 GFE262150:GFE262151 GPA262150:GPA262151 GYW262150:GYW262151 HIS262150:HIS262151 HSO262150:HSO262151 ICK262150:ICK262151 IMG262150:IMG262151 IWC262150:IWC262151 JFY262150:JFY262151 JPU262150:JPU262151 JZQ262150:JZQ262151 KJM262150:KJM262151 KTI262150:KTI262151 LDE262150:LDE262151 LNA262150:LNA262151 LWW262150:LWW262151 MGS262150:MGS262151 MQO262150:MQO262151 NAK262150:NAK262151 NKG262150:NKG262151 NUC262150:NUC262151 ODY262150:ODY262151 ONU262150:ONU262151 OXQ262150:OXQ262151 PHM262150:PHM262151 PRI262150:PRI262151 QBE262150:QBE262151 QLA262150:QLA262151 QUW262150:QUW262151 RES262150:RES262151 ROO262150:ROO262151 RYK262150:RYK262151 SIG262150:SIG262151 SSC262150:SSC262151 TBY262150:TBY262151 TLU262150:TLU262151 TVQ262150:TVQ262151 UFM262150:UFM262151 UPI262150:UPI262151 UZE262150:UZE262151 VJA262150:VJA262151 VSW262150:VSW262151 WCS262150:WCS262151 WMO262150:WMO262151 WWK262150:WWK262151 AC327686:AC327687 JY327686:JY327687 TU327686:TU327687 ADQ327686:ADQ327687 ANM327686:ANM327687 AXI327686:AXI327687 BHE327686:BHE327687 BRA327686:BRA327687 CAW327686:CAW327687 CKS327686:CKS327687 CUO327686:CUO327687 DEK327686:DEK327687 DOG327686:DOG327687 DYC327686:DYC327687 EHY327686:EHY327687 ERU327686:ERU327687 FBQ327686:FBQ327687 FLM327686:FLM327687 FVI327686:FVI327687 GFE327686:GFE327687 GPA327686:GPA327687 GYW327686:GYW327687 HIS327686:HIS327687 HSO327686:HSO327687 ICK327686:ICK327687 IMG327686:IMG327687 IWC327686:IWC327687 JFY327686:JFY327687 JPU327686:JPU327687 JZQ327686:JZQ327687 KJM327686:KJM327687 KTI327686:KTI327687 LDE327686:LDE327687 LNA327686:LNA327687 LWW327686:LWW327687 MGS327686:MGS327687 MQO327686:MQO327687 NAK327686:NAK327687 NKG327686:NKG327687 NUC327686:NUC327687 ODY327686:ODY327687 ONU327686:ONU327687 OXQ327686:OXQ327687 PHM327686:PHM327687 PRI327686:PRI327687 QBE327686:QBE327687 QLA327686:QLA327687 QUW327686:QUW327687 RES327686:RES327687 ROO327686:ROO327687 RYK327686:RYK327687 SIG327686:SIG327687 SSC327686:SSC327687 TBY327686:TBY327687 TLU327686:TLU327687 TVQ327686:TVQ327687 UFM327686:UFM327687 UPI327686:UPI327687 UZE327686:UZE327687 VJA327686:VJA327687 VSW327686:VSW327687 WCS327686:WCS327687 WMO327686:WMO327687 WWK327686:WWK327687 AC393222:AC393223 JY393222:JY393223 TU393222:TU393223 ADQ393222:ADQ393223 ANM393222:ANM393223 AXI393222:AXI393223 BHE393222:BHE393223 BRA393222:BRA393223 CAW393222:CAW393223 CKS393222:CKS393223 CUO393222:CUO393223 DEK393222:DEK393223 DOG393222:DOG393223 DYC393222:DYC393223 EHY393222:EHY393223 ERU393222:ERU393223 FBQ393222:FBQ393223 FLM393222:FLM393223 FVI393222:FVI393223 GFE393222:GFE393223 GPA393222:GPA393223 GYW393222:GYW393223 HIS393222:HIS393223 HSO393222:HSO393223 ICK393222:ICK393223 IMG393222:IMG393223 IWC393222:IWC393223 JFY393222:JFY393223 JPU393222:JPU393223 JZQ393222:JZQ393223 KJM393222:KJM393223 KTI393222:KTI393223 LDE393222:LDE393223 LNA393222:LNA393223 LWW393222:LWW393223 MGS393222:MGS393223 MQO393222:MQO393223 NAK393222:NAK393223 NKG393222:NKG393223 NUC393222:NUC393223 ODY393222:ODY393223 ONU393222:ONU393223 OXQ393222:OXQ393223 PHM393222:PHM393223 PRI393222:PRI393223 QBE393222:QBE393223 QLA393222:QLA393223 QUW393222:QUW393223 RES393222:RES393223 ROO393222:ROO393223 RYK393222:RYK393223 SIG393222:SIG393223 SSC393222:SSC393223 TBY393222:TBY393223 TLU393222:TLU393223 TVQ393222:TVQ393223 UFM393222:UFM393223 UPI393222:UPI393223 UZE393222:UZE393223 VJA393222:VJA393223 VSW393222:VSW393223 WCS393222:WCS393223 WMO393222:WMO393223 WWK393222:WWK393223 AC458758:AC458759 JY458758:JY458759 TU458758:TU458759 ADQ458758:ADQ458759 ANM458758:ANM458759 AXI458758:AXI458759 BHE458758:BHE458759 BRA458758:BRA458759 CAW458758:CAW458759 CKS458758:CKS458759 CUO458758:CUO458759 DEK458758:DEK458759 DOG458758:DOG458759 DYC458758:DYC458759 EHY458758:EHY458759 ERU458758:ERU458759 FBQ458758:FBQ458759 FLM458758:FLM458759 FVI458758:FVI458759 GFE458758:GFE458759 GPA458758:GPA458759 GYW458758:GYW458759 HIS458758:HIS458759 HSO458758:HSO458759 ICK458758:ICK458759 IMG458758:IMG458759 IWC458758:IWC458759 JFY458758:JFY458759 JPU458758:JPU458759 JZQ458758:JZQ458759 KJM458758:KJM458759 KTI458758:KTI458759 LDE458758:LDE458759 LNA458758:LNA458759 LWW458758:LWW458759 MGS458758:MGS458759 MQO458758:MQO458759 NAK458758:NAK458759 NKG458758:NKG458759 NUC458758:NUC458759 ODY458758:ODY458759 ONU458758:ONU458759 OXQ458758:OXQ458759 PHM458758:PHM458759 PRI458758:PRI458759 QBE458758:QBE458759 QLA458758:QLA458759 QUW458758:QUW458759 RES458758:RES458759 ROO458758:ROO458759 RYK458758:RYK458759 SIG458758:SIG458759 SSC458758:SSC458759 TBY458758:TBY458759 TLU458758:TLU458759 TVQ458758:TVQ458759 UFM458758:UFM458759 UPI458758:UPI458759 UZE458758:UZE458759 VJA458758:VJA458759 VSW458758:VSW458759 WCS458758:WCS458759 WMO458758:WMO458759 WWK458758:WWK458759 AC524294:AC524295 JY524294:JY524295 TU524294:TU524295 ADQ524294:ADQ524295 ANM524294:ANM524295 AXI524294:AXI524295 BHE524294:BHE524295 BRA524294:BRA524295 CAW524294:CAW524295 CKS524294:CKS524295 CUO524294:CUO524295 DEK524294:DEK524295 DOG524294:DOG524295 DYC524294:DYC524295 EHY524294:EHY524295 ERU524294:ERU524295 FBQ524294:FBQ524295 FLM524294:FLM524295 FVI524294:FVI524295 GFE524294:GFE524295 GPA524294:GPA524295 GYW524294:GYW524295 HIS524294:HIS524295 HSO524294:HSO524295 ICK524294:ICK524295 IMG524294:IMG524295 IWC524294:IWC524295 JFY524294:JFY524295 JPU524294:JPU524295 JZQ524294:JZQ524295 KJM524294:KJM524295 KTI524294:KTI524295 LDE524294:LDE524295 LNA524294:LNA524295 LWW524294:LWW524295 MGS524294:MGS524295 MQO524294:MQO524295 NAK524294:NAK524295 NKG524294:NKG524295 NUC524294:NUC524295 ODY524294:ODY524295 ONU524294:ONU524295 OXQ524294:OXQ524295 PHM524294:PHM524295 PRI524294:PRI524295 QBE524294:QBE524295 QLA524294:QLA524295 QUW524294:QUW524295 RES524294:RES524295 ROO524294:ROO524295 RYK524294:RYK524295 SIG524294:SIG524295 SSC524294:SSC524295 TBY524294:TBY524295 TLU524294:TLU524295 TVQ524294:TVQ524295 UFM524294:UFM524295 UPI524294:UPI524295 UZE524294:UZE524295 VJA524294:VJA524295 VSW524294:VSW524295 WCS524294:WCS524295 WMO524294:WMO524295 WWK524294:WWK524295 AC589830:AC589831 JY589830:JY589831 TU589830:TU589831 ADQ589830:ADQ589831 ANM589830:ANM589831 AXI589830:AXI589831 BHE589830:BHE589831 BRA589830:BRA589831 CAW589830:CAW589831 CKS589830:CKS589831 CUO589830:CUO589831 DEK589830:DEK589831 DOG589830:DOG589831 DYC589830:DYC589831 EHY589830:EHY589831 ERU589830:ERU589831 FBQ589830:FBQ589831 FLM589830:FLM589831 FVI589830:FVI589831 GFE589830:GFE589831 GPA589830:GPA589831 GYW589830:GYW589831 HIS589830:HIS589831 HSO589830:HSO589831 ICK589830:ICK589831 IMG589830:IMG589831 IWC589830:IWC589831 JFY589830:JFY589831 JPU589830:JPU589831 JZQ589830:JZQ589831 KJM589830:KJM589831 KTI589830:KTI589831 LDE589830:LDE589831 LNA589830:LNA589831 LWW589830:LWW589831 MGS589830:MGS589831 MQO589830:MQO589831 NAK589830:NAK589831 NKG589830:NKG589831 NUC589830:NUC589831 ODY589830:ODY589831 ONU589830:ONU589831 OXQ589830:OXQ589831 PHM589830:PHM589831 PRI589830:PRI589831 QBE589830:QBE589831 QLA589830:QLA589831 QUW589830:QUW589831 RES589830:RES589831 ROO589830:ROO589831 RYK589830:RYK589831 SIG589830:SIG589831 SSC589830:SSC589831 TBY589830:TBY589831 TLU589830:TLU589831 TVQ589830:TVQ589831 UFM589830:UFM589831 UPI589830:UPI589831 UZE589830:UZE589831 VJA589830:VJA589831 VSW589830:VSW589831 WCS589830:WCS589831 WMO589830:WMO589831 WWK589830:WWK589831 AC655366:AC655367 JY655366:JY655367 TU655366:TU655367 ADQ655366:ADQ655367 ANM655366:ANM655367 AXI655366:AXI655367 BHE655366:BHE655367 BRA655366:BRA655367 CAW655366:CAW655367 CKS655366:CKS655367 CUO655366:CUO655367 DEK655366:DEK655367 DOG655366:DOG655367 DYC655366:DYC655367 EHY655366:EHY655367 ERU655366:ERU655367 FBQ655366:FBQ655367 FLM655366:FLM655367 FVI655366:FVI655367 GFE655366:GFE655367 GPA655366:GPA655367 GYW655366:GYW655367 HIS655366:HIS655367 HSO655366:HSO655367 ICK655366:ICK655367 IMG655366:IMG655367 IWC655366:IWC655367 JFY655366:JFY655367 JPU655366:JPU655367 JZQ655366:JZQ655367 KJM655366:KJM655367 KTI655366:KTI655367 LDE655366:LDE655367 LNA655366:LNA655367 LWW655366:LWW655367 MGS655366:MGS655367 MQO655366:MQO655367 NAK655366:NAK655367 NKG655366:NKG655367 NUC655366:NUC655367 ODY655366:ODY655367 ONU655366:ONU655367 OXQ655366:OXQ655367 PHM655366:PHM655367 PRI655366:PRI655367 QBE655366:QBE655367 QLA655366:QLA655367 QUW655366:QUW655367 RES655366:RES655367 ROO655366:ROO655367 RYK655366:RYK655367 SIG655366:SIG655367 SSC655366:SSC655367 TBY655366:TBY655367 TLU655366:TLU655367 TVQ655366:TVQ655367 UFM655366:UFM655367 UPI655366:UPI655367 UZE655366:UZE655367 VJA655366:VJA655367 VSW655366:VSW655367 WCS655366:WCS655367 WMO655366:WMO655367 WWK655366:WWK655367 AC720902:AC720903 JY720902:JY720903 TU720902:TU720903 ADQ720902:ADQ720903 ANM720902:ANM720903 AXI720902:AXI720903 BHE720902:BHE720903 BRA720902:BRA720903 CAW720902:CAW720903 CKS720902:CKS720903 CUO720902:CUO720903 DEK720902:DEK720903 DOG720902:DOG720903 DYC720902:DYC720903 EHY720902:EHY720903 ERU720902:ERU720903 FBQ720902:FBQ720903 FLM720902:FLM720903 FVI720902:FVI720903 GFE720902:GFE720903 GPA720902:GPA720903 GYW720902:GYW720903 HIS720902:HIS720903 HSO720902:HSO720903 ICK720902:ICK720903 IMG720902:IMG720903 IWC720902:IWC720903 JFY720902:JFY720903 JPU720902:JPU720903 JZQ720902:JZQ720903 KJM720902:KJM720903 KTI720902:KTI720903 LDE720902:LDE720903 LNA720902:LNA720903 LWW720902:LWW720903 MGS720902:MGS720903 MQO720902:MQO720903 NAK720902:NAK720903 NKG720902:NKG720903 NUC720902:NUC720903 ODY720902:ODY720903 ONU720902:ONU720903 OXQ720902:OXQ720903 PHM720902:PHM720903 PRI720902:PRI720903 QBE720902:QBE720903 QLA720902:QLA720903 QUW720902:QUW720903 RES720902:RES720903 ROO720902:ROO720903 RYK720902:RYK720903 SIG720902:SIG720903 SSC720902:SSC720903 TBY720902:TBY720903 TLU720902:TLU720903 TVQ720902:TVQ720903 UFM720902:UFM720903 UPI720902:UPI720903 UZE720902:UZE720903 VJA720902:VJA720903 VSW720902:VSW720903 WCS720902:WCS720903 WMO720902:WMO720903 WWK720902:WWK720903 AC786438:AC786439 JY786438:JY786439 TU786438:TU786439 ADQ786438:ADQ786439 ANM786438:ANM786439 AXI786438:AXI786439 BHE786438:BHE786439 BRA786438:BRA786439 CAW786438:CAW786439 CKS786438:CKS786439 CUO786438:CUO786439 DEK786438:DEK786439 DOG786438:DOG786439 DYC786438:DYC786439 EHY786438:EHY786439 ERU786438:ERU786439 FBQ786438:FBQ786439 FLM786438:FLM786439 FVI786438:FVI786439 GFE786438:GFE786439 GPA786438:GPA786439 GYW786438:GYW786439 HIS786438:HIS786439 HSO786438:HSO786439 ICK786438:ICK786439 IMG786438:IMG786439 IWC786438:IWC786439 JFY786438:JFY786439 JPU786438:JPU786439 JZQ786438:JZQ786439 KJM786438:KJM786439 KTI786438:KTI786439 LDE786438:LDE786439 LNA786438:LNA786439 LWW786438:LWW786439 MGS786438:MGS786439 MQO786438:MQO786439 NAK786438:NAK786439 NKG786438:NKG786439 NUC786438:NUC786439 ODY786438:ODY786439 ONU786438:ONU786439 OXQ786438:OXQ786439 PHM786438:PHM786439 PRI786438:PRI786439 QBE786438:QBE786439 QLA786438:QLA786439 QUW786438:QUW786439 RES786438:RES786439 ROO786438:ROO786439 RYK786438:RYK786439 SIG786438:SIG786439 SSC786438:SSC786439 TBY786438:TBY786439 TLU786438:TLU786439 TVQ786438:TVQ786439 UFM786438:UFM786439 UPI786438:UPI786439 UZE786438:UZE786439 VJA786438:VJA786439 VSW786438:VSW786439 WCS786438:WCS786439 WMO786438:WMO786439 WWK786438:WWK786439 AC851974:AC851975 JY851974:JY851975 TU851974:TU851975 ADQ851974:ADQ851975 ANM851974:ANM851975 AXI851974:AXI851975 BHE851974:BHE851975 BRA851974:BRA851975 CAW851974:CAW851975 CKS851974:CKS851975 CUO851974:CUO851975 DEK851974:DEK851975 DOG851974:DOG851975 DYC851974:DYC851975 EHY851974:EHY851975 ERU851974:ERU851975 FBQ851974:FBQ851975 FLM851974:FLM851975 FVI851974:FVI851975 GFE851974:GFE851975 GPA851974:GPA851975 GYW851974:GYW851975 HIS851974:HIS851975 HSO851974:HSO851975 ICK851974:ICK851975 IMG851974:IMG851975 IWC851974:IWC851975 JFY851974:JFY851975 JPU851974:JPU851975 JZQ851974:JZQ851975 KJM851974:KJM851975 KTI851974:KTI851975 LDE851974:LDE851975 LNA851974:LNA851975 LWW851974:LWW851975 MGS851974:MGS851975 MQO851974:MQO851975 NAK851974:NAK851975 NKG851974:NKG851975 NUC851974:NUC851975 ODY851974:ODY851975 ONU851974:ONU851975 OXQ851974:OXQ851975 PHM851974:PHM851975 PRI851974:PRI851975 QBE851974:QBE851975 QLA851974:QLA851975 QUW851974:QUW851975 RES851974:RES851975 ROO851974:ROO851975 RYK851974:RYK851975 SIG851974:SIG851975 SSC851974:SSC851975 TBY851974:TBY851975 TLU851974:TLU851975 TVQ851974:TVQ851975 UFM851974:UFM851975 UPI851974:UPI851975 UZE851974:UZE851975 VJA851974:VJA851975 VSW851974:VSW851975 WCS851974:WCS851975 WMO851974:WMO851975 WWK851974:WWK851975 AC917510:AC917511 JY917510:JY917511 TU917510:TU917511 ADQ917510:ADQ917511 ANM917510:ANM917511 AXI917510:AXI917511 BHE917510:BHE917511 BRA917510:BRA917511 CAW917510:CAW917511 CKS917510:CKS917511 CUO917510:CUO917511 DEK917510:DEK917511 DOG917510:DOG917511 DYC917510:DYC917511 EHY917510:EHY917511 ERU917510:ERU917511 FBQ917510:FBQ917511 FLM917510:FLM917511 FVI917510:FVI917511 GFE917510:GFE917511 GPA917510:GPA917511 GYW917510:GYW917511 HIS917510:HIS917511 HSO917510:HSO917511 ICK917510:ICK917511 IMG917510:IMG917511 IWC917510:IWC917511 JFY917510:JFY917511 JPU917510:JPU917511 JZQ917510:JZQ917511 KJM917510:KJM917511 KTI917510:KTI917511 LDE917510:LDE917511 LNA917510:LNA917511 LWW917510:LWW917511 MGS917510:MGS917511 MQO917510:MQO917511 NAK917510:NAK917511 NKG917510:NKG917511 NUC917510:NUC917511 ODY917510:ODY917511 ONU917510:ONU917511 OXQ917510:OXQ917511 PHM917510:PHM917511 PRI917510:PRI917511 QBE917510:QBE917511 QLA917510:QLA917511 QUW917510:QUW917511 RES917510:RES917511 ROO917510:ROO917511 RYK917510:RYK917511 SIG917510:SIG917511 SSC917510:SSC917511 TBY917510:TBY917511 TLU917510:TLU917511 TVQ917510:TVQ917511 UFM917510:UFM917511 UPI917510:UPI917511 UZE917510:UZE917511 VJA917510:VJA917511 VSW917510:VSW917511 WCS917510:WCS917511 WMO917510:WMO917511 WWK917510:WWK917511 AC983046:AC983047 JY983046:JY983047 TU983046:TU983047 ADQ983046:ADQ983047 ANM983046:ANM983047 AXI983046:AXI983047 BHE983046:BHE983047 BRA983046:BRA983047 CAW983046:CAW983047 CKS983046:CKS983047 CUO983046:CUO983047 DEK983046:DEK983047 DOG983046:DOG983047 DYC983046:DYC983047 EHY983046:EHY983047 ERU983046:ERU983047 FBQ983046:FBQ983047 FLM983046:FLM983047 FVI983046:FVI983047 GFE983046:GFE983047 GPA983046:GPA983047 GYW983046:GYW983047 HIS983046:HIS983047 HSO983046:HSO983047 ICK983046:ICK983047 IMG983046:IMG983047 IWC983046:IWC983047 JFY983046:JFY983047 JPU983046:JPU983047 JZQ983046:JZQ983047 KJM983046:KJM983047 KTI983046:KTI983047 LDE983046:LDE983047 LNA983046:LNA983047 LWW983046:LWW983047 MGS983046:MGS983047 MQO983046:MQO983047 NAK983046:NAK983047 NKG983046:NKG983047 NUC983046:NUC983047 ODY983046:ODY983047 ONU983046:ONU983047 OXQ983046:OXQ983047 PHM983046:PHM983047 PRI983046:PRI983047 QBE983046:QBE983047 QLA983046:QLA983047 QUW983046:QUW983047 RES983046:RES983047 ROO983046:ROO983047 RYK983046:RYK983047 SIG983046:SIG983047 SSC983046:SSC983047 TBY983046:TBY983047 TLU983046:TLU983047 TVQ983046:TVQ983047 UFM983046:UFM983047 UPI983046:UPI983047 UZE983046:UZE983047 VJA983046:VJA983047 VSW983046:VSW983047 WCS983046:WCS983047 WMO983046:WMO983047 WWK983046:WWK983047 QAK983087 JH10 TD10 ACZ10 AMV10 AWR10 BGN10 BQJ10 CAF10 CKB10 CTX10 DDT10 DNP10 DXL10 EHH10 ERD10 FAZ10 FKV10 FUR10 GEN10 GOJ10 GYF10 HIB10 HRX10 IBT10 ILP10 IVL10 JFH10 JPD10 JYZ10 KIV10 KSR10 LCN10 LMJ10 LWF10 MGB10 MPX10 MZT10 NJP10 NTL10 ODH10 OND10 OWZ10 PGV10 PQR10 QAN10 QKJ10 QUF10 REB10 RNX10 RXT10 SHP10 SRL10 TBH10 TLD10 TUZ10 UEV10 UOR10 UYN10 VIJ10 VSF10 WCB10 WLX10 WVT10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QKG983087 JL10 TH10 ADD10 AMZ10 AWV10 BGR10 BQN10 CAJ10 CKF10 CUB10 DDX10 DNT10 DXP10 EHL10 ERH10 FBD10 FKZ10 FUV10 GER10 GON10 GYJ10 HIF10 HSB10 IBX10 ILT10 IVP10 JFL10 JPH10 JZD10 KIZ10 KSV10 LCR10 LMN10 LWJ10 MGF10 MQB10 MZX10 NJT10 NTP10 ODL10 ONH10 OXD10 PGZ10 PQV10 QAR10 QKN10 QUJ10 REF10 ROB10 RXX10 SHT10 SRP10 TBL10 TLH10 TVD10 UEZ10 UOV10 UYR10 VIN10 VSJ10 WCF10 WMB10 WVX10 P65543 JL65543 TH65543 ADD65543 AMZ65543 AWV65543 BGR65543 BQN65543 CAJ65543 CKF65543 CUB65543 DDX65543 DNT65543 DXP65543 EHL65543 ERH65543 FBD65543 FKZ65543 FUV65543 GER65543 GON65543 GYJ65543 HIF65543 HSB65543 IBX65543 ILT65543 IVP65543 JFL65543 JPH65543 JZD65543 KIZ65543 KSV65543 LCR65543 LMN65543 LWJ65543 MGF65543 MQB65543 MZX65543 NJT65543 NTP65543 ODL65543 ONH65543 OXD65543 PGZ65543 PQV65543 QAR65543 QKN65543 QUJ65543 REF65543 ROB65543 RXX65543 SHT65543 SRP65543 TBL65543 TLH65543 TVD65543 UEZ65543 UOV65543 UYR65543 VIN65543 VSJ65543 WCF65543 WMB65543 WVX65543 P131079 JL131079 TH131079 ADD131079 AMZ131079 AWV131079 BGR131079 BQN131079 CAJ131079 CKF131079 CUB131079 DDX131079 DNT131079 DXP131079 EHL131079 ERH131079 FBD131079 FKZ131079 FUV131079 GER131079 GON131079 GYJ131079 HIF131079 HSB131079 IBX131079 ILT131079 IVP131079 JFL131079 JPH131079 JZD131079 KIZ131079 KSV131079 LCR131079 LMN131079 LWJ131079 MGF131079 MQB131079 MZX131079 NJT131079 NTP131079 ODL131079 ONH131079 OXD131079 PGZ131079 PQV131079 QAR131079 QKN131079 QUJ131079 REF131079 ROB131079 RXX131079 SHT131079 SRP131079 TBL131079 TLH131079 TVD131079 UEZ131079 UOV131079 UYR131079 VIN131079 VSJ131079 WCF131079 WMB131079 WVX131079 P196615 JL196615 TH196615 ADD196615 AMZ196615 AWV196615 BGR196615 BQN196615 CAJ196615 CKF196615 CUB196615 DDX196615 DNT196615 DXP196615 EHL196615 ERH196615 FBD196615 FKZ196615 FUV196615 GER196615 GON196615 GYJ196615 HIF196615 HSB196615 IBX196615 ILT196615 IVP196615 JFL196615 JPH196615 JZD196615 KIZ196615 KSV196615 LCR196615 LMN196615 LWJ196615 MGF196615 MQB196615 MZX196615 NJT196615 NTP196615 ODL196615 ONH196615 OXD196615 PGZ196615 PQV196615 QAR196615 QKN196615 QUJ196615 REF196615 ROB196615 RXX196615 SHT196615 SRP196615 TBL196615 TLH196615 TVD196615 UEZ196615 UOV196615 UYR196615 VIN196615 VSJ196615 WCF196615 WMB196615 WVX196615 P262151 JL262151 TH262151 ADD262151 AMZ262151 AWV262151 BGR262151 BQN262151 CAJ262151 CKF262151 CUB262151 DDX262151 DNT262151 DXP262151 EHL262151 ERH262151 FBD262151 FKZ262151 FUV262151 GER262151 GON262151 GYJ262151 HIF262151 HSB262151 IBX262151 ILT262151 IVP262151 JFL262151 JPH262151 JZD262151 KIZ262151 KSV262151 LCR262151 LMN262151 LWJ262151 MGF262151 MQB262151 MZX262151 NJT262151 NTP262151 ODL262151 ONH262151 OXD262151 PGZ262151 PQV262151 QAR262151 QKN262151 QUJ262151 REF262151 ROB262151 RXX262151 SHT262151 SRP262151 TBL262151 TLH262151 TVD262151 UEZ262151 UOV262151 UYR262151 VIN262151 VSJ262151 WCF262151 WMB262151 WVX262151 P327687 JL327687 TH327687 ADD327687 AMZ327687 AWV327687 BGR327687 BQN327687 CAJ327687 CKF327687 CUB327687 DDX327687 DNT327687 DXP327687 EHL327687 ERH327687 FBD327687 FKZ327687 FUV327687 GER327687 GON327687 GYJ327687 HIF327687 HSB327687 IBX327687 ILT327687 IVP327687 JFL327687 JPH327687 JZD327687 KIZ327687 KSV327687 LCR327687 LMN327687 LWJ327687 MGF327687 MQB327687 MZX327687 NJT327687 NTP327687 ODL327687 ONH327687 OXD327687 PGZ327687 PQV327687 QAR327687 QKN327687 QUJ327687 REF327687 ROB327687 RXX327687 SHT327687 SRP327687 TBL327687 TLH327687 TVD327687 UEZ327687 UOV327687 UYR327687 VIN327687 VSJ327687 WCF327687 WMB327687 WVX327687 P393223 JL393223 TH393223 ADD393223 AMZ393223 AWV393223 BGR393223 BQN393223 CAJ393223 CKF393223 CUB393223 DDX393223 DNT393223 DXP393223 EHL393223 ERH393223 FBD393223 FKZ393223 FUV393223 GER393223 GON393223 GYJ393223 HIF393223 HSB393223 IBX393223 ILT393223 IVP393223 JFL393223 JPH393223 JZD393223 KIZ393223 KSV393223 LCR393223 LMN393223 LWJ393223 MGF393223 MQB393223 MZX393223 NJT393223 NTP393223 ODL393223 ONH393223 OXD393223 PGZ393223 PQV393223 QAR393223 QKN393223 QUJ393223 REF393223 ROB393223 RXX393223 SHT393223 SRP393223 TBL393223 TLH393223 TVD393223 UEZ393223 UOV393223 UYR393223 VIN393223 VSJ393223 WCF393223 WMB393223 WVX393223 P458759 JL458759 TH458759 ADD458759 AMZ458759 AWV458759 BGR458759 BQN458759 CAJ458759 CKF458759 CUB458759 DDX458759 DNT458759 DXP458759 EHL458759 ERH458759 FBD458759 FKZ458759 FUV458759 GER458759 GON458759 GYJ458759 HIF458759 HSB458759 IBX458759 ILT458759 IVP458759 JFL458759 JPH458759 JZD458759 KIZ458759 KSV458759 LCR458759 LMN458759 LWJ458759 MGF458759 MQB458759 MZX458759 NJT458759 NTP458759 ODL458759 ONH458759 OXD458759 PGZ458759 PQV458759 QAR458759 QKN458759 QUJ458759 REF458759 ROB458759 RXX458759 SHT458759 SRP458759 TBL458759 TLH458759 TVD458759 UEZ458759 UOV458759 UYR458759 VIN458759 VSJ458759 WCF458759 WMB458759 WVX458759 P524295 JL524295 TH524295 ADD524295 AMZ524295 AWV524295 BGR524295 BQN524295 CAJ524295 CKF524295 CUB524295 DDX524295 DNT524295 DXP524295 EHL524295 ERH524295 FBD524295 FKZ524295 FUV524295 GER524295 GON524295 GYJ524295 HIF524295 HSB524295 IBX524295 ILT524295 IVP524295 JFL524295 JPH524295 JZD524295 KIZ524295 KSV524295 LCR524295 LMN524295 LWJ524295 MGF524295 MQB524295 MZX524295 NJT524295 NTP524295 ODL524295 ONH524295 OXD524295 PGZ524295 PQV524295 QAR524295 QKN524295 QUJ524295 REF524295 ROB524295 RXX524295 SHT524295 SRP524295 TBL524295 TLH524295 TVD524295 UEZ524295 UOV524295 UYR524295 VIN524295 VSJ524295 WCF524295 WMB524295 WVX524295 P589831 JL589831 TH589831 ADD589831 AMZ589831 AWV589831 BGR589831 BQN589831 CAJ589831 CKF589831 CUB589831 DDX589831 DNT589831 DXP589831 EHL589831 ERH589831 FBD589831 FKZ589831 FUV589831 GER589831 GON589831 GYJ589831 HIF589831 HSB589831 IBX589831 ILT589831 IVP589831 JFL589831 JPH589831 JZD589831 KIZ589831 KSV589831 LCR589831 LMN589831 LWJ589831 MGF589831 MQB589831 MZX589831 NJT589831 NTP589831 ODL589831 ONH589831 OXD589831 PGZ589831 PQV589831 QAR589831 QKN589831 QUJ589831 REF589831 ROB589831 RXX589831 SHT589831 SRP589831 TBL589831 TLH589831 TVD589831 UEZ589831 UOV589831 UYR589831 VIN589831 VSJ589831 WCF589831 WMB589831 WVX589831 P655367 JL655367 TH655367 ADD655367 AMZ655367 AWV655367 BGR655367 BQN655367 CAJ655367 CKF655367 CUB655367 DDX655367 DNT655367 DXP655367 EHL655367 ERH655367 FBD655367 FKZ655367 FUV655367 GER655367 GON655367 GYJ655367 HIF655367 HSB655367 IBX655367 ILT655367 IVP655367 JFL655367 JPH655367 JZD655367 KIZ655367 KSV655367 LCR655367 LMN655367 LWJ655367 MGF655367 MQB655367 MZX655367 NJT655367 NTP655367 ODL655367 ONH655367 OXD655367 PGZ655367 PQV655367 QAR655367 QKN655367 QUJ655367 REF655367 ROB655367 RXX655367 SHT655367 SRP655367 TBL655367 TLH655367 TVD655367 UEZ655367 UOV655367 UYR655367 VIN655367 VSJ655367 WCF655367 WMB655367 WVX655367 P720903 JL720903 TH720903 ADD720903 AMZ720903 AWV720903 BGR720903 BQN720903 CAJ720903 CKF720903 CUB720903 DDX720903 DNT720903 DXP720903 EHL720903 ERH720903 FBD720903 FKZ720903 FUV720903 GER720903 GON720903 GYJ720903 HIF720903 HSB720903 IBX720903 ILT720903 IVP720903 JFL720903 JPH720903 JZD720903 KIZ720903 KSV720903 LCR720903 LMN720903 LWJ720903 MGF720903 MQB720903 MZX720903 NJT720903 NTP720903 ODL720903 ONH720903 OXD720903 PGZ720903 PQV720903 QAR720903 QKN720903 QUJ720903 REF720903 ROB720903 RXX720903 SHT720903 SRP720903 TBL720903 TLH720903 TVD720903 UEZ720903 UOV720903 UYR720903 VIN720903 VSJ720903 WCF720903 WMB720903 WVX720903 P786439 JL786439 TH786439 ADD786439 AMZ786439 AWV786439 BGR786439 BQN786439 CAJ786439 CKF786439 CUB786439 DDX786439 DNT786439 DXP786439 EHL786439 ERH786439 FBD786439 FKZ786439 FUV786439 GER786439 GON786439 GYJ786439 HIF786439 HSB786439 IBX786439 ILT786439 IVP786439 JFL786439 JPH786439 JZD786439 KIZ786439 KSV786439 LCR786439 LMN786439 LWJ786439 MGF786439 MQB786439 MZX786439 NJT786439 NTP786439 ODL786439 ONH786439 OXD786439 PGZ786439 PQV786439 QAR786439 QKN786439 QUJ786439 REF786439 ROB786439 RXX786439 SHT786439 SRP786439 TBL786439 TLH786439 TVD786439 UEZ786439 UOV786439 UYR786439 VIN786439 VSJ786439 WCF786439 WMB786439 WVX786439 P851975 JL851975 TH851975 ADD851975 AMZ851975 AWV851975 BGR851975 BQN851975 CAJ851975 CKF851975 CUB851975 DDX851975 DNT851975 DXP851975 EHL851975 ERH851975 FBD851975 FKZ851975 FUV851975 GER851975 GON851975 GYJ851975 HIF851975 HSB851975 IBX851975 ILT851975 IVP851975 JFL851975 JPH851975 JZD851975 KIZ851975 KSV851975 LCR851975 LMN851975 LWJ851975 MGF851975 MQB851975 MZX851975 NJT851975 NTP851975 ODL851975 ONH851975 OXD851975 PGZ851975 PQV851975 QAR851975 QKN851975 QUJ851975 REF851975 ROB851975 RXX851975 SHT851975 SRP851975 TBL851975 TLH851975 TVD851975 UEZ851975 UOV851975 UYR851975 VIN851975 VSJ851975 WCF851975 WMB851975 WVX851975 P917511 JL917511 TH917511 ADD917511 AMZ917511 AWV917511 BGR917511 BQN917511 CAJ917511 CKF917511 CUB917511 DDX917511 DNT917511 DXP917511 EHL917511 ERH917511 FBD917511 FKZ917511 FUV917511 GER917511 GON917511 GYJ917511 HIF917511 HSB917511 IBX917511 ILT917511 IVP917511 JFL917511 JPH917511 JZD917511 KIZ917511 KSV917511 LCR917511 LMN917511 LWJ917511 MGF917511 MQB917511 MZX917511 NJT917511 NTP917511 ODL917511 ONH917511 OXD917511 PGZ917511 PQV917511 QAR917511 QKN917511 QUJ917511 REF917511 ROB917511 RXX917511 SHT917511 SRP917511 TBL917511 TLH917511 TVD917511 UEZ917511 UOV917511 UYR917511 VIN917511 VSJ917511 WCF917511 WMB917511 WVX917511 P983047 JL983047 TH983047 ADD983047 AMZ983047 AWV983047 BGR983047 BQN983047 CAJ983047 CKF983047 CUB983047 DDX983047 DNT983047 DXP983047 EHL983047 ERH983047 FBD983047 FKZ983047 FUV983047 GER983047 GON983047 GYJ983047 HIF983047 HSB983047 IBX983047 ILT983047 IVP983047 JFL983047 JPH983047 JZD983047 KIZ983047 KSV983047 LCR983047 LMN983047 LWJ983047 MGF983047 MQB983047 MZX983047 NJT983047 NTP983047 ODL983047 ONH983047 OXD983047 PGZ983047 PQV983047 QAR983047 QKN983047 QUJ983047 REF983047 ROB983047 RXX983047 SHT983047 SRP983047 TBL983047 TLH983047 TVD983047 UEZ983047 UOV983047 UYR983047 VIN983047 VSJ983047 WCF983047 WMB983047 WVX983047 RNU983087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T65543 JP65543 TL65543 ADH65543 AND65543 AWZ65543 BGV65543 BQR65543 CAN65543 CKJ65543 CUF65543 DEB65543 DNX65543 DXT65543 EHP65543 ERL65543 FBH65543 FLD65543 FUZ65543 GEV65543 GOR65543 GYN65543 HIJ65543 HSF65543 ICB65543 ILX65543 IVT65543 JFP65543 JPL65543 JZH65543 KJD65543 KSZ65543 LCV65543 LMR65543 LWN65543 MGJ65543 MQF65543 NAB65543 NJX65543 NTT65543 ODP65543 ONL65543 OXH65543 PHD65543 PQZ65543 QAV65543 QKR65543 QUN65543 REJ65543 ROF65543 RYB65543 SHX65543 SRT65543 TBP65543 TLL65543 TVH65543 UFD65543 UOZ65543 UYV65543 VIR65543 VSN65543 WCJ65543 WMF65543 WWB65543 T131079 JP131079 TL131079 ADH131079 AND131079 AWZ131079 BGV131079 BQR131079 CAN131079 CKJ131079 CUF131079 DEB131079 DNX131079 DXT131079 EHP131079 ERL131079 FBH131079 FLD131079 FUZ131079 GEV131079 GOR131079 GYN131079 HIJ131079 HSF131079 ICB131079 ILX131079 IVT131079 JFP131079 JPL131079 JZH131079 KJD131079 KSZ131079 LCV131079 LMR131079 LWN131079 MGJ131079 MQF131079 NAB131079 NJX131079 NTT131079 ODP131079 ONL131079 OXH131079 PHD131079 PQZ131079 QAV131079 QKR131079 QUN131079 REJ131079 ROF131079 RYB131079 SHX131079 SRT131079 TBP131079 TLL131079 TVH131079 UFD131079 UOZ131079 UYV131079 VIR131079 VSN131079 WCJ131079 WMF131079 WWB131079 T196615 JP196615 TL196615 ADH196615 AND196615 AWZ196615 BGV196615 BQR196615 CAN196615 CKJ196615 CUF196615 DEB196615 DNX196615 DXT196615 EHP196615 ERL196615 FBH196615 FLD196615 FUZ196615 GEV196615 GOR196615 GYN196615 HIJ196615 HSF196615 ICB196615 ILX196615 IVT196615 JFP196615 JPL196615 JZH196615 KJD196615 KSZ196615 LCV196615 LMR196615 LWN196615 MGJ196615 MQF196615 NAB196615 NJX196615 NTT196615 ODP196615 ONL196615 OXH196615 PHD196615 PQZ196615 QAV196615 QKR196615 QUN196615 REJ196615 ROF196615 RYB196615 SHX196615 SRT196615 TBP196615 TLL196615 TVH196615 UFD196615 UOZ196615 UYV196615 VIR196615 VSN196615 WCJ196615 WMF196615 WWB196615 T262151 JP262151 TL262151 ADH262151 AND262151 AWZ262151 BGV262151 BQR262151 CAN262151 CKJ262151 CUF262151 DEB262151 DNX262151 DXT262151 EHP262151 ERL262151 FBH262151 FLD262151 FUZ262151 GEV262151 GOR262151 GYN262151 HIJ262151 HSF262151 ICB262151 ILX262151 IVT262151 JFP262151 JPL262151 JZH262151 KJD262151 KSZ262151 LCV262151 LMR262151 LWN262151 MGJ262151 MQF262151 NAB262151 NJX262151 NTT262151 ODP262151 ONL262151 OXH262151 PHD262151 PQZ262151 QAV262151 QKR262151 QUN262151 REJ262151 ROF262151 RYB262151 SHX262151 SRT262151 TBP262151 TLL262151 TVH262151 UFD262151 UOZ262151 UYV262151 VIR262151 VSN262151 WCJ262151 WMF262151 WWB262151 T327687 JP327687 TL327687 ADH327687 AND327687 AWZ327687 BGV327687 BQR327687 CAN327687 CKJ327687 CUF327687 DEB327687 DNX327687 DXT327687 EHP327687 ERL327687 FBH327687 FLD327687 FUZ327687 GEV327687 GOR327687 GYN327687 HIJ327687 HSF327687 ICB327687 ILX327687 IVT327687 JFP327687 JPL327687 JZH327687 KJD327687 KSZ327687 LCV327687 LMR327687 LWN327687 MGJ327687 MQF327687 NAB327687 NJX327687 NTT327687 ODP327687 ONL327687 OXH327687 PHD327687 PQZ327687 QAV327687 QKR327687 QUN327687 REJ327687 ROF327687 RYB327687 SHX327687 SRT327687 TBP327687 TLL327687 TVH327687 UFD327687 UOZ327687 UYV327687 VIR327687 VSN327687 WCJ327687 WMF327687 WWB327687 T393223 JP393223 TL393223 ADH393223 AND393223 AWZ393223 BGV393223 BQR393223 CAN393223 CKJ393223 CUF393223 DEB393223 DNX393223 DXT393223 EHP393223 ERL393223 FBH393223 FLD393223 FUZ393223 GEV393223 GOR393223 GYN393223 HIJ393223 HSF393223 ICB393223 ILX393223 IVT393223 JFP393223 JPL393223 JZH393223 KJD393223 KSZ393223 LCV393223 LMR393223 LWN393223 MGJ393223 MQF393223 NAB393223 NJX393223 NTT393223 ODP393223 ONL393223 OXH393223 PHD393223 PQZ393223 QAV393223 QKR393223 QUN393223 REJ393223 ROF393223 RYB393223 SHX393223 SRT393223 TBP393223 TLL393223 TVH393223 UFD393223 UOZ393223 UYV393223 VIR393223 VSN393223 WCJ393223 WMF393223 WWB393223 T458759 JP458759 TL458759 ADH458759 AND458759 AWZ458759 BGV458759 BQR458759 CAN458759 CKJ458759 CUF458759 DEB458759 DNX458759 DXT458759 EHP458759 ERL458759 FBH458759 FLD458759 FUZ458759 GEV458759 GOR458759 GYN458759 HIJ458759 HSF458759 ICB458759 ILX458759 IVT458759 JFP458759 JPL458759 JZH458759 KJD458759 KSZ458759 LCV458759 LMR458759 LWN458759 MGJ458759 MQF458759 NAB458759 NJX458759 NTT458759 ODP458759 ONL458759 OXH458759 PHD458759 PQZ458759 QAV458759 QKR458759 QUN458759 REJ458759 ROF458759 RYB458759 SHX458759 SRT458759 TBP458759 TLL458759 TVH458759 UFD458759 UOZ458759 UYV458759 VIR458759 VSN458759 WCJ458759 WMF458759 WWB458759 T524295 JP524295 TL524295 ADH524295 AND524295 AWZ524295 BGV524295 BQR524295 CAN524295 CKJ524295 CUF524295 DEB524295 DNX524295 DXT524295 EHP524295 ERL524295 FBH524295 FLD524295 FUZ524295 GEV524295 GOR524295 GYN524295 HIJ524295 HSF524295 ICB524295 ILX524295 IVT524295 JFP524295 JPL524295 JZH524295 KJD524295 KSZ524295 LCV524295 LMR524295 LWN524295 MGJ524295 MQF524295 NAB524295 NJX524295 NTT524295 ODP524295 ONL524295 OXH524295 PHD524295 PQZ524295 QAV524295 QKR524295 QUN524295 REJ524295 ROF524295 RYB524295 SHX524295 SRT524295 TBP524295 TLL524295 TVH524295 UFD524295 UOZ524295 UYV524295 VIR524295 VSN524295 WCJ524295 WMF524295 WWB524295 T589831 JP589831 TL589831 ADH589831 AND589831 AWZ589831 BGV589831 BQR589831 CAN589831 CKJ589831 CUF589831 DEB589831 DNX589831 DXT589831 EHP589831 ERL589831 FBH589831 FLD589831 FUZ589831 GEV589831 GOR589831 GYN589831 HIJ589831 HSF589831 ICB589831 ILX589831 IVT589831 JFP589831 JPL589831 JZH589831 KJD589831 KSZ589831 LCV589831 LMR589831 LWN589831 MGJ589831 MQF589831 NAB589831 NJX589831 NTT589831 ODP589831 ONL589831 OXH589831 PHD589831 PQZ589831 QAV589831 QKR589831 QUN589831 REJ589831 ROF589831 RYB589831 SHX589831 SRT589831 TBP589831 TLL589831 TVH589831 UFD589831 UOZ589831 UYV589831 VIR589831 VSN589831 WCJ589831 WMF589831 WWB589831 T655367 JP655367 TL655367 ADH655367 AND655367 AWZ655367 BGV655367 BQR655367 CAN655367 CKJ655367 CUF655367 DEB655367 DNX655367 DXT655367 EHP655367 ERL655367 FBH655367 FLD655367 FUZ655367 GEV655367 GOR655367 GYN655367 HIJ655367 HSF655367 ICB655367 ILX655367 IVT655367 JFP655367 JPL655367 JZH655367 KJD655367 KSZ655367 LCV655367 LMR655367 LWN655367 MGJ655367 MQF655367 NAB655367 NJX655367 NTT655367 ODP655367 ONL655367 OXH655367 PHD655367 PQZ655367 QAV655367 QKR655367 QUN655367 REJ655367 ROF655367 RYB655367 SHX655367 SRT655367 TBP655367 TLL655367 TVH655367 UFD655367 UOZ655367 UYV655367 VIR655367 VSN655367 WCJ655367 WMF655367 WWB655367 T720903 JP720903 TL720903 ADH720903 AND720903 AWZ720903 BGV720903 BQR720903 CAN720903 CKJ720903 CUF720903 DEB720903 DNX720903 DXT720903 EHP720903 ERL720903 FBH720903 FLD720903 FUZ720903 GEV720903 GOR720903 GYN720903 HIJ720903 HSF720903 ICB720903 ILX720903 IVT720903 JFP720903 JPL720903 JZH720903 KJD720903 KSZ720903 LCV720903 LMR720903 LWN720903 MGJ720903 MQF720903 NAB720903 NJX720903 NTT720903 ODP720903 ONL720903 OXH720903 PHD720903 PQZ720903 QAV720903 QKR720903 QUN720903 REJ720903 ROF720903 RYB720903 SHX720903 SRT720903 TBP720903 TLL720903 TVH720903 UFD720903 UOZ720903 UYV720903 VIR720903 VSN720903 WCJ720903 WMF720903 WWB720903 T786439 JP786439 TL786439 ADH786439 AND786439 AWZ786439 BGV786439 BQR786439 CAN786439 CKJ786439 CUF786439 DEB786439 DNX786439 DXT786439 EHP786439 ERL786439 FBH786439 FLD786439 FUZ786439 GEV786439 GOR786439 GYN786439 HIJ786439 HSF786439 ICB786439 ILX786439 IVT786439 JFP786439 JPL786439 JZH786439 KJD786439 KSZ786439 LCV786439 LMR786439 LWN786439 MGJ786439 MQF786439 NAB786439 NJX786439 NTT786439 ODP786439 ONL786439 OXH786439 PHD786439 PQZ786439 QAV786439 QKR786439 QUN786439 REJ786439 ROF786439 RYB786439 SHX786439 SRT786439 TBP786439 TLL786439 TVH786439 UFD786439 UOZ786439 UYV786439 VIR786439 VSN786439 WCJ786439 WMF786439 WWB786439 T851975 JP851975 TL851975 ADH851975 AND851975 AWZ851975 BGV851975 BQR851975 CAN851975 CKJ851975 CUF851975 DEB851975 DNX851975 DXT851975 EHP851975 ERL851975 FBH851975 FLD851975 FUZ851975 GEV851975 GOR851975 GYN851975 HIJ851975 HSF851975 ICB851975 ILX851975 IVT851975 JFP851975 JPL851975 JZH851975 KJD851975 KSZ851975 LCV851975 LMR851975 LWN851975 MGJ851975 MQF851975 NAB851975 NJX851975 NTT851975 ODP851975 ONL851975 OXH851975 PHD851975 PQZ851975 QAV851975 QKR851975 QUN851975 REJ851975 ROF851975 RYB851975 SHX851975 SRT851975 TBP851975 TLL851975 TVH851975 UFD851975 UOZ851975 UYV851975 VIR851975 VSN851975 WCJ851975 WMF851975 WWB851975 T917511 JP917511 TL917511 ADH917511 AND917511 AWZ917511 BGV917511 BQR917511 CAN917511 CKJ917511 CUF917511 DEB917511 DNX917511 DXT917511 EHP917511 ERL917511 FBH917511 FLD917511 FUZ917511 GEV917511 GOR917511 GYN917511 HIJ917511 HSF917511 ICB917511 ILX917511 IVT917511 JFP917511 JPL917511 JZH917511 KJD917511 KSZ917511 LCV917511 LMR917511 LWN917511 MGJ917511 MQF917511 NAB917511 NJX917511 NTT917511 ODP917511 ONL917511 OXH917511 PHD917511 PQZ917511 QAV917511 QKR917511 QUN917511 REJ917511 ROF917511 RYB917511 SHX917511 SRT917511 TBP917511 TLL917511 TVH917511 UFD917511 UOZ917511 UYV917511 VIR917511 VSN917511 WCJ917511 WMF917511 WWB917511 T983047 JP983047 TL983047 ADH983047 AND983047 AWZ983047 BGV983047 BQR983047 CAN983047 CKJ983047 CUF983047 DEB983047 DNX983047 DXT983047 EHP983047 ERL983047 FBH983047 FLD983047 FUZ983047 GEV983047 GOR983047 GYN983047 HIJ983047 HSF983047 ICB983047 ILX983047 IVT983047 JFP983047 JPL983047 JZH983047 KJD983047 KSZ983047 LCV983047 LMR983047 LWN983047 MGJ983047 MQF983047 NAB983047 NJX983047 NTT983047 ODP983047 ONL983047 OXH983047 PHD983047 PQZ983047 QAV983047 QKR983047 QUN983047 REJ983047 ROF983047 RYB983047 SHX983047 SRT983047 TBP983047 TLL983047 TVH983047 UFD983047 UOZ983047 UYV983047 VIR983047 VSN983047 WCJ983047 WMF983047 WWB983047 TBE983087 JH16:JH22 TD16:TD22 ACZ16:ACZ22 AMV16:AMV22 AWR16:AWR22 BGN16:BGN22 BQJ16:BQJ22 CAF16:CAF22 CKB16:CKB22 CTX16:CTX22 DDT16:DDT22 DNP16:DNP22 DXL16:DXL22 EHH16:EHH22 ERD16:ERD22 FAZ16:FAZ22 FKV16:FKV22 FUR16:FUR22 GEN16:GEN22 GOJ16:GOJ22 GYF16:GYF22 HIB16:HIB22 HRX16:HRX22 IBT16:IBT22 ILP16:ILP22 IVL16:IVL22 JFH16:JFH22 JPD16:JPD22 JYZ16:JYZ22 KIV16:KIV22 KSR16:KSR22 LCN16:LCN22 LMJ16:LMJ22 LWF16:LWF22 MGB16:MGB22 MPX16:MPX22 MZT16:MZT22 NJP16:NJP22 NTL16:NTL22 ODH16:ODH22 OND16:OND22 OWZ16:OWZ22 PGV16:PGV22 PQR16:PQR22 QAN16:QAN22 QKJ16:QKJ22 QUF16:QUF22 REB16:REB22 RNX16:RNX22 RXT16:RXT22 SHP16:SHP22 SRL16:SRL22 TBH16:TBH22 TLD16:TLD22 TUZ16:TUZ22 UEV16:UEV22 UOR16:UOR22 UYN16:UYN22 VIJ16:VIJ22 VSF16:VSF22 WCB16:WCB22 WLX16:WLX22 WVT16:WVT22 L65549:L65555 JH65549:JH65555 TD65549:TD65555 ACZ65549:ACZ65555 AMV65549:AMV65555 AWR65549:AWR65555 BGN65549:BGN65555 BQJ65549:BQJ65555 CAF65549:CAF65555 CKB65549:CKB65555 CTX65549:CTX65555 DDT65549:DDT65555 DNP65549:DNP65555 DXL65549:DXL65555 EHH65549:EHH65555 ERD65549:ERD65555 FAZ65549:FAZ65555 FKV65549:FKV65555 FUR65549:FUR65555 GEN65549:GEN65555 GOJ65549:GOJ65555 GYF65549:GYF65555 HIB65549:HIB65555 HRX65549:HRX65555 IBT65549:IBT65555 ILP65549:ILP65555 IVL65549:IVL65555 JFH65549:JFH65555 JPD65549:JPD65555 JYZ65549:JYZ65555 KIV65549:KIV65555 KSR65549:KSR65555 LCN65549:LCN65555 LMJ65549:LMJ65555 LWF65549:LWF65555 MGB65549:MGB65555 MPX65549:MPX65555 MZT65549:MZT65555 NJP65549:NJP65555 NTL65549:NTL65555 ODH65549:ODH65555 OND65549:OND65555 OWZ65549:OWZ65555 PGV65549:PGV65555 PQR65549:PQR65555 QAN65549:QAN65555 QKJ65549:QKJ65555 QUF65549:QUF65555 REB65549:REB65555 RNX65549:RNX65555 RXT65549:RXT65555 SHP65549:SHP65555 SRL65549:SRL65555 TBH65549:TBH65555 TLD65549:TLD65555 TUZ65549:TUZ65555 UEV65549:UEV65555 UOR65549:UOR65555 UYN65549:UYN65555 VIJ65549:VIJ65555 VSF65549:VSF65555 WCB65549:WCB65555 WLX65549:WLX65555 WVT65549:WVT65555 L131085:L131091 JH131085:JH131091 TD131085:TD131091 ACZ131085:ACZ131091 AMV131085:AMV131091 AWR131085:AWR131091 BGN131085:BGN131091 BQJ131085:BQJ131091 CAF131085:CAF131091 CKB131085:CKB131091 CTX131085:CTX131091 DDT131085:DDT131091 DNP131085:DNP131091 DXL131085:DXL131091 EHH131085:EHH131091 ERD131085:ERD131091 FAZ131085:FAZ131091 FKV131085:FKV131091 FUR131085:FUR131091 GEN131085:GEN131091 GOJ131085:GOJ131091 GYF131085:GYF131091 HIB131085:HIB131091 HRX131085:HRX131091 IBT131085:IBT131091 ILP131085:ILP131091 IVL131085:IVL131091 JFH131085:JFH131091 JPD131085:JPD131091 JYZ131085:JYZ131091 KIV131085:KIV131091 KSR131085:KSR131091 LCN131085:LCN131091 LMJ131085:LMJ131091 LWF131085:LWF131091 MGB131085:MGB131091 MPX131085:MPX131091 MZT131085:MZT131091 NJP131085:NJP131091 NTL131085:NTL131091 ODH131085:ODH131091 OND131085:OND131091 OWZ131085:OWZ131091 PGV131085:PGV131091 PQR131085:PQR131091 QAN131085:QAN131091 QKJ131085:QKJ131091 QUF131085:QUF131091 REB131085:REB131091 RNX131085:RNX131091 RXT131085:RXT131091 SHP131085:SHP131091 SRL131085:SRL131091 TBH131085:TBH131091 TLD131085:TLD131091 TUZ131085:TUZ131091 UEV131085:UEV131091 UOR131085:UOR131091 UYN131085:UYN131091 VIJ131085:VIJ131091 VSF131085:VSF131091 WCB131085:WCB131091 WLX131085:WLX131091 WVT131085:WVT131091 L196621:L196627 JH196621:JH196627 TD196621:TD196627 ACZ196621:ACZ196627 AMV196621:AMV196627 AWR196621:AWR196627 BGN196621:BGN196627 BQJ196621:BQJ196627 CAF196621:CAF196627 CKB196621:CKB196627 CTX196621:CTX196627 DDT196621:DDT196627 DNP196621:DNP196627 DXL196621:DXL196627 EHH196621:EHH196627 ERD196621:ERD196627 FAZ196621:FAZ196627 FKV196621:FKV196627 FUR196621:FUR196627 GEN196621:GEN196627 GOJ196621:GOJ196627 GYF196621:GYF196627 HIB196621:HIB196627 HRX196621:HRX196627 IBT196621:IBT196627 ILP196621:ILP196627 IVL196621:IVL196627 JFH196621:JFH196627 JPD196621:JPD196627 JYZ196621:JYZ196627 KIV196621:KIV196627 KSR196621:KSR196627 LCN196621:LCN196627 LMJ196621:LMJ196627 LWF196621:LWF196627 MGB196621:MGB196627 MPX196621:MPX196627 MZT196621:MZT196627 NJP196621:NJP196627 NTL196621:NTL196627 ODH196621:ODH196627 OND196621:OND196627 OWZ196621:OWZ196627 PGV196621:PGV196627 PQR196621:PQR196627 QAN196621:QAN196627 QKJ196621:QKJ196627 QUF196621:QUF196627 REB196621:REB196627 RNX196621:RNX196627 RXT196621:RXT196627 SHP196621:SHP196627 SRL196621:SRL196627 TBH196621:TBH196627 TLD196621:TLD196627 TUZ196621:TUZ196627 UEV196621:UEV196627 UOR196621:UOR196627 UYN196621:UYN196627 VIJ196621:VIJ196627 VSF196621:VSF196627 WCB196621:WCB196627 WLX196621:WLX196627 WVT196621:WVT196627 L262157:L262163 JH262157:JH262163 TD262157:TD262163 ACZ262157:ACZ262163 AMV262157:AMV262163 AWR262157:AWR262163 BGN262157:BGN262163 BQJ262157:BQJ262163 CAF262157:CAF262163 CKB262157:CKB262163 CTX262157:CTX262163 DDT262157:DDT262163 DNP262157:DNP262163 DXL262157:DXL262163 EHH262157:EHH262163 ERD262157:ERD262163 FAZ262157:FAZ262163 FKV262157:FKV262163 FUR262157:FUR262163 GEN262157:GEN262163 GOJ262157:GOJ262163 GYF262157:GYF262163 HIB262157:HIB262163 HRX262157:HRX262163 IBT262157:IBT262163 ILP262157:ILP262163 IVL262157:IVL262163 JFH262157:JFH262163 JPD262157:JPD262163 JYZ262157:JYZ262163 KIV262157:KIV262163 KSR262157:KSR262163 LCN262157:LCN262163 LMJ262157:LMJ262163 LWF262157:LWF262163 MGB262157:MGB262163 MPX262157:MPX262163 MZT262157:MZT262163 NJP262157:NJP262163 NTL262157:NTL262163 ODH262157:ODH262163 OND262157:OND262163 OWZ262157:OWZ262163 PGV262157:PGV262163 PQR262157:PQR262163 QAN262157:QAN262163 QKJ262157:QKJ262163 QUF262157:QUF262163 REB262157:REB262163 RNX262157:RNX262163 RXT262157:RXT262163 SHP262157:SHP262163 SRL262157:SRL262163 TBH262157:TBH262163 TLD262157:TLD262163 TUZ262157:TUZ262163 UEV262157:UEV262163 UOR262157:UOR262163 UYN262157:UYN262163 VIJ262157:VIJ262163 VSF262157:VSF262163 WCB262157:WCB262163 WLX262157:WLX262163 WVT262157:WVT262163 L327693:L327699 JH327693:JH327699 TD327693:TD327699 ACZ327693:ACZ327699 AMV327693:AMV327699 AWR327693:AWR327699 BGN327693:BGN327699 BQJ327693:BQJ327699 CAF327693:CAF327699 CKB327693:CKB327699 CTX327693:CTX327699 DDT327693:DDT327699 DNP327693:DNP327699 DXL327693:DXL327699 EHH327693:EHH327699 ERD327693:ERD327699 FAZ327693:FAZ327699 FKV327693:FKV327699 FUR327693:FUR327699 GEN327693:GEN327699 GOJ327693:GOJ327699 GYF327693:GYF327699 HIB327693:HIB327699 HRX327693:HRX327699 IBT327693:IBT327699 ILP327693:ILP327699 IVL327693:IVL327699 JFH327693:JFH327699 JPD327693:JPD327699 JYZ327693:JYZ327699 KIV327693:KIV327699 KSR327693:KSR327699 LCN327693:LCN327699 LMJ327693:LMJ327699 LWF327693:LWF327699 MGB327693:MGB327699 MPX327693:MPX327699 MZT327693:MZT327699 NJP327693:NJP327699 NTL327693:NTL327699 ODH327693:ODH327699 OND327693:OND327699 OWZ327693:OWZ327699 PGV327693:PGV327699 PQR327693:PQR327699 QAN327693:QAN327699 QKJ327693:QKJ327699 QUF327693:QUF327699 REB327693:REB327699 RNX327693:RNX327699 RXT327693:RXT327699 SHP327693:SHP327699 SRL327693:SRL327699 TBH327693:TBH327699 TLD327693:TLD327699 TUZ327693:TUZ327699 UEV327693:UEV327699 UOR327693:UOR327699 UYN327693:UYN327699 VIJ327693:VIJ327699 VSF327693:VSF327699 WCB327693:WCB327699 WLX327693:WLX327699 WVT327693:WVT327699 L393229:L393235 JH393229:JH393235 TD393229:TD393235 ACZ393229:ACZ393235 AMV393229:AMV393235 AWR393229:AWR393235 BGN393229:BGN393235 BQJ393229:BQJ393235 CAF393229:CAF393235 CKB393229:CKB393235 CTX393229:CTX393235 DDT393229:DDT393235 DNP393229:DNP393235 DXL393229:DXL393235 EHH393229:EHH393235 ERD393229:ERD393235 FAZ393229:FAZ393235 FKV393229:FKV393235 FUR393229:FUR393235 GEN393229:GEN393235 GOJ393229:GOJ393235 GYF393229:GYF393235 HIB393229:HIB393235 HRX393229:HRX393235 IBT393229:IBT393235 ILP393229:ILP393235 IVL393229:IVL393235 JFH393229:JFH393235 JPD393229:JPD393235 JYZ393229:JYZ393235 KIV393229:KIV393235 KSR393229:KSR393235 LCN393229:LCN393235 LMJ393229:LMJ393235 LWF393229:LWF393235 MGB393229:MGB393235 MPX393229:MPX393235 MZT393229:MZT393235 NJP393229:NJP393235 NTL393229:NTL393235 ODH393229:ODH393235 OND393229:OND393235 OWZ393229:OWZ393235 PGV393229:PGV393235 PQR393229:PQR393235 QAN393229:QAN393235 QKJ393229:QKJ393235 QUF393229:QUF393235 REB393229:REB393235 RNX393229:RNX393235 RXT393229:RXT393235 SHP393229:SHP393235 SRL393229:SRL393235 TBH393229:TBH393235 TLD393229:TLD393235 TUZ393229:TUZ393235 UEV393229:UEV393235 UOR393229:UOR393235 UYN393229:UYN393235 VIJ393229:VIJ393235 VSF393229:VSF393235 WCB393229:WCB393235 WLX393229:WLX393235 WVT393229:WVT393235 L458765:L458771 JH458765:JH458771 TD458765:TD458771 ACZ458765:ACZ458771 AMV458765:AMV458771 AWR458765:AWR458771 BGN458765:BGN458771 BQJ458765:BQJ458771 CAF458765:CAF458771 CKB458765:CKB458771 CTX458765:CTX458771 DDT458765:DDT458771 DNP458765:DNP458771 DXL458765:DXL458771 EHH458765:EHH458771 ERD458765:ERD458771 FAZ458765:FAZ458771 FKV458765:FKV458771 FUR458765:FUR458771 GEN458765:GEN458771 GOJ458765:GOJ458771 GYF458765:GYF458771 HIB458765:HIB458771 HRX458765:HRX458771 IBT458765:IBT458771 ILP458765:ILP458771 IVL458765:IVL458771 JFH458765:JFH458771 JPD458765:JPD458771 JYZ458765:JYZ458771 KIV458765:KIV458771 KSR458765:KSR458771 LCN458765:LCN458771 LMJ458765:LMJ458771 LWF458765:LWF458771 MGB458765:MGB458771 MPX458765:MPX458771 MZT458765:MZT458771 NJP458765:NJP458771 NTL458765:NTL458771 ODH458765:ODH458771 OND458765:OND458771 OWZ458765:OWZ458771 PGV458765:PGV458771 PQR458765:PQR458771 QAN458765:QAN458771 QKJ458765:QKJ458771 QUF458765:QUF458771 REB458765:REB458771 RNX458765:RNX458771 RXT458765:RXT458771 SHP458765:SHP458771 SRL458765:SRL458771 TBH458765:TBH458771 TLD458765:TLD458771 TUZ458765:TUZ458771 UEV458765:UEV458771 UOR458765:UOR458771 UYN458765:UYN458771 VIJ458765:VIJ458771 VSF458765:VSF458771 WCB458765:WCB458771 WLX458765:WLX458771 WVT458765:WVT458771 L524301:L524307 JH524301:JH524307 TD524301:TD524307 ACZ524301:ACZ524307 AMV524301:AMV524307 AWR524301:AWR524307 BGN524301:BGN524307 BQJ524301:BQJ524307 CAF524301:CAF524307 CKB524301:CKB524307 CTX524301:CTX524307 DDT524301:DDT524307 DNP524301:DNP524307 DXL524301:DXL524307 EHH524301:EHH524307 ERD524301:ERD524307 FAZ524301:FAZ524307 FKV524301:FKV524307 FUR524301:FUR524307 GEN524301:GEN524307 GOJ524301:GOJ524307 GYF524301:GYF524307 HIB524301:HIB524307 HRX524301:HRX524307 IBT524301:IBT524307 ILP524301:ILP524307 IVL524301:IVL524307 JFH524301:JFH524307 JPD524301:JPD524307 JYZ524301:JYZ524307 KIV524301:KIV524307 KSR524301:KSR524307 LCN524301:LCN524307 LMJ524301:LMJ524307 LWF524301:LWF524307 MGB524301:MGB524307 MPX524301:MPX524307 MZT524301:MZT524307 NJP524301:NJP524307 NTL524301:NTL524307 ODH524301:ODH524307 OND524301:OND524307 OWZ524301:OWZ524307 PGV524301:PGV524307 PQR524301:PQR524307 QAN524301:QAN524307 QKJ524301:QKJ524307 QUF524301:QUF524307 REB524301:REB524307 RNX524301:RNX524307 RXT524301:RXT524307 SHP524301:SHP524307 SRL524301:SRL524307 TBH524301:TBH524307 TLD524301:TLD524307 TUZ524301:TUZ524307 UEV524301:UEV524307 UOR524301:UOR524307 UYN524301:UYN524307 VIJ524301:VIJ524307 VSF524301:VSF524307 WCB524301:WCB524307 WLX524301:WLX524307 WVT524301:WVT524307 L589837:L589843 JH589837:JH589843 TD589837:TD589843 ACZ589837:ACZ589843 AMV589837:AMV589843 AWR589837:AWR589843 BGN589837:BGN589843 BQJ589837:BQJ589843 CAF589837:CAF589843 CKB589837:CKB589843 CTX589837:CTX589843 DDT589837:DDT589843 DNP589837:DNP589843 DXL589837:DXL589843 EHH589837:EHH589843 ERD589837:ERD589843 FAZ589837:FAZ589843 FKV589837:FKV589843 FUR589837:FUR589843 GEN589837:GEN589843 GOJ589837:GOJ589843 GYF589837:GYF589843 HIB589837:HIB589843 HRX589837:HRX589843 IBT589837:IBT589843 ILP589837:ILP589843 IVL589837:IVL589843 JFH589837:JFH589843 JPD589837:JPD589843 JYZ589837:JYZ589843 KIV589837:KIV589843 KSR589837:KSR589843 LCN589837:LCN589843 LMJ589837:LMJ589843 LWF589837:LWF589843 MGB589837:MGB589843 MPX589837:MPX589843 MZT589837:MZT589843 NJP589837:NJP589843 NTL589837:NTL589843 ODH589837:ODH589843 OND589837:OND589843 OWZ589837:OWZ589843 PGV589837:PGV589843 PQR589837:PQR589843 QAN589837:QAN589843 QKJ589837:QKJ589843 QUF589837:QUF589843 REB589837:REB589843 RNX589837:RNX589843 RXT589837:RXT589843 SHP589837:SHP589843 SRL589837:SRL589843 TBH589837:TBH589843 TLD589837:TLD589843 TUZ589837:TUZ589843 UEV589837:UEV589843 UOR589837:UOR589843 UYN589837:UYN589843 VIJ589837:VIJ589843 VSF589837:VSF589843 WCB589837:WCB589843 WLX589837:WLX589843 WVT589837:WVT589843 L655373:L655379 JH655373:JH655379 TD655373:TD655379 ACZ655373:ACZ655379 AMV655373:AMV655379 AWR655373:AWR655379 BGN655373:BGN655379 BQJ655373:BQJ655379 CAF655373:CAF655379 CKB655373:CKB655379 CTX655373:CTX655379 DDT655373:DDT655379 DNP655373:DNP655379 DXL655373:DXL655379 EHH655373:EHH655379 ERD655373:ERD655379 FAZ655373:FAZ655379 FKV655373:FKV655379 FUR655373:FUR655379 GEN655373:GEN655379 GOJ655373:GOJ655379 GYF655373:GYF655379 HIB655373:HIB655379 HRX655373:HRX655379 IBT655373:IBT655379 ILP655373:ILP655379 IVL655373:IVL655379 JFH655373:JFH655379 JPD655373:JPD655379 JYZ655373:JYZ655379 KIV655373:KIV655379 KSR655373:KSR655379 LCN655373:LCN655379 LMJ655373:LMJ655379 LWF655373:LWF655379 MGB655373:MGB655379 MPX655373:MPX655379 MZT655373:MZT655379 NJP655373:NJP655379 NTL655373:NTL655379 ODH655373:ODH655379 OND655373:OND655379 OWZ655373:OWZ655379 PGV655373:PGV655379 PQR655373:PQR655379 QAN655373:QAN655379 QKJ655373:QKJ655379 QUF655373:QUF655379 REB655373:REB655379 RNX655373:RNX655379 RXT655373:RXT655379 SHP655373:SHP655379 SRL655373:SRL655379 TBH655373:TBH655379 TLD655373:TLD655379 TUZ655373:TUZ655379 UEV655373:UEV655379 UOR655373:UOR655379 UYN655373:UYN655379 VIJ655373:VIJ655379 VSF655373:VSF655379 WCB655373:WCB655379 WLX655373:WLX655379 WVT655373:WVT655379 L720909:L720915 JH720909:JH720915 TD720909:TD720915 ACZ720909:ACZ720915 AMV720909:AMV720915 AWR720909:AWR720915 BGN720909:BGN720915 BQJ720909:BQJ720915 CAF720909:CAF720915 CKB720909:CKB720915 CTX720909:CTX720915 DDT720909:DDT720915 DNP720909:DNP720915 DXL720909:DXL720915 EHH720909:EHH720915 ERD720909:ERD720915 FAZ720909:FAZ720915 FKV720909:FKV720915 FUR720909:FUR720915 GEN720909:GEN720915 GOJ720909:GOJ720915 GYF720909:GYF720915 HIB720909:HIB720915 HRX720909:HRX720915 IBT720909:IBT720915 ILP720909:ILP720915 IVL720909:IVL720915 JFH720909:JFH720915 JPD720909:JPD720915 JYZ720909:JYZ720915 KIV720909:KIV720915 KSR720909:KSR720915 LCN720909:LCN720915 LMJ720909:LMJ720915 LWF720909:LWF720915 MGB720909:MGB720915 MPX720909:MPX720915 MZT720909:MZT720915 NJP720909:NJP720915 NTL720909:NTL720915 ODH720909:ODH720915 OND720909:OND720915 OWZ720909:OWZ720915 PGV720909:PGV720915 PQR720909:PQR720915 QAN720909:QAN720915 QKJ720909:QKJ720915 QUF720909:QUF720915 REB720909:REB720915 RNX720909:RNX720915 RXT720909:RXT720915 SHP720909:SHP720915 SRL720909:SRL720915 TBH720909:TBH720915 TLD720909:TLD720915 TUZ720909:TUZ720915 UEV720909:UEV720915 UOR720909:UOR720915 UYN720909:UYN720915 VIJ720909:VIJ720915 VSF720909:VSF720915 WCB720909:WCB720915 WLX720909:WLX720915 WVT720909:WVT720915 L786445:L786451 JH786445:JH786451 TD786445:TD786451 ACZ786445:ACZ786451 AMV786445:AMV786451 AWR786445:AWR786451 BGN786445:BGN786451 BQJ786445:BQJ786451 CAF786445:CAF786451 CKB786445:CKB786451 CTX786445:CTX786451 DDT786445:DDT786451 DNP786445:DNP786451 DXL786445:DXL786451 EHH786445:EHH786451 ERD786445:ERD786451 FAZ786445:FAZ786451 FKV786445:FKV786451 FUR786445:FUR786451 GEN786445:GEN786451 GOJ786445:GOJ786451 GYF786445:GYF786451 HIB786445:HIB786451 HRX786445:HRX786451 IBT786445:IBT786451 ILP786445:ILP786451 IVL786445:IVL786451 JFH786445:JFH786451 JPD786445:JPD786451 JYZ786445:JYZ786451 KIV786445:KIV786451 KSR786445:KSR786451 LCN786445:LCN786451 LMJ786445:LMJ786451 LWF786445:LWF786451 MGB786445:MGB786451 MPX786445:MPX786451 MZT786445:MZT786451 NJP786445:NJP786451 NTL786445:NTL786451 ODH786445:ODH786451 OND786445:OND786451 OWZ786445:OWZ786451 PGV786445:PGV786451 PQR786445:PQR786451 QAN786445:QAN786451 QKJ786445:QKJ786451 QUF786445:QUF786451 REB786445:REB786451 RNX786445:RNX786451 RXT786445:RXT786451 SHP786445:SHP786451 SRL786445:SRL786451 TBH786445:TBH786451 TLD786445:TLD786451 TUZ786445:TUZ786451 UEV786445:UEV786451 UOR786445:UOR786451 UYN786445:UYN786451 VIJ786445:VIJ786451 VSF786445:VSF786451 WCB786445:WCB786451 WLX786445:WLX786451 WVT786445:WVT786451 L851981:L851987 JH851981:JH851987 TD851981:TD851987 ACZ851981:ACZ851987 AMV851981:AMV851987 AWR851981:AWR851987 BGN851981:BGN851987 BQJ851981:BQJ851987 CAF851981:CAF851987 CKB851981:CKB851987 CTX851981:CTX851987 DDT851981:DDT851987 DNP851981:DNP851987 DXL851981:DXL851987 EHH851981:EHH851987 ERD851981:ERD851987 FAZ851981:FAZ851987 FKV851981:FKV851987 FUR851981:FUR851987 GEN851981:GEN851987 GOJ851981:GOJ851987 GYF851981:GYF851987 HIB851981:HIB851987 HRX851981:HRX851987 IBT851981:IBT851987 ILP851981:ILP851987 IVL851981:IVL851987 JFH851981:JFH851987 JPD851981:JPD851987 JYZ851981:JYZ851987 KIV851981:KIV851987 KSR851981:KSR851987 LCN851981:LCN851987 LMJ851981:LMJ851987 LWF851981:LWF851987 MGB851981:MGB851987 MPX851981:MPX851987 MZT851981:MZT851987 NJP851981:NJP851987 NTL851981:NTL851987 ODH851981:ODH851987 OND851981:OND851987 OWZ851981:OWZ851987 PGV851981:PGV851987 PQR851981:PQR851987 QAN851981:QAN851987 QKJ851981:QKJ851987 QUF851981:QUF851987 REB851981:REB851987 RNX851981:RNX851987 RXT851981:RXT851987 SHP851981:SHP851987 SRL851981:SRL851987 TBH851981:TBH851987 TLD851981:TLD851987 TUZ851981:TUZ851987 UEV851981:UEV851987 UOR851981:UOR851987 UYN851981:UYN851987 VIJ851981:VIJ851987 VSF851981:VSF851987 WCB851981:WCB851987 WLX851981:WLX851987 WVT851981:WVT851987 L917517:L917523 JH917517:JH917523 TD917517:TD917523 ACZ917517:ACZ917523 AMV917517:AMV917523 AWR917517:AWR917523 BGN917517:BGN917523 BQJ917517:BQJ917523 CAF917517:CAF917523 CKB917517:CKB917523 CTX917517:CTX917523 DDT917517:DDT917523 DNP917517:DNP917523 DXL917517:DXL917523 EHH917517:EHH917523 ERD917517:ERD917523 FAZ917517:FAZ917523 FKV917517:FKV917523 FUR917517:FUR917523 GEN917517:GEN917523 GOJ917517:GOJ917523 GYF917517:GYF917523 HIB917517:HIB917523 HRX917517:HRX917523 IBT917517:IBT917523 ILP917517:ILP917523 IVL917517:IVL917523 JFH917517:JFH917523 JPD917517:JPD917523 JYZ917517:JYZ917523 KIV917517:KIV917523 KSR917517:KSR917523 LCN917517:LCN917523 LMJ917517:LMJ917523 LWF917517:LWF917523 MGB917517:MGB917523 MPX917517:MPX917523 MZT917517:MZT917523 NJP917517:NJP917523 NTL917517:NTL917523 ODH917517:ODH917523 OND917517:OND917523 OWZ917517:OWZ917523 PGV917517:PGV917523 PQR917517:PQR917523 QAN917517:QAN917523 QKJ917517:QKJ917523 QUF917517:QUF917523 REB917517:REB917523 RNX917517:RNX917523 RXT917517:RXT917523 SHP917517:SHP917523 SRL917517:SRL917523 TBH917517:TBH917523 TLD917517:TLD917523 TUZ917517:TUZ917523 UEV917517:UEV917523 UOR917517:UOR917523 UYN917517:UYN917523 VIJ917517:VIJ917523 VSF917517:VSF917523 WCB917517:WCB917523 WLX917517:WLX917523 WVT917517:WVT917523 L983053:L983059 JH983053:JH983059 TD983053:TD983059 ACZ983053:ACZ983059 AMV983053:AMV983059 AWR983053:AWR983059 BGN983053:BGN983059 BQJ983053:BQJ983059 CAF983053:CAF983059 CKB983053:CKB983059 CTX983053:CTX983059 DDT983053:DDT983059 DNP983053:DNP983059 DXL983053:DXL983059 EHH983053:EHH983059 ERD983053:ERD983059 FAZ983053:FAZ983059 FKV983053:FKV983059 FUR983053:FUR983059 GEN983053:GEN983059 GOJ983053:GOJ983059 GYF983053:GYF983059 HIB983053:HIB983059 HRX983053:HRX983059 IBT983053:IBT983059 ILP983053:ILP983059 IVL983053:IVL983059 JFH983053:JFH983059 JPD983053:JPD983059 JYZ983053:JYZ983059 KIV983053:KIV983059 KSR983053:KSR983059 LCN983053:LCN983059 LMJ983053:LMJ983059 LWF983053:LWF983059 MGB983053:MGB983059 MPX983053:MPX983059 MZT983053:MZT983059 NJP983053:NJP983059 NTL983053:NTL983059 ODH983053:ODH983059 OND983053:OND983059 OWZ983053:OWZ983059 PGV983053:PGV983059 PQR983053:PQR983059 QAN983053:QAN983059 QKJ983053:QKJ983059 QUF983053:QUF983059 REB983053:REB983059 RNX983053:RNX983059 RXT983053:RXT983059 SHP983053:SHP983059 SRL983053:SRL983059 TBH983053:TBH983059 TLD983053:TLD983059 TUZ983053:TUZ983059 UEV983053:UEV983059 UOR983053:UOR983059 UYN983053:UYN983059 VIJ983053:VIJ983059 VSF983053:VSF983059 WCB983053:WCB983059 WLX983053:WLX983059 WVT983053:WVT983059 SRI983087 JM21 TI21 ADE21 ANA21 AWW21 BGS21 BQO21 CAK21 CKG21 CUC21 DDY21 DNU21 DXQ21 EHM21 ERI21 FBE21 FLA21 FUW21 GES21 GOO21 GYK21 HIG21 HSC21 IBY21 ILU21 IVQ21 JFM21 JPI21 JZE21 KJA21 KSW21 LCS21 LMO21 LWK21 MGG21 MQC21 MZY21 NJU21 NTQ21 ODM21 ONI21 OXE21 PHA21 PQW21 QAS21 QKO21 QUK21 REG21 ROC21 RXY21 SHU21 SRQ21 TBM21 TLI21 TVE21 UFA21 UOW21 UYS21 VIO21 VSK21 WCG21 WMC21 WVY21 Q65554 JM65554 TI65554 ADE65554 ANA65554 AWW65554 BGS65554 BQO65554 CAK65554 CKG65554 CUC65554 DDY65554 DNU65554 DXQ65554 EHM65554 ERI65554 FBE65554 FLA65554 FUW65554 GES65554 GOO65554 GYK65554 HIG65554 HSC65554 IBY65554 ILU65554 IVQ65554 JFM65554 JPI65554 JZE65554 KJA65554 KSW65554 LCS65554 LMO65554 LWK65554 MGG65554 MQC65554 MZY65554 NJU65554 NTQ65554 ODM65554 ONI65554 OXE65554 PHA65554 PQW65554 QAS65554 QKO65554 QUK65554 REG65554 ROC65554 RXY65554 SHU65554 SRQ65554 TBM65554 TLI65554 TVE65554 UFA65554 UOW65554 UYS65554 VIO65554 VSK65554 WCG65554 WMC65554 WVY65554 Q131090 JM131090 TI131090 ADE131090 ANA131090 AWW131090 BGS131090 BQO131090 CAK131090 CKG131090 CUC131090 DDY131090 DNU131090 DXQ131090 EHM131090 ERI131090 FBE131090 FLA131090 FUW131090 GES131090 GOO131090 GYK131090 HIG131090 HSC131090 IBY131090 ILU131090 IVQ131090 JFM131090 JPI131090 JZE131090 KJA131090 KSW131090 LCS131090 LMO131090 LWK131090 MGG131090 MQC131090 MZY131090 NJU131090 NTQ131090 ODM131090 ONI131090 OXE131090 PHA131090 PQW131090 QAS131090 QKO131090 QUK131090 REG131090 ROC131090 RXY131090 SHU131090 SRQ131090 TBM131090 TLI131090 TVE131090 UFA131090 UOW131090 UYS131090 VIO131090 VSK131090 WCG131090 WMC131090 WVY131090 Q196626 JM196626 TI196626 ADE196626 ANA196626 AWW196626 BGS196626 BQO196626 CAK196626 CKG196626 CUC196626 DDY196626 DNU196626 DXQ196626 EHM196626 ERI196626 FBE196626 FLA196626 FUW196626 GES196626 GOO196626 GYK196626 HIG196626 HSC196626 IBY196626 ILU196626 IVQ196626 JFM196626 JPI196626 JZE196626 KJA196626 KSW196626 LCS196626 LMO196626 LWK196626 MGG196626 MQC196626 MZY196626 NJU196626 NTQ196626 ODM196626 ONI196626 OXE196626 PHA196626 PQW196626 QAS196626 QKO196626 QUK196626 REG196626 ROC196626 RXY196626 SHU196626 SRQ196626 TBM196626 TLI196626 TVE196626 UFA196626 UOW196626 UYS196626 VIO196626 VSK196626 WCG196626 WMC196626 WVY196626 Q262162 JM262162 TI262162 ADE262162 ANA262162 AWW262162 BGS262162 BQO262162 CAK262162 CKG262162 CUC262162 DDY262162 DNU262162 DXQ262162 EHM262162 ERI262162 FBE262162 FLA262162 FUW262162 GES262162 GOO262162 GYK262162 HIG262162 HSC262162 IBY262162 ILU262162 IVQ262162 JFM262162 JPI262162 JZE262162 KJA262162 KSW262162 LCS262162 LMO262162 LWK262162 MGG262162 MQC262162 MZY262162 NJU262162 NTQ262162 ODM262162 ONI262162 OXE262162 PHA262162 PQW262162 QAS262162 QKO262162 QUK262162 REG262162 ROC262162 RXY262162 SHU262162 SRQ262162 TBM262162 TLI262162 TVE262162 UFA262162 UOW262162 UYS262162 VIO262162 VSK262162 WCG262162 WMC262162 WVY262162 Q327698 JM327698 TI327698 ADE327698 ANA327698 AWW327698 BGS327698 BQO327698 CAK327698 CKG327698 CUC327698 DDY327698 DNU327698 DXQ327698 EHM327698 ERI327698 FBE327698 FLA327698 FUW327698 GES327698 GOO327698 GYK327698 HIG327698 HSC327698 IBY327698 ILU327698 IVQ327698 JFM327698 JPI327698 JZE327698 KJA327698 KSW327698 LCS327698 LMO327698 LWK327698 MGG327698 MQC327698 MZY327698 NJU327698 NTQ327698 ODM327698 ONI327698 OXE327698 PHA327698 PQW327698 QAS327698 QKO327698 QUK327698 REG327698 ROC327698 RXY327698 SHU327698 SRQ327698 TBM327698 TLI327698 TVE327698 UFA327698 UOW327698 UYS327698 VIO327698 VSK327698 WCG327698 WMC327698 WVY327698 Q393234 JM393234 TI393234 ADE393234 ANA393234 AWW393234 BGS393234 BQO393234 CAK393234 CKG393234 CUC393234 DDY393234 DNU393234 DXQ393234 EHM393234 ERI393234 FBE393234 FLA393234 FUW393234 GES393234 GOO393234 GYK393234 HIG393234 HSC393234 IBY393234 ILU393234 IVQ393234 JFM393234 JPI393234 JZE393234 KJA393234 KSW393234 LCS393234 LMO393234 LWK393234 MGG393234 MQC393234 MZY393234 NJU393234 NTQ393234 ODM393234 ONI393234 OXE393234 PHA393234 PQW393234 QAS393234 QKO393234 QUK393234 REG393234 ROC393234 RXY393234 SHU393234 SRQ393234 TBM393234 TLI393234 TVE393234 UFA393234 UOW393234 UYS393234 VIO393234 VSK393234 WCG393234 WMC393234 WVY393234 Q458770 JM458770 TI458770 ADE458770 ANA458770 AWW458770 BGS458770 BQO458770 CAK458770 CKG458770 CUC458770 DDY458770 DNU458770 DXQ458770 EHM458770 ERI458770 FBE458770 FLA458770 FUW458770 GES458770 GOO458770 GYK458770 HIG458770 HSC458770 IBY458770 ILU458770 IVQ458770 JFM458770 JPI458770 JZE458770 KJA458770 KSW458770 LCS458770 LMO458770 LWK458770 MGG458770 MQC458770 MZY458770 NJU458770 NTQ458770 ODM458770 ONI458770 OXE458770 PHA458770 PQW458770 QAS458770 QKO458770 QUK458770 REG458770 ROC458770 RXY458770 SHU458770 SRQ458770 TBM458770 TLI458770 TVE458770 UFA458770 UOW458770 UYS458770 VIO458770 VSK458770 WCG458770 WMC458770 WVY458770 Q524306 JM524306 TI524306 ADE524306 ANA524306 AWW524306 BGS524306 BQO524306 CAK524306 CKG524306 CUC524306 DDY524306 DNU524306 DXQ524306 EHM524306 ERI524306 FBE524306 FLA524306 FUW524306 GES524306 GOO524306 GYK524306 HIG524306 HSC524306 IBY524306 ILU524306 IVQ524306 JFM524306 JPI524306 JZE524306 KJA524306 KSW524306 LCS524306 LMO524306 LWK524306 MGG524306 MQC524306 MZY524306 NJU524306 NTQ524306 ODM524306 ONI524306 OXE524306 PHA524306 PQW524306 QAS524306 QKO524306 QUK524306 REG524306 ROC524306 RXY524306 SHU524306 SRQ524306 TBM524306 TLI524306 TVE524306 UFA524306 UOW524306 UYS524306 VIO524306 VSK524306 WCG524306 WMC524306 WVY524306 Q589842 JM589842 TI589842 ADE589842 ANA589842 AWW589842 BGS589842 BQO589842 CAK589842 CKG589842 CUC589842 DDY589842 DNU589842 DXQ589842 EHM589842 ERI589842 FBE589842 FLA589842 FUW589842 GES589842 GOO589842 GYK589842 HIG589842 HSC589842 IBY589842 ILU589842 IVQ589842 JFM589842 JPI589842 JZE589842 KJA589842 KSW589842 LCS589842 LMO589842 LWK589842 MGG589842 MQC589842 MZY589842 NJU589842 NTQ589842 ODM589842 ONI589842 OXE589842 PHA589842 PQW589842 QAS589842 QKO589842 QUK589842 REG589842 ROC589842 RXY589842 SHU589842 SRQ589842 TBM589842 TLI589842 TVE589842 UFA589842 UOW589842 UYS589842 VIO589842 VSK589842 WCG589842 WMC589842 WVY589842 Q655378 JM655378 TI655378 ADE655378 ANA655378 AWW655378 BGS655378 BQO655378 CAK655378 CKG655378 CUC655378 DDY655378 DNU655378 DXQ655378 EHM655378 ERI655378 FBE655378 FLA655378 FUW655378 GES655378 GOO655378 GYK655378 HIG655378 HSC655378 IBY655378 ILU655378 IVQ655378 JFM655378 JPI655378 JZE655378 KJA655378 KSW655378 LCS655378 LMO655378 LWK655378 MGG655378 MQC655378 MZY655378 NJU655378 NTQ655378 ODM655378 ONI655378 OXE655378 PHA655378 PQW655378 QAS655378 QKO655378 QUK655378 REG655378 ROC655378 RXY655378 SHU655378 SRQ655378 TBM655378 TLI655378 TVE655378 UFA655378 UOW655378 UYS655378 VIO655378 VSK655378 WCG655378 WMC655378 WVY655378 Q720914 JM720914 TI720914 ADE720914 ANA720914 AWW720914 BGS720914 BQO720914 CAK720914 CKG720914 CUC720914 DDY720914 DNU720914 DXQ720914 EHM720914 ERI720914 FBE720914 FLA720914 FUW720914 GES720914 GOO720914 GYK720914 HIG720914 HSC720914 IBY720914 ILU720914 IVQ720914 JFM720914 JPI720914 JZE720914 KJA720914 KSW720914 LCS720914 LMO720914 LWK720914 MGG720914 MQC720914 MZY720914 NJU720914 NTQ720914 ODM720914 ONI720914 OXE720914 PHA720914 PQW720914 QAS720914 QKO720914 QUK720914 REG720914 ROC720914 RXY720914 SHU720914 SRQ720914 TBM720914 TLI720914 TVE720914 UFA720914 UOW720914 UYS720914 VIO720914 VSK720914 WCG720914 WMC720914 WVY720914 Q786450 JM786450 TI786450 ADE786450 ANA786450 AWW786450 BGS786450 BQO786450 CAK786450 CKG786450 CUC786450 DDY786450 DNU786450 DXQ786450 EHM786450 ERI786450 FBE786450 FLA786450 FUW786450 GES786450 GOO786450 GYK786450 HIG786450 HSC786450 IBY786450 ILU786450 IVQ786450 JFM786450 JPI786450 JZE786450 KJA786450 KSW786450 LCS786450 LMO786450 LWK786450 MGG786450 MQC786450 MZY786450 NJU786450 NTQ786450 ODM786450 ONI786450 OXE786450 PHA786450 PQW786450 QAS786450 QKO786450 QUK786450 REG786450 ROC786450 RXY786450 SHU786450 SRQ786450 TBM786450 TLI786450 TVE786450 UFA786450 UOW786450 UYS786450 VIO786450 VSK786450 WCG786450 WMC786450 WVY786450 Q851986 JM851986 TI851986 ADE851986 ANA851986 AWW851986 BGS851986 BQO851986 CAK851986 CKG851986 CUC851986 DDY851986 DNU851986 DXQ851986 EHM851986 ERI851986 FBE851986 FLA851986 FUW851986 GES851986 GOO851986 GYK851986 HIG851986 HSC851986 IBY851986 ILU851986 IVQ851986 JFM851986 JPI851986 JZE851986 KJA851986 KSW851986 LCS851986 LMO851986 LWK851986 MGG851986 MQC851986 MZY851986 NJU851986 NTQ851986 ODM851986 ONI851986 OXE851986 PHA851986 PQW851986 QAS851986 QKO851986 QUK851986 REG851986 ROC851986 RXY851986 SHU851986 SRQ851986 TBM851986 TLI851986 TVE851986 UFA851986 UOW851986 UYS851986 VIO851986 VSK851986 WCG851986 WMC851986 WVY851986 Q917522 JM917522 TI917522 ADE917522 ANA917522 AWW917522 BGS917522 BQO917522 CAK917522 CKG917522 CUC917522 DDY917522 DNU917522 DXQ917522 EHM917522 ERI917522 FBE917522 FLA917522 FUW917522 GES917522 GOO917522 GYK917522 HIG917522 HSC917522 IBY917522 ILU917522 IVQ917522 JFM917522 JPI917522 JZE917522 KJA917522 KSW917522 LCS917522 LMO917522 LWK917522 MGG917522 MQC917522 MZY917522 NJU917522 NTQ917522 ODM917522 ONI917522 OXE917522 PHA917522 PQW917522 QAS917522 QKO917522 QUK917522 REG917522 ROC917522 RXY917522 SHU917522 SRQ917522 TBM917522 TLI917522 TVE917522 UFA917522 UOW917522 UYS917522 VIO917522 VSK917522 WCG917522 WMC917522 WVY917522 Q983058 JM983058 TI983058 ADE983058 ANA983058 AWW983058 BGS983058 BQO983058 CAK983058 CKG983058 CUC983058 DDY983058 DNU983058 DXQ983058 EHM983058 ERI983058 FBE983058 FLA983058 FUW983058 GES983058 GOO983058 GYK983058 HIG983058 HSC983058 IBY983058 ILU983058 IVQ983058 JFM983058 JPI983058 JZE983058 KJA983058 KSW983058 LCS983058 LMO983058 LWK983058 MGG983058 MQC983058 MZY983058 NJU983058 NTQ983058 ODM983058 ONI983058 OXE983058 PHA983058 PQW983058 QAS983058 QKO983058 QUK983058 REG983058 ROC983058 RXY983058 SHU983058 SRQ983058 TBM983058 TLI983058 TVE983058 UFA983058 UOW983058 UYS983058 VIO983058 VSK983058 WCG983058 WMC983058 WVY983058 TLA983087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M65556 JI65556 TE65556 ADA65556 AMW65556 AWS65556 BGO65556 BQK65556 CAG65556 CKC65556 CTY65556 DDU65556 DNQ65556 DXM65556 EHI65556 ERE65556 FBA65556 FKW65556 FUS65556 GEO65556 GOK65556 GYG65556 HIC65556 HRY65556 IBU65556 ILQ65556 IVM65556 JFI65556 JPE65556 JZA65556 KIW65556 KSS65556 LCO65556 LMK65556 LWG65556 MGC65556 MPY65556 MZU65556 NJQ65556 NTM65556 ODI65556 ONE65556 OXA65556 PGW65556 PQS65556 QAO65556 QKK65556 QUG65556 REC65556 RNY65556 RXU65556 SHQ65556 SRM65556 TBI65556 TLE65556 TVA65556 UEW65556 UOS65556 UYO65556 VIK65556 VSG65556 WCC65556 WLY65556 WVU65556 M131092 JI131092 TE131092 ADA131092 AMW131092 AWS131092 BGO131092 BQK131092 CAG131092 CKC131092 CTY131092 DDU131092 DNQ131092 DXM131092 EHI131092 ERE131092 FBA131092 FKW131092 FUS131092 GEO131092 GOK131092 GYG131092 HIC131092 HRY131092 IBU131092 ILQ131092 IVM131092 JFI131092 JPE131092 JZA131092 KIW131092 KSS131092 LCO131092 LMK131092 LWG131092 MGC131092 MPY131092 MZU131092 NJQ131092 NTM131092 ODI131092 ONE131092 OXA131092 PGW131092 PQS131092 QAO131092 QKK131092 QUG131092 REC131092 RNY131092 RXU131092 SHQ131092 SRM131092 TBI131092 TLE131092 TVA131092 UEW131092 UOS131092 UYO131092 VIK131092 VSG131092 WCC131092 WLY131092 WVU131092 M196628 JI196628 TE196628 ADA196628 AMW196628 AWS196628 BGO196628 BQK196628 CAG196628 CKC196628 CTY196628 DDU196628 DNQ196628 DXM196628 EHI196628 ERE196628 FBA196628 FKW196628 FUS196628 GEO196628 GOK196628 GYG196628 HIC196628 HRY196628 IBU196628 ILQ196628 IVM196628 JFI196628 JPE196628 JZA196628 KIW196628 KSS196628 LCO196628 LMK196628 LWG196628 MGC196628 MPY196628 MZU196628 NJQ196628 NTM196628 ODI196628 ONE196628 OXA196628 PGW196628 PQS196628 QAO196628 QKK196628 QUG196628 REC196628 RNY196628 RXU196628 SHQ196628 SRM196628 TBI196628 TLE196628 TVA196628 UEW196628 UOS196628 UYO196628 VIK196628 VSG196628 WCC196628 WLY196628 WVU196628 M262164 JI262164 TE262164 ADA262164 AMW262164 AWS262164 BGO262164 BQK262164 CAG262164 CKC262164 CTY262164 DDU262164 DNQ262164 DXM262164 EHI262164 ERE262164 FBA262164 FKW262164 FUS262164 GEO262164 GOK262164 GYG262164 HIC262164 HRY262164 IBU262164 ILQ262164 IVM262164 JFI262164 JPE262164 JZA262164 KIW262164 KSS262164 LCO262164 LMK262164 LWG262164 MGC262164 MPY262164 MZU262164 NJQ262164 NTM262164 ODI262164 ONE262164 OXA262164 PGW262164 PQS262164 QAO262164 QKK262164 QUG262164 REC262164 RNY262164 RXU262164 SHQ262164 SRM262164 TBI262164 TLE262164 TVA262164 UEW262164 UOS262164 UYO262164 VIK262164 VSG262164 WCC262164 WLY262164 WVU262164 M327700 JI327700 TE327700 ADA327700 AMW327700 AWS327700 BGO327700 BQK327700 CAG327700 CKC327700 CTY327700 DDU327700 DNQ327700 DXM327700 EHI327700 ERE327700 FBA327700 FKW327700 FUS327700 GEO327700 GOK327700 GYG327700 HIC327700 HRY327700 IBU327700 ILQ327700 IVM327700 JFI327700 JPE327700 JZA327700 KIW327700 KSS327700 LCO327700 LMK327700 LWG327700 MGC327700 MPY327700 MZU327700 NJQ327700 NTM327700 ODI327700 ONE327700 OXA327700 PGW327700 PQS327700 QAO327700 QKK327700 QUG327700 REC327700 RNY327700 RXU327700 SHQ327700 SRM327700 TBI327700 TLE327700 TVA327700 UEW327700 UOS327700 UYO327700 VIK327700 VSG327700 WCC327700 WLY327700 WVU327700 M393236 JI393236 TE393236 ADA393236 AMW393236 AWS393236 BGO393236 BQK393236 CAG393236 CKC393236 CTY393236 DDU393236 DNQ393236 DXM393236 EHI393236 ERE393236 FBA393236 FKW393236 FUS393236 GEO393236 GOK393236 GYG393236 HIC393236 HRY393236 IBU393236 ILQ393236 IVM393236 JFI393236 JPE393236 JZA393236 KIW393236 KSS393236 LCO393236 LMK393236 LWG393236 MGC393236 MPY393236 MZU393236 NJQ393236 NTM393236 ODI393236 ONE393236 OXA393236 PGW393236 PQS393236 QAO393236 QKK393236 QUG393236 REC393236 RNY393236 RXU393236 SHQ393236 SRM393236 TBI393236 TLE393236 TVA393236 UEW393236 UOS393236 UYO393236 VIK393236 VSG393236 WCC393236 WLY393236 WVU393236 M458772 JI458772 TE458772 ADA458772 AMW458772 AWS458772 BGO458772 BQK458772 CAG458772 CKC458772 CTY458772 DDU458772 DNQ458772 DXM458772 EHI458772 ERE458772 FBA458772 FKW458772 FUS458772 GEO458772 GOK458772 GYG458772 HIC458772 HRY458772 IBU458772 ILQ458772 IVM458772 JFI458772 JPE458772 JZA458772 KIW458772 KSS458772 LCO458772 LMK458772 LWG458772 MGC458772 MPY458772 MZU458772 NJQ458772 NTM458772 ODI458772 ONE458772 OXA458772 PGW458772 PQS458772 QAO458772 QKK458772 QUG458772 REC458772 RNY458772 RXU458772 SHQ458772 SRM458772 TBI458772 TLE458772 TVA458772 UEW458772 UOS458772 UYO458772 VIK458772 VSG458772 WCC458772 WLY458772 WVU458772 M524308 JI524308 TE524308 ADA524308 AMW524308 AWS524308 BGO524308 BQK524308 CAG524308 CKC524308 CTY524308 DDU524308 DNQ524308 DXM524308 EHI524308 ERE524308 FBA524308 FKW524308 FUS524308 GEO524308 GOK524308 GYG524308 HIC524308 HRY524308 IBU524308 ILQ524308 IVM524308 JFI524308 JPE524308 JZA524308 KIW524308 KSS524308 LCO524308 LMK524308 LWG524308 MGC524308 MPY524308 MZU524308 NJQ524308 NTM524308 ODI524308 ONE524308 OXA524308 PGW524308 PQS524308 QAO524308 QKK524308 QUG524308 REC524308 RNY524308 RXU524308 SHQ524308 SRM524308 TBI524308 TLE524308 TVA524308 UEW524308 UOS524308 UYO524308 VIK524308 VSG524308 WCC524308 WLY524308 WVU524308 M589844 JI589844 TE589844 ADA589844 AMW589844 AWS589844 BGO589844 BQK589844 CAG589844 CKC589844 CTY589844 DDU589844 DNQ589844 DXM589844 EHI589844 ERE589844 FBA589844 FKW589844 FUS589844 GEO589844 GOK589844 GYG589844 HIC589844 HRY589844 IBU589844 ILQ589844 IVM589844 JFI589844 JPE589844 JZA589844 KIW589844 KSS589844 LCO589844 LMK589844 LWG589844 MGC589844 MPY589844 MZU589844 NJQ589844 NTM589844 ODI589844 ONE589844 OXA589844 PGW589844 PQS589844 QAO589844 QKK589844 QUG589844 REC589844 RNY589844 RXU589844 SHQ589844 SRM589844 TBI589844 TLE589844 TVA589844 UEW589844 UOS589844 UYO589844 VIK589844 VSG589844 WCC589844 WLY589844 WVU589844 M655380 JI655380 TE655380 ADA655380 AMW655380 AWS655380 BGO655380 BQK655380 CAG655380 CKC655380 CTY655380 DDU655380 DNQ655380 DXM655380 EHI655380 ERE655380 FBA655380 FKW655380 FUS655380 GEO655380 GOK655380 GYG655380 HIC655380 HRY655380 IBU655380 ILQ655380 IVM655380 JFI655380 JPE655380 JZA655380 KIW655380 KSS655380 LCO655380 LMK655380 LWG655380 MGC655380 MPY655380 MZU655380 NJQ655380 NTM655380 ODI655380 ONE655380 OXA655380 PGW655380 PQS655380 QAO655380 QKK655380 QUG655380 REC655380 RNY655380 RXU655380 SHQ655380 SRM655380 TBI655380 TLE655380 TVA655380 UEW655380 UOS655380 UYO655380 VIK655380 VSG655380 WCC655380 WLY655380 WVU655380 M720916 JI720916 TE720916 ADA720916 AMW720916 AWS720916 BGO720916 BQK720916 CAG720916 CKC720916 CTY720916 DDU720916 DNQ720916 DXM720916 EHI720916 ERE720916 FBA720916 FKW720916 FUS720916 GEO720916 GOK720916 GYG720916 HIC720916 HRY720916 IBU720916 ILQ720916 IVM720916 JFI720916 JPE720916 JZA720916 KIW720916 KSS720916 LCO720916 LMK720916 LWG720916 MGC720916 MPY720916 MZU720916 NJQ720916 NTM720916 ODI720916 ONE720916 OXA720916 PGW720916 PQS720916 QAO720916 QKK720916 QUG720916 REC720916 RNY720916 RXU720916 SHQ720916 SRM720916 TBI720916 TLE720916 TVA720916 UEW720916 UOS720916 UYO720916 VIK720916 VSG720916 WCC720916 WLY720916 WVU720916 M786452 JI786452 TE786452 ADA786452 AMW786452 AWS786452 BGO786452 BQK786452 CAG786452 CKC786452 CTY786452 DDU786452 DNQ786452 DXM786452 EHI786452 ERE786452 FBA786452 FKW786452 FUS786452 GEO786452 GOK786452 GYG786452 HIC786452 HRY786452 IBU786452 ILQ786452 IVM786452 JFI786452 JPE786452 JZA786452 KIW786452 KSS786452 LCO786452 LMK786452 LWG786452 MGC786452 MPY786452 MZU786452 NJQ786452 NTM786452 ODI786452 ONE786452 OXA786452 PGW786452 PQS786452 QAO786452 QKK786452 QUG786452 REC786452 RNY786452 RXU786452 SHQ786452 SRM786452 TBI786452 TLE786452 TVA786452 UEW786452 UOS786452 UYO786452 VIK786452 VSG786452 WCC786452 WLY786452 WVU786452 M851988 JI851988 TE851988 ADA851988 AMW851988 AWS851988 BGO851988 BQK851988 CAG851988 CKC851988 CTY851988 DDU851988 DNQ851988 DXM851988 EHI851988 ERE851988 FBA851988 FKW851988 FUS851988 GEO851988 GOK851988 GYG851988 HIC851988 HRY851988 IBU851988 ILQ851988 IVM851988 JFI851988 JPE851988 JZA851988 KIW851988 KSS851988 LCO851988 LMK851988 LWG851988 MGC851988 MPY851988 MZU851988 NJQ851988 NTM851988 ODI851988 ONE851988 OXA851988 PGW851988 PQS851988 QAO851988 QKK851988 QUG851988 REC851988 RNY851988 RXU851988 SHQ851988 SRM851988 TBI851988 TLE851988 TVA851988 UEW851988 UOS851988 UYO851988 VIK851988 VSG851988 WCC851988 WLY851988 WVU851988 M917524 JI917524 TE917524 ADA917524 AMW917524 AWS917524 BGO917524 BQK917524 CAG917524 CKC917524 CTY917524 DDU917524 DNQ917524 DXM917524 EHI917524 ERE917524 FBA917524 FKW917524 FUS917524 GEO917524 GOK917524 GYG917524 HIC917524 HRY917524 IBU917524 ILQ917524 IVM917524 JFI917524 JPE917524 JZA917524 KIW917524 KSS917524 LCO917524 LMK917524 LWG917524 MGC917524 MPY917524 MZU917524 NJQ917524 NTM917524 ODI917524 ONE917524 OXA917524 PGW917524 PQS917524 QAO917524 QKK917524 QUG917524 REC917524 RNY917524 RXU917524 SHQ917524 SRM917524 TBI917524 TLE917524 TVA917524 UEW917524 UOS917524 UYO917524 VIK917524 VSG917524 WCC917524 WLY917524 WVU917524 M983060 JI983060 TE983060 ADA983060 AMW983060 AWS983060 BGO983060 BQK983060 CAG983060 CKC983060 CTY983060 DDU983060 DNQ983060 DXM983060 EHI983060 ERE983060 FBA983060 FKW983060 FUS983060 GEO983060 GOK983060 GYG983060 HIC983060 HRY983060 IBU983060 ILQ983060 IVM983060 JFI983060 JPE983060 JZA983060 KIW983060 KSS983060 LCO983060 LMK983060 LWG983060 MGC983060 MPY983060 MZU983060 NJQ983060 NTM983060 ODI983060 ONE983060 OXA983060 PGW983060 PQS983060 QAO983060 QKK983060 QUG983060 REC983060 RNY983060 RXU983060 SHQ983060 SRM983060 TBI983060 TLE983060 TVA983060 UEW983060 UOS983060 UYO983060 VIK983060 VSG983060 WCC983060 WLY983060 WVU983060 UES983087 JH24:JH34 TD24:TD34 ACZ24:ACZ34 AMV24:AMV34 AWR24:AWR34 BGN24:BGN34 BQJ24:BQJ34 CAF24:CAF34 CKB24:CKB34 CTX24:CTX34 DDT24:DDT34 DNP24:DNP34 DXL24:DXL34 EHH24:EHH34 ERD24:ERD34 FAZ24:FAZ34 FKV24:FKV34 FUR24:FUR34 GEN24:GEN34 GOJ24:GOJ34 GYF24:GYF34 HIB24:HIB34 HRX24:HRX34 IBT24:IBT34 ILP24:ILP34 IVL24:IVL34 JFH24:JFH34 JPD24:JPD34 JYZ24:JYZ34 KIV24:KIV34 KSR24:KSR34 LCN24:LCN34 LMJ24:LMJ34 LWF24:LWF34 MGB24:MGB34 MPX24:MPX34 MZT24:MZT34 NJP24:NJP34 NTL24:NTL34 ODH24:ODH34 OND24:OND34 OWZ24:OWZ34 PGV24:PGV34 PQR24:PQR34 QAN24:QAN34 QKJ24:QKJ34 QUF24:QUF34 REB24:REB34 RNX24:RNX34 RXT24:RXT34 SHP24:SHP34 SRL24:SRL34 TBH24:TBH34 TLD24:TLD34 TUZ24:TUZ34 UEV24:UEV34 UOR24:UOR34 UYN24:UYN34 VIJ24:VIJ34 VSF24:VSF34 WCB24:WCB34 WLX24:WLX34 WVT24:WVT34 L65557:L65567 JH65557:JH65567 TD65557:TD65567 ACZ65557:ACZ65567 AMV65557:AMV65567 AWR65557:AWR65567 BGN65557:BGN65567 BQJ65557:BQJ65567 CAF65557:CAF65567 CKB65557:CKB65567 CTX65557:CTX65567 DDT65557:DDT65567 DNP65557:DNP65567 DXL65557:DXL65567 EHH65557:EHH65567 ERD65557:ERD65567 FAZ65557:FAZ65567 FKV65557:FKV65567 FUR65557:FUR65567 GEN65557:GEN65567 GOJ65557:GOJ65567 GYF65557:GYF65567 HIB65557:HIB65567 HRX65557:HRX65567 IBT65557:IBT65567 ILP65557:ILP65567 IVL65557:IVL65567 JFH65557:JFH65567 JPD65557:JPD65567 JYZ65557:JYZ65567 KIV65557:KIV65567 KSR65557:KSR65567 LCN65557:LCN65567 LMJ65557:LMJ65567 LWF65557:LWF65567 MGB65557:MGB65567 MPX65557:MPX65567 MZT65557:MZT65567 NJP65557:NJP65567 NTL65557:NTL65567 ODH65557:ODH65567 OND65557:OND65567 OWZ65557:OWZ65567 PGV65557:PGV65567 PQR65557:PQR65567 QAN65557:QAN65567 QKJ65557:QKJ65567 QUF65557:QUF65567 REB65557:REB65567 RNX65557:RNX65567 RXT65557:RXT65567 SHP65557:SHP65567 SRL65557:SRL65567 TBH65557:TBH65567 TLD65557:TLD65567 TUZ65557:TUZ65567 UEV65557:UEV65567 UOR65557:UOR65567 UYN65557:UYN65567 VIJ65557:VIJ65567 VSF65557:VSF65567 WCB65557:WCB65567 WLX65557:WLX65567 WVT65557:WVT65567 L131093:L131103 JH131093:JH131103 TD131093:TD131103 ACZ131093:ACZ131103 AMV131093:AMV131103 AWR131093:AWR131103 BGN131093:BGN131103 BQJ131093:BQJ131103 CAF131093:CAF131103 CKB131093:CKB131103 CTX131093:CTX131103 DDT131093:DDT131103 DNP131093:DNP131103 DXL131093:DXL131103 EHH131093:EHH131103 ERD131093:ERD131103 FAZ131093:FAZ131103 FKV131093:FKV131103 FUR131093:FUR131103 GEN131093:GEN131103 GOJ131093:GOJ131103 GYF131093:GYF131103 HIB131093:HIB131103 HRX131093:HRX131103 IBT131093:IBT131103 ILP131093:ILP131103 IVL131093:IVL131103 JFH131093:JFH131103 JPD131093:JPD131103 JYZ131093:JYZ131103 KIV131093:KIV131103 KSR131093:KSR131103 LCN131093:LCN131103 LMJ131093:LMJ131103 LWF131093:LWF131103 MGB131093:MGB131103 MPX131093:MPX131103 MZT131093:MZT131103 NJP131093:NJP131103 NTL131093:NTL131103 ODH131093:ODH131103 OND131093:OND131103 OWZ131093:OWZ131103 PGV131093:PGV131103 PQR131093:PQR131103 QAN131093:QAN131103 QKJ131093:QKJ131103 QUF131093:QUF131103 REB131093:REB131103 RNX131093:RNX131103 RXT131093:RXT131103 SHP131093:SHP131103 SRL131093:SRL131103 TBH131093:TBH131103 TLD131093:TLD131103 TUZ131093:TUZ131103 UEV131093:UEV131103 UOR131093:UOR131103 UYN131093:UYN131103 VIJ131093:VIJ131103 VSF131093:VSF131103 WCB131093:WCB131103 WLX131093:WLX131103 WVT131093:WVT131103 L196629:L196639 JH196629:JH196639 TD196629:TD196639 ACZ196629:ACZ196639 AMV196629:AMV196639 AWR196629:AWR196639 BGN196629:BGN196639 BQJ196629:BQJ196639 CAF196629:CAF196639 CKB196629:CKB196639 CTX196629:CTX196639 DDT196629:DDT196639 DNP196629:DNP196639 DXL196629:DXL196639 EHH196629:EHH196639 ERD196629:ERD196639 FAZ196629:FAZ196639 FKV196629:FKV196639 FUR196629:FUR196639 GEN196629:GEN196639 GOJ196629:GOJ196639 GYF196629:GYF196639 HIB196629:HIB196639 HRX196629:HRX196639 IBT196629:IBT196639 ILP196629:ILP196639 IVL196629:IVL196639 JFH196629:JFH196639 JPD196629:JPD196639 JYZ196629:JYZ196639 KIV196629:KIV196639 KSR196629:KSR196639 LCN196629:LCN196639 LMJ196629:LMJ196639 LWF196629:LWF196639 MGB196629:MGB196639 MPX196629:MPX196639 MZT196629:MZT196639 NJP196629:NJP196639 NTL196629:NTL196639 ODH196629:ODH196639 OND196629:OND196639 OWZ196629:OWZ196639 PGV196629:PGV196639 PQR196629:PQR196639 QAN196629:QAN196639 QKJ196629:QKJ196639 QUF196629:QUF196639 REB196629:REB196639 RNX196629:RNX196639 RXT196629:RXT196639 SHP196629:SHP196639 SRL196629:SRL196639 TBH196629:TBH196639 TLD196629:TLD196639 TUZ196629:TUZ196639 UEV196629:UEV196639 UOR196629:UOR196639 UYN196629:UYN196639 VIJ196629:VIJ196639 VSF196629:VSF196639 WCB196629:WCB196639 WLX196629:WLX196639 WVT196629:WVT196639 L262165:L262175 JH262165:JH262175 TD262165:TD262175 ACZ262165:ACZ262175 AMV262165:AMV262175 AWR262165:AWR262175 BGN262165:BGN262175 BQJ262165:BQJ262175 CAF262165:CAF262175 CKB262165:CKB262175 CTX262165:CTX262175 DDT262165:DDT262175 DNP262165:DNP262175 DXL262165:DXL262175 EHH262165:EHH262175 ERD262165:ERD262175 FAZ262165:FAZ262175 FKV262165:FKV262175 FUR262165:FUR262175 GEN262165:GEN262175 GOJ262165:GOJ262175 GYF262165:GYF262175 HIB262165:HIB262175 HRX262165:HRX262175 IBT262165:IBT262175 ILP262165:ILP262175 IVL262165:IVL262175 JFH262165:JFH262175 JPD262165:JPD262175 JYZ262165:JYZ262175 KIV262165:KIV262175 KSR262165:KSR262175 LCN262165:LCN262175 LMJ262165:LMJ262175 LWF262165:LWF262175 MGB262165:MGB262175 MPX262165:MPX262175 MZT262165:MZT262175 NJP262165:NJP262175 NTL262165:NTL262175 ODH262165:ODH262175 OND262165:OND262175 OWZ262165:OWZ262175 PGV262165:PGV262175 PQR262165:PQR262175 QAN262165:QAN262175 QKJ262165:QKJ262175 QUF262165:QUF262175 REB262165:REB262175 RNX262165:RNX262175 RXT262165:RXT262175 SHP262165:SHP262175 SRL262165:SRL262175 TBH262165:TBH262175 TLD262165:TLD262175 TUZ262165:TUZ262175 UEV262165:UEV262175 UOR262165:UOR262175 UYN262165:UYN262175 VIJ262165:VIJ262175 VSF262165:VSF262175 WCB262165:WCB262175 WLX262165:WLX262175 WVT262165:WVT262175 L327701:L327711 JH327701:JH327711 TD327701:TD327711 ACZ327701:ACZ327711 AMV327701:AMV327711 AWR327701:AWR327711 BGN327701:BGN327711 BQJ327701:BQJ327711 CAF327701:CAF327711 CKB327701:CKB327711 CTX327701:CTX327711 DDT327701:DDT327711 DNP327701:DNP327711 DXL327701:DXL327711 EHH327701:EHH327711 ERD327701:ERD327711 FAZ327701:FAZ327711 FKV327701:FKV327711 FUR327701:FUR327711 GEN327701:GEN327711 GOJ327701:GOJ327711 GYF327701:GYF327711 HIB327701:HIB327711 HRX327701:HRX327711 IBT327701:IBT327711 ILP327701:ILP327711 IVL327701:IVL327711 JFH327701:JFH327711 JPD327701:JPD327711 JYZ327701:JYZ327711 KIV327701:KIV327711 KSR327701:KSR327711 LCN327701:LCN327711 LMJ327701:LMJ327711 LWF327701:LWF327711 MGB327701:MGB327711 MPX327701:MPX327711 MZT327701:MZT327711 NJP327701:NJP327711 NTL327701:NTL327711 ODH327701:ODH327711 OND327701:OND327711 OWZ327701:OWZ327711 PGV327701:PGV327711 PQR327701:PQR327711 QAN327701:QAN327711 QKJ327701:QKJ327711 QUF327701:QUF327711 REB327701:REB327711 RNX327701:RNX327711 RXT327701:RXT327711 SHP327701:SHP327711 SRL327701:SRL327711 TBH327701:TBH327711 TLD327701:TLD327711 TUZ327701:TUZ327711 UEV327701:UEV327711 UOR327701:UOR327711 UYN327701:UYN327711 VIJ327701:VIJ327711 VSF327701:VSF327711 WCB327701:WCB327711 WLX327701:WLX327711 WVT327701:WVT327711 L393237:L393247 JH393237:JH393247 TD393237:TD393247 ACZ393237:ACZ393247 AMV393237:AMV393247 AWR393237:AWR393247 BGN393237:BGN393247 BQJ393237:BQJ393247 CAF393237:CAF393247 CKB393237:CKB393247 CTX393237:CTX393247 DDT393237:DDT393247 DNP393237:DNP393247 DXL393237:DXL393247 EHH393237:EHH393247 ERD393237:ERD393247 FAZ393237:FAZ393247 FKV393237:FKV393247 FUR393237:FUR393247 GEN393237:GEN393247 GOJ393237:GOJ393247 GYF393237:GYF393247 HIB393237:HIB393247 HRX393237:HRX393247 IBT393237:IBT393247 ILP393237:ILP393247 IVL393237:IVL393247 JFH393237:JFH393247 JPD393237:JPD393247 JYZ393237:JYZ393247 KIV393237:KIV393247 KSR393237:KSR393247 LCN393237:LCN393247 LMJ393237:LMJ393247 LWF393237:LWF393247 MGB393237:MGB393247 MPX393237:MPX393247 MZT393237:MZT393247 NJP393237:NJP393247 NTL393237:NTL393247 ODH393237:ODH393247 OND393237:OND393247 OWZ393237:OWZ393247 PGV393237:PGV393247 PQR393237:PQR393247 QAN393237:QAN393247 QKJ393237:QKJ393247 QUF393237:QUF393247 REB393237:REB393247 RNX393237:RNX393247 RXT393237:RXT393247 SHP393237:SHP393247 SRL393237:SRL393247 TBH393237:TBH393247 TLD393237:TLD393247 TUZ393237:TUZ393247 UEV393237:UEV393247 UOR393237:UOR393247 UYN393237:UYN393247 VIJ393237:VIJ393247 VSF393237:VSF393247 WCB393237:WCB393247 WLX393237:WLX393247 WVT393237:WVT393247 L458773:L458783 JH458773:JH458783 TD458773:TD458783 ACZ458773:ACZ458783 AMV458773:AMV458783 AWR458773:AWR458783 BGN458773:BGN458783 BQJ458773:BQJ458783 CAF458773:CAF458783 CKB458773:CKB458783 CTX458773:CTX458783 DDT458773:DDT458783 DNP458773:DNP458783 DXL458773:DXL458783 EHH458773:EHH458783 ERD458773:ERD458783 FAZ458773:FAZ458783 FKV458773:FKV458783 FUR458773:FUR458783 GEN458773:GEN458783 GOJ458773:GOJ458783 GYF458773:GYF458783 HIB458773:HIB458783 HRX458773:HRX458783 IBT458773:IBT458783 ILP458773:ILP458783 IVL458773:IVL458783 JFH458773:JFH458783 JPD458773:JPD458783 JYZ458773:JYZ458783 KIV458773:KIV458783 KSR458773:KSR458783 LCN458773:LCN458783 LMJ458773:LMJ458783 LWF458773:LWF458783 MGB458773:MGB458783 MPX458773:MPX458783 MZT458773:MZT458783 NJP458773:NJP458783 NTL458773:NTL458783 ODH458773:ODH458783 OND458773:OND458783 OWZ458773:OWZ458783 PGV458773:PGV458783 PQR458773:PQR458783 QAN458773:QAN458783 QKJ458773:QKJ458783 QUF458773:QUF458783 REB458773:REB458783 RNX458773:RNX458783 RXT458773:RXT458783 SHP458773:SHP458783 SRL458773:SRL458783 TBH458773:TBH458783 TLD458773:TLD458783 TUZ458773:TUZ458783 UEV458773:UEV458783 UOR458773:UOR458783 UYN458773:UYN458783 VIJ458773:VIJ458783 VSF458773:VSF458783 WCB458773:WCB458783 WLX458773:WLX458783 WVT458773:WVT458783 L524309:L524319 JH524309:JH524319 TD524309:TD524319 ACZ524309:ACZ524319 AMV524309:AMV524319 AWR524309:AWR524319 BGN524309:BGN524319 BQJ524309:BQJ524319 CAF524309:CAF524319 CKB524309:CKB524319 CTX524309:CTX524319 DDT524309:DDT524319 DNP524309:DNP524319 DXL524309:DXL524319 EHH524309:EHH524319 ERD524309:ERD524319 FAZ524309:FAZ524319 FKV524309:FKV524319 FUR524309:FUR524319 GEN524309:GEN524319 GOJ524309:GOJ524319 GYF524309:GYF524319 HIB524309:HIB524319 HRX524309:HRX524319 IBT524309:IBT524319 ILP524309:ILP524319 IVL524309:IVL524319 JFH524309:JFH524319 JPD524309:JPD524319 JYZ524309:JYZ524319 KIV524309:KIV524319 KSR524309:KSR524319 LCN524309:LCN524319 LMJ524309:LMJ524319 LWF524309:LWF524319 MGB524309:MGB524319 MPX524309:MPX524319 MZT524309:MZT524319 NJP524309:NJP524319 NTL524309:NTL524319 ODH524309:ODH524319 OND524309:OND524319 OWZ524309:OWZ524319 PGV524309:PGV524319 PQR524309:PQR524319 QAN524309:QAN524319 QKJ524309:QKJ524319 QUF524309:QUF524319 REB524309:REB524319 RNX524309:RNX524319 RXT524309:RXT524319 SHP524309:SHP524319 SRL524309:SRL524319 TBH524309:TBH524319 TLD524309:TLD524319 TUZ524309:TUZ524319 UEV524309:UEV524319 UOR524309:UOR524319 UYN524309:UYN524319 VIJ524309:VIJ524319 VSF524309:VSF524319 WCB524309:WCB524319 WLX524309:WLX524319 WVT524309:WVT524319 L589845:L589855 JH589845:JH589855 TD589845:TD589855 ACZ589845:ACZ589855 AMV589845:AMV589855 AWR589845:AWR589855 BGN589845:BGN589855 BQJ589845:BQJ589855 CAF589845:CAF589855 CKB589845:CKB589855 CTX589845:CTX589855 DDT589845:DDT589855 DNP589845:DNP589855 DXL589845:DXL589855 EHH589845:EHH589855 ERD589845:ERD589855 FAZ589845:FAZ589855 FKV589845:FKV589855 FUR589845:FUR589855 GEN589845:GEN589855 GOJ589845:GOJ589855 GYF589845:GYF589855 HIB589845:HIB589855 HRX589845:HRX589855 IBT589845:IBT589855 ILP589845:ILP589855 IVL589845:IVL589855 JFH589845:JFH589855 JPD589845:JPD589855 JYZ589845:JYZ589855 KIV589845:KIV589855 KSR589845:KSR589855 LCN589845:LCN589855 LMJ589845:LMJ589855 LWF589845:LWF589855 MGB589845:MGB589855 MPX589845:MPX589855 MZT589845:MZT589855 NJP589845:NJP589855 NTL589845:NTL589855 ODH589845:ODH589855 OND589845:OND589855 OWZ589845:OWZ589855 PGV589845:PGV589855 PQR589845:PQR589855 QAN589845:QAN589855 QKJ589845:QKJ589855 QUF589845:QUF589855 REB589845:REB589855 RNX589845:RNX589855 RXT589845:RXT589855 SHP589845:SHP589855 SRL589845:SRL589855 TBH589845:TBH589855 TLD589845:TLD589855 TUZ589845:TUZ589855 UEV589845:UEV589855 UOR589845:UOR589855 UYN589845:UYN589855 VIJ589845:VIJ589855 VSF589845:VSF589855 WCB589845:WCB589855 WLX589845:WLX589855 WVT589845:WVT589855 L655381:L655391 JH655381:JH655391 TD655381:TD655391 ACZ655381:ACZ655391 AMV655381:AMV655391 AWR655381:AWR655391 BGN655381:BGN655391 BQJ655381:BQJ655391 CAF655381:CAF655391 CKB655381:CKB655391 CTX655381:CTX655391 DDT655381:DDT655391 DNP655381:DNP655391 DXL655381:DXL655391 EHH655381:EHH655391 ERD655381:ERD655391 FAZ655381:FAZ655391 FKV655381:FKV655391 FUR655381:FUR655391 GEN655381:GEN655391 GOJ655381:GOJ655391 GYF655381:GYF655391 HIB655381:HIB655391 HRX655381:HRX655391 IBT655381:IBT655391 ILP655381:ILP655391 IVL655381:IVL655391 JFH655381:JFH655391 JPD655381:JPD655391 JYZ655381:JYZ655391 KIV655381:KIV655391 KSR655381:KSR655391 LCN655381:LCN655391 LMJ655381:LMJ655391 LWF655381:LWF655391 MGB655381:MGB655391 MPX655381:MPX655391 MZT655381:MZT655391 NJP655381:NJP655391 NTL655381:NTL655391 ODH655381:ODH655391 OND655381:OND655391 OWZ655381:OWZ655391 PGV655381:PGV655391 PQR655381:PQR655391 QAN655381:QAN655391 QKJ655381:QKJ655391 QUF655381:QUF655391 REB655381:REB655391 RNX655381:RNX655391 RXT655381:RXT655391 SHP655381:SHP655391 SRL655381:SRL655391 TBH655381:TBH655391 TLD655381:TLD655391 TUZ655381:TUZ655391 UEV655381:UEV655391 UOR655381:UOR655391 UYN655381:UYN655391 VIJ655381:VIJ655391 VSF655381:VSF655391 WCB655381:WCB655391 WLX655381:WLX655391 WVT655381:WVT655391 L720917:L720927 JH720917:JH720927 TD720917:TD720927 ACZ720917:ACZ720927 AMV720917:AMV720927 AWR720917:AWR720927 BGN720917:BGN720927 BQJ720917:BQJ720927 CAF720917:CAF720927 CKB720917:CKB720927 CTX720917:CTX720927 DDT720917:DDT720927 DNP720917:DNP720927 DXL720917:DXL720927 EHH720917:EHH720927 ERD720917:ERD720927 FAZ720917:FAZ720927 FKV720917:FKV720927 FUR720917:FUR720927 GEN720917:GEN720927 GOJ720917:GOJ720927 GYF720917:GYF720927 HIB720917:HIB720927 HRX720917:HRX720927 IBT720917:IBT720927 ILP720917:ILP720927 IVL720917:IVL720927 JFH720917:JFH720927 JPD720917:JPD720927 JYZ720917:JYZ720927 KIV720917:KIV720927 KSR720917:KSR720927 LCN720917:LCN720927 LMJ720917:LMJ720927 LWF720917:LWF720927 MGB720917:MGB720927 MPX720917:MPX720927 MZT720917:MZT720927 NJP720917:NJP720927 NTL720917:NTL720927 ODH720917:ODH720927 OND720917:OND720927 OWZ720917:OWZ720927 PGV720917:PGV720927 PQR720917:PQR720927 QAN720917:QAN720927 QKJ720917:QKJ720927 QUF720917:QUF720927 REB720917:REB720927 RNX720917:RNX720927 RXT720917:RXT720927 SHP720917:SHP720927 SRL720917:SRL720927 TBH720917:TBH720927 TLD720917:TLD720927 TUZ720917:TUZ720927 UEV720917:UEV720927 UOR720917:UOR720927 UYN720917:UYN720927 VIJ720917:VIJ720927 VSF720917:VSF720927 WCB720917:WCB720927 WLX720917:WLX720927 WVT720917:WVT720927 L786453:L786463 JH786453:JH786463 TD786453:TD786463 ACZ786453:ACZ786463 AMV786453:AMV786463 AWR786453:AWR786463 BGN786453:BGN786463 BQJ786453:BQJ786463 CAF786453:CAF786463 CKB786453:CKB786463 CTX786453:CTX786463 DDT786453:DDT786463 DNP786453:DNP786463 DXL786453:DXL786463 EHH786453:EHH786463 ERD786453:ERD786463 FAZ786453:FAZ786463 FKV786453:FKV786463 FUR786453:FUR786463 GEN786453:GEN786463 GOJ786453:GOJ786463 GYF786453:GYF786463 HIB786453:HIB786463 HRX786453:HRX786463 IBT786453:IBT786463 ILP786453:ILP786463 IVL786453:IVL786463 JFH786453:JFH786463 JPD786453:JPD786463 JYZ786453:JYZ786463 KIV786453:KIV786463 KSR786453:KSR786463 LCN786453:LCN786463 LMJ786453:LMJ786463 LWF786453:LWF786463 MGB786453:MGB786463 MPX786453:MPX786463 MZT786453:MZT786463 NJP786453:NJP786463 NTL786453:NTL786463 ODH786453:ODH786463 OND786453:OND786463 OWZ786453:OWZ786463 PGV786453:PGV786463 PQR786453:PQR786463 QAN786453:QAN786463 QKJ786453:QKJ786463 QUF786453:QUF786463 REB786453:REB786463 RNX786453:RNX786463 RXT786453:RXT786463 SHP786453:SHP786463 SRL786453:SRL786463 TBH786453:TBH786463 TLD786453:TLD786463 TUZ786453:TUZ786463 UEV786453:UEV786463 UOR786453:UOR786463 UYN786453:UYN786463 VIJ786453:VIJ786463 VSF786453:VSF786463 WCB786453:WCB786463 WLX786453:WLX786463 WVT786453:WVT786463 L851989:L851999 JH851989:JH851999 TD851989:TD851999 ACZ851989:ACZ851999 AMV851989:AMV851999 AWR851989:AWR851999 BGN851989:BGN851999 BQJ851989:BQJ851999 CAF851989:CAF851999 CKB851989:CKB851999 CTX851989:CTX851999 DDT851989:DDT851999 DNP851989:DNP851999 DXL851989:DXL851999 EHH851989:EHH851999 ERD851989:ERD851999 FAZ851989:FAZ851999 FKV851989:FKV851999 FUR851989:FUR851999 GEN851989:GEN851999 GOJ851989:GOJ851999 GYF851989:GYF851999 HIB851989:HIB851999 HRX851989:HRX851999 IBT851989:IBT851999 ILP851989:ILP851999 IVL851989:IVL851999 JFH851989:JFH851999 JPD851989:JPD851999 JYZ851989:JYZ851999 KIV851989:KIV851999 KSR851989:KSR851999 LCN851989:LCN851999 LMJ851989:LMJ851999 LWF851989:LWF851999 MGB851989:MGB851999 MPX851989:MPX851999 MZT851989:MZT851999 NJP851989:NJP851999 NTL851989:NTL851999 ODH851989:ODH851999 OND851989:OND851999 OWZ851989:OWZ851999 PGV851989:PGV851999 PQR851989:PQR851999 QAN851989:QAN851999 QKJ851989:QKJ851999 QUF851989:QUF851999 REB851989:REB851999 RNX851989:RNX851999 RXT851989:RXT851999 SHP851989:SHP851999 SRL851989:SRL851999 TBH851989:TBH851999 TLD851989:TLD851999 TUZ851989:TUZ851999 UEV851989:UEV851999 UOR851989:UOR851999 UYN851989:UYN851999 VIJ851989:VIJ851999 VSF851989:VSF851999 WCB851989:WCB851999 WLX851989:WLX851999 WVT851989:WVT851999 L917525:L917535 JH917525:JH917535 TD917525:TD917535 ACZ917525:ACZ917535 AMV917525:AMV917535 AWR917525:AWR917535 BGN917525:BGN917535 BQJ917525:BQJ917535 CAF917525:CAF917535 CKB917525:CKB917535 CTX917525:CTX917535 DDT917525:DDT917535 DNP917525:DNP917535 DXL917525:DXL917535 EHH917525:EHH917535 ERD917525:ERD917535 FAZ917525:FAZ917535 FKV917525:FKV917535 FUR917525:FUR917535 GEN917525:GEN917535 GOJ917525:GOJ917535 GYF917525:GYF917535 HIB917525:HIB917535 HRX917525:HRX917535 IBT917525:IBT917535 ILP917525:ILP917535 IVL917525:IVL917535 JFH917525:JFH917535 JPD917525:JPD917535 JYZ917525:JYZ917535 KIV917525:KIV917535 KSR917525:KSR917535 LCN917525:LCN917535 LMJ917525:LMJ917535 LWF917525:LWF917535 MGB917525:MGB917535 MPX917525:MPX917535 MZT917525:MZT917535 NJP917525:NJP917535 NTL917525:NTL917535 ODH917525:ODH917535 OND917525:OND917535 OWZ917525:OWZ917535 PGV917525:PGV917535 PQR917525:PQR917535 QAN917525:QAN917535 QKJ917525:QKJ917535 QUF917525:QUF917535 REB917525:REB917535 RNX917525:RNX917535 RXT917525:RXT917535 SHP917525:SHP917535 SRL917525:SRL917535 TBH917525:TBH917535 TLD917525:TLD917535 TUZ917525:TUZ917535 UEV917525:UEV917535 UOR917525:UOR917535 UYN917525:UYN917535 VIJ917525:VIJ917535 VSF917525:VSF917535 WCB917525:WCB917535 WLX917525:WLX917535 WVT917525:WVT917535 L983061:L983071 JH983061:JH983071 TD983061:TD983071 ACZ983061:ACZ983071 AMV983061:AMV983071 AWR983061:AWR983071 BGN983061:BGN983071 BQJ983061:BQJ983071 CAF983061:CAF983071 CKB983061:CKB983071 CTX983061:CTX983071 DDT983061:DDT983071 DNP983061:DNP983071 DXL983061:DXL983071 EHH983061:EHH983071 ERD983061:ERD983071 FAZ983061:FAZ983071 FKV983061:FKV983071 FUR983061:FUR983071 GEN983061:GEN983071 GOJ983061:GOJ983071 GYF983061:GYF983071 HIB983061:HIB983071 HRX983061:HRX983071 IBT983061:IBT983071 ILP983061:ILP983071 IVL983061:IVL983071 JFH983061:JFH983071 JPD983061:JPD983071 JYZ983061:JYZ983071 KIV983061:KIV983071 KSR983061:KSR983071 LCN983061:LCN983071 LMJ983061:LMJ983071 LWF983061:LWF983071 MGB983061:MGB983071 MPX983061:MPX983071 MZT983061:MZT983071 NJP983061:NJP983071 NTL983061:NTL983071 ODH983061:ODH983071 OND983061:OND983071 OWZ983061:OWZ983071 PGV983061:PGV983071 PQR983061:PQR983071 QAN983061:QAN983071 QKJ983061:QKJ983071 QUF983061:QUF983071 REB983061:REB983071 RNX983061:RNX983071 RXT983061:RXT983071 SHP983061:SHP983071 SRL983061:SRL983071 TBH983061:TBH983071 TLD983061:TLD983071 TUZ983061:TUZ983071 UEV983061:UEV983071 UOR983061:UOR983071 UYN983061:UYN983071 VIJ983061:VIJ983071 VSF983061:VSF983071 WCB983061:WCB983071 WLX983061:WLX983071 WVT983061:WVT983071 D25:D28 IZ25:IZ28 SV25:SV28 ACR25:ACR28 AMN25:AMN28 AWJ25:AWJ28 BGF25:BGF28 BQB25:BQB28 BZX25:BZX28 CJT25:CJT28 CTP25:CTP28 DDL25:DDL28 DNH25:DNH28 DXD25:DXD28 EGZ25:EGZ28 EQV25:EQV28 FAR25:FAR28 FKN25:FKN28 FUJ25:FUJ28 GEF25:GEF28 GOB25:GOB28 GXX25:GXX28 HHT25:HHT28 HRP25:HRP28 IBL25:IBL28 ILH25:ILH28 IVD25:IVD28 JEZ25:JEZ28 JOV25:JOV28 JYR25:JYR28 KIN25:KIN28 KSJ25:KSJ28 LCF25:LCF28 LMB25:LMB28 LVX25:LVX28 MFT25:MFT28 MPP25:MPP28 MZL25:MZL28 NJH25:NJH28 NTD25:NTD28 OCZ25:OCZ28 OMV25:OMV28 OWR25:OWR28 PGN25:PGN28 PQJ25:PQJ28 QAF25:QAF28 QKB25:QKB28 QTX25:QTX28 RDT25:RDT28 RNP25:RNP28 RXL25:RXL28 SHH25:SHH28 SRD25:SRD28 TAZ25:TAZ28 TKV25:TKV28 TUR25:TUR28 UEN25:UEN28 UOJ25:UOJ28 UYF25:UYF28 VIB25:VIB28 VRX25:VRX28 WBT25:WBT28 WLP25:WLP28 WVL25:WVL28 D65558:D65561 IZ65558:IZ65561 SV65558:SV65561 ACR65558:ACR65561 AMN65558:AMN65561 AWJ65558:AWJ65561 BGF65558:BGF65561 BQB65558:BQB65561 BZX65558:BZX65561 CJT65558:CJT65561 CTP65558:CTP65561 DDL65558:DDL65561 DNH65558:DNH65561 DXD65558:DXD65561 EGZ65558:EGZ65561 EQV65558:EQV65561 FAR65558:FAR65561 FKN65558:FKN65561 FUJ65558:FUJ65561 GEF65558:GEF65561 GOB65558:GOB65561 GXX65558:GXX65561 HHT65558:HHT65561 HRP65558:HRP65561 IBL65558:IBL65561 ILH65558:ILH65561 IVD65558:IVD65561 JEZ65558:JEZ65561 JOV65558:JOV65561 JYR65558:JYR65561 KIN65558:KIN65561 KSJ65558:KSJ65561 LCF65558:LCF65561 LMB65558:LMB65561 LVX65558:LVX65561 MFT65558:MFT65561 MPP65558:MPP65561 MZL65558:MZL65561 NJH65558:NJH65561 NTD65558:NTD65561 OCZ65558:OCZ65561 OMV65558:OMV65561 OWR65558:OWR65561 PGN65558:PGN65561 PQJ65558:PQJ65561 QAF65558:QAF65561 QKB65558:QKB65561 QTX65558:QTX65561 RDT65558:RDT65561 RNP65558:RNP65561 RXL65558:RXL65561 SHH65558:SHH65561 SRD65558:SRD65561 TAZ65558:TAZ65561 TKV65558:TKV65561 TUR65558:TUR65561 UEN65558:UEN65561 UOJ65558:UOJ65561 UYF65558:UYF65561 VIB65558:VIB65561 VRX65558:VRX65561 WBT65558:WBT65561 WLP65558:WLP65561 WVL65558:WVL65561 D131094:D131097 IZ131094:IZ131097 SV131094:SV131097 ACR131094:ACR131097 AMN131094:AMN131097 AWJ131094:AWJ131097 BGF131094:BGF131097 BQB131094:BQB131097 BZX131094:BZX131097 CJT131094:CJT131097 CTP131094:CTP131097 DDL131094:DDL131097 DNH131094:DNH131097 DXD131094:DXD131097 EGZ131094:EGZ131097 EQV131094:EQV131097 FAR131094:FAR131097 FKN131094:FKN131097 FUJ131094:FUJ131097 GEF131094:GEF131097 GOB131094:GOB131097 GXX131094:GXX131097 HHT131094:HHT131097 HRP131094:HRP131097 IBL131094:IBL131097 ILH131094:ILH131097 IVD131094:IVD131097 JEZ131094:JEZ131097 JOV131094:JOV131097 JYR131094:JYR131097 KIN131094:KIN131097 KSJ131094:KSJ131097 LCF131094:LCF131097 LMB131094:LMB131097 LVX131094:LVX131097 MFT131094:MFT131097 MPP131094:MPP131097 MZL131094:MZL131097 NJH131094:NJH131097 NTD131094:NTD131097 OCZ131094:OCZ131097 OMV131094:OMV131097 OWR131094:OWR131097 PGN131094:PGN131097 PQJ131094:PQJ131097 QAF131094:QAF131097 QKB131094:QKB131097 QTX131094:QTX131097 RDT131094:RDT131097 RNP131094:RNP131097 RXL131094:RXL131097 SHH131094:SHH131097 SRD131094:SRD131097 TAZ131094:TAZ131097 TKV131094:TKV131097 TUR131094:TUR131097 UEN131094:UEN131097 UOJ131094:UOJ131097 UYF131094:UYF131097 VIB131094:VIB131097 VRX131094:VRX131097 WBT131094:WBT131097 WLP131094:WLP131097 WVL131094:WVL131097 D196630:D196633 IZ196630:IZ196633 SV196630:SV196633 ACR196630:ACR196633 AMN196630:AMN196633 AWJ196630:AWJ196633 BGF196630:BGF196633 BQB196630:BQB196633 BZX196630:BZX196633 CJT196630:CJT196633 CTP196630:CTP196633 DDL196630:DDL196633 DNH196630:DNH196633 DXD196630:DXD196633 EGZ196630:EGZ196633 EQV196630:EQV196633 FAR196630:FAR196633 FKN196630:FKN196633 FUJ196630:FUJ196633 GEF196630:GEF196633 GOB196630:GOB196633 GXX196630:GXX196633 HHT196630:HHT196633 HRP196630:HRP196633 IBL196630:IBL196633 ILH196630:ILH196633 IVD196630:IVD196633 JEZ196630:JEZ196633 JOV196630:JOV196633 JYR196630:JYR196633 KIN196630:KIN196633 KSJ196630:KSJ196633 LCF196630:LCF196633 LMB196630:LMB196633 LVX196630:LVX196633 MFT196630:MFT196633 MPP196630:MPP196633 MZL196630:MZL196633 NJH196630:NJH196633 NTD196630:NTD196633 OCZ196630:OCZ196633 OMV196630:OMV196633 OWR196630:OWR196633 PGN196630:PGN196633 PQJ196630:PQJ196633 QAF196630:QAF196633 QKB196630:QKB196633 QTX196630:QTX196633 RDT196630:RDT196633 RNP196630:RNP196633 RXL196630:RXL196633 SHH196630:SHH196633 SRD196630:SRD196633 TAZ196630:TAZ196633 TKV196630:TKV196633 TUR196630:TUR196633 UEN196630:UEN196633 UOJ196630:UOJ196633 UYF196630:UYF196633 VIB196630:VIB196633 VRX196630:VRX196633 WBT196630:WBT196633 WLP196630:WLP196633 WVL196630:WVL196633 D262166:D262169 IZ262166:IZ262169 SV262166:SV262169 ACR262166:ACR262169 AMN262166:AMN262169 AWJ262166:AWJ262169 BGF262166:BGF262169 BQB262166:BQB262169 BZX262166:BZX262169 CJT262166:CJT262169 CTP262166:CTP262169 DDL262166:DDL262169 DNH262166:DNH262169 DXD262166:DXD262169 EGZ262166:EGZ262169 EQV262166:EQV262169 FAR262166:FAR262169 FKN262166:FKN262169 FUJ262166:FUJ262169 GEF262166:GEF262169 GOB262166:GOB262169 GXX262166:GXX262169 HHT262166:HHT262169 HRP262166:HRP262169 IBL262166:IBL262169 ILH262166:ILH262169 IVD262166:IVD262169 JEZ262166:JEZ262169 JOV262166:JOV262169 JYR262166:JYR262169 KIN262166:KIN262169 KSJ262166:KSJ262169 LCF262166:LCF262169 LMB262166:LMB262169 LVX262166:LVX262169 MFT262166:MFT262169 MPP262166:MPP262169 MZL262166:MZL262169 NJH262166:NJH262169 NTD262166:NTD262169 OCZ262166:OCZ262169 OMV262166:OMV262169 OWR262166:OWR262169 PGN262166:PGN262169 PQJ262166:PQJ262169 QAF262166:QAF262169 QKB262166:QKB262169 QTX262166:QTX262169 RDT262166:RDT262169 RNP262166:RNP262169 RXL262166:RXL262169 SHH262166:SHH262169 SRD262166:SRD262169 TAZ262166:TAZ262169 TKV262166:TKV262169 TUR262166:TUR262169 UEN262166:UEN262169 UOJ262166:UOJ262169 UYF262166:UYF262169 VIB262166:VIB262169 VRX262166:VRX262169 WBT262166:WBT262169 WLP262166:WLP262169 WVL262166:WVL262169 D327702:D327705 IZ327702:IZ327705 SV327702:SV327705 ACR327702:ACR327705 AMN327702:AMN327705 AWJ327702:AWJ327705 BGF327702:BGF327705 BQB327702:BQB327705 BZX327702:BZX327705 CJT327702:CJT327705 CTP327702:CTP327705 DDL327702:DDL327705 DNH327702:DNH327705 DXD327702:DXD327705 EGZ327702:EGZ327705 EQV327702:EQV327705 FAR327702:FAR327705 FKN327702:FKN327705 FUJ327702:FUJ327705 GEF327702:GEF327705 GOB327702:GOB327705 GXX327702:GXX327705 HHT327702:HHT327705 HRP327702:HRP327705 IBL327702:IBL327705 ILH327702:ILH327705 IVD327702:IVD327705 JEZ327702:JEZ327705 JOV327702:JOV327705 JYR327702:JYR327705 KIN327702:KIN327705 KSJ327702:KSJ327705 LCF327702:LCF327705 LMB327702:LMB327705 LVX327702:LVX327705 MFT327702:MFT327705 MPP327702:MPP327705 MZL327702:MZL327705 NJH327702:NJH327705 NTD327702:NTD327705 OCZ327702:OCZ327705 OMV327702:OMV327705 OWR327702:OWR327705 PGN327702:PGN327705 PQJ327702:PQJ327705 QAF327702:QAF327705 QKB327702:QKB327705 QTX327702:QTX327705 RDT327702:RDT327705 RNP327702:RNP327705 RXL327702:RXL327705 SHH327702:SHH327705 SRD327702:SRD327705 TAZ327702:TAZ327705 TKV327702:TKV327705 TUR327702:TUR327705 UEN327702:UEN327705 UOJ327702:UOJ327705 UYF327702:UYF327705 VIB327702:VIB327705 VRX327702:VRX327705 WBT327702:WBT327705 WLP327702:WLP327705 WVL327702:WVL327705 D393238:D393241 IZ393238:IZ393241 SV393238:SV393241 ACR393238:ACR393241 AMN393238:AMN393241 AWJ393238:AWJ393241 BGF393238:BGF393241 BQB393238:BQB393241 BZX393238:BZX393241 CJT393238:CJT393241 CTP393238:CTP393241 DDL393238:DDL393241 DNH393238:DNH393241 DXD393238:DXD393241 EGZ393238:EGZ393241 EQV393238:EQV393241 FAR393238:FAR393241 FKN393238:FKN393241 FUJ393238:FUJ393241 GEF393238:GEF393241 GOB393238:GOB393241 GXX393238:GXX393241 HHT393238:HHT393241 HRP393238:HRP393241 IBL393238:IBL393241 ILH393238:ILH393241 IVD393238:IVD393241 JEZ393238:JEZ393241 JOV393238:JOV393241 JYR393238:JYR393241 KIN393238:KIN393241 KSJ393238:KSJ393241 LCF393238:LCF393241 LMB393238:LMB393241 LVX393238:LVX393241 MFT393238:MFT393241 MPP393238:MPP393241 MZL393238:MZL393241 NJH393238:NJH393241 NTD393238:NTD393241 OCZ393238:OCZ393241 OMV393238:OMV393241 OWR393238:OWR393241 PGN393238:PGN393241 PQJ393238:PQJ393241 QAF393238:QAF393241 QKB393238:QKB393241 QTX393238:QTX393241 RDT393238:RDT393241 RNP393238:RNP393241 RXL393238:RXL393241 SHH393238:SHH393241 SRD393238:SRD393241 TAZ393238:TAZ393241 TKV393238:TKV393241 TUR393238:TUR393241 UEN393238:UEN393241 UOJ393238:UOJ393241 UYF393238:UYF393241 VIB393238:VIB393241 VRX393238:VRX393241 WBT393238:WBT393241 WLP393238:WLP393241 WVL393238:WVL393241 D458774:D458777 IZ458774:IZ458777 SV458774:SV458777 ACR458774:ACR458777 AMN458774:AMN458777 AWJ458774:AWJ458777 BGF458774:BGF458777 BQB458774:BQB458777 BZX458774:BZX458777 CJT458774:CJT458777 CTP458774:CTP458777 DDL458774:DDL458777 DNH458774:DNH458777 DXD458774:DXD458777 EGZ458774:EGZ458777 EQV458774:EQV458777 FAR458774:FAR458777 FKN458774:FKN458777 FUJ458774:FUJ458777 GEF458774:GEF458777 GOB458774:GOB458777 GXX458774:GXX458777 HHT458774:HHT458777 HRP458774:HRP458777 IBL458774:IBL458777 ILH458774:ILH458777 IVD458774:IVD458777 JEZ458774:JEZ458777 JOV458774:JOV458777 JYR458774:JYR458777 KIN458774:KIN458777 KSJ458774:KSJ458777 LCF458774:LCF458777 LMB458774:LMB458777 LVX458774:LVX458777 MFT458774:MFT458777 MPP458774:MPP458777 MZL458774:MZL458777 NJH458774:NJH458777 NTD458774:NTD458777 OCZ458774:OCZ458777 OMV458774:OMV458777 OWR458774:OWR458777 PGN458774:PGN458777 PQJ458774:PQJ458777 QAF458774:QAF458777 QKB458774:QKB458777 QTX458774:QTX458777 RDT458774:RDT458777 RNP458774:RNP458777 RXL458774:RXL458777 SHH458774:SHH458777 SRD458774:SRD458777 TAZ458774:TAZ458777 TKV458774:TKV458777 TUR458774:TUR458777 UEN458774:UEN458777 UOJ458774:UOJ458777 UYF458774:UYF458777 VIB458774:VIB458777 VRX458774:VRX458777 WBT458774:WBT458777 WLP458774:WLP458777 WVL458774:WVL458777 D524310:D524313 IZ524310:IZ524313 SV524310:SV524313 ACR524310:ACR524313 AMN524310:AMN524313 AWJ524310:AWJ524313 BGF524310:BGF524313 BQB524310:BQB524313 BZX524310:BZX524313 CJT524310:CJT524313 CTP524310:CTP524313 DDL524310:DDL524313 DNH524310:DNH524313 DXD524310:DXD524313 EGZ524310:EGZ524313 EQV524310:EQV524313 FAR524310:FAR524313 FKN524310:FKN524313 FUJ524310:FUJ524313 GEF524310:GEF524313 GOB524310:GOB524313 GXX524310:GXX524313 HHT524310:HHT524313 HRP524310:HRP524313 IBL524310:IBL524313 ILH524310:ILH524313 IVD524310:IVD524313 JEZ524310:JEZ524313 JOV524310:JOV524313 JYR524310:JYR524313 KIN524310:KIN524313 KSJ524310:KSJ524313 LCF524310:LCF524313 LMB524310:LMB524313 LVX524310:LVX524313 MFT524310:MFT524313 MPP524310:MPP524313 MZL524310:MZL524313 NJH524310:NJH524313 NTD524310:NTD524313 OCZ524310:OCZ524313 OMV524310:OMV524313 OWR524310:OWR524313 PGN524310:PGN524313 PQJ524310:PQJ524313 QAF524310:QAF524313 QKB524310:QKB524313 QTX524310:QTX524313 RDT524310:RDT524313 RNP524310:RNP524313 RXL524310:RXL524313 SHH524310:SHH524313 SRD524310:SRD524313 TAZ524310:TAZ524313 TKV524310:TKV524313 TUR524310:TUR524313 UEN524310:UEN524313 UOJ524310:UOJ524313 UYF524310:UYF524313 VIB524310:VIB524313 VRX524310:VRX524313 WBT524310:WBT524313 WLP524310:WLP524313 WVL524310:WVL524313 D589846:D589849 IZ589846:IZ589849 SV589846:SV589849 ACR589846:ACR589849 AMN589846:AMN589849 AWJ589846:AWJ589849 BGF589846:BGF589849 BQB589846:BQB589849 BZX589846:BZX589849 CJT589846:CJT589849 CTP589846:CTP589849 DDL589846:DDL589849 DNH589846:DNH589849 DXD589846:DXD589849 EGZ589846:EGZ589849 EQV589846:EQV589849 FAR589846:FAR589849 FKN589846:FKN589849 FUJ589846:FUJ589849 GEF589846:GEF589849 GOB589846:GOB589849 GXX589846:GXX589849 HHT589846:HHT589849 HRP589846:HRP589849 IBL589846:IBL589849 ILH589846:ILH589849 IVD589846:IVD589849 JEZ589846:JEZ589849 JOV589846:JOV589849 JYR589846:JYR589849 KIN589846:KIN589849 KSJ589846:KSJ589849 LCF589846:LCF589849 LMB589846:LMB589849 LVX589846:LVX589849 MFT589846:MFT589849 MPP589846:MPP589849 MZL589846:MZL589849 NJH589846:NJH589849 NTD589846:NTD589849 OCZ589846:OCZ589849 OMV589846:OMV589849 OWR589846:OWR589849 PGN589846:PGN589849 PQJ589846:PQJ589849 QAF589846:QAF589849 QKB589846:QKB589849 QTX589846:QTX589849 RDT589846:RDT589849 RNP589846:RNP589849 RXL589846:RXL589849 SHH589846:SHH589849 SRD589846:SRD589849 TAZ589846:TAZ589849 TKV589846:TKV589849 TUR589846:TUR589849 UEN589846:UEN589849 UOJ589846:UOJ589849 UYF589846:UYF589849 VIB589846:VIB589849 VRX589846:VRX589849 WBT589846:WBT589849 WLP589846:WLP589849 WVL589846:WVL589849 D655382:D655385 IZ655382:IZ655385 SV655382:SV655385 ACR655382:ACR655385 AMN655382:AMN655385 AWJ655382:AWJ655385 BGF655382:BGF655385 BQB655382:BQB655385 BZX655382:BZX655385 CJT655382:CJT655385 CTP655382:CTP655385 DDL655382:DDL655385 DNH655382:DNH655385 DXD655382:DXD655385 EGZ655382:EGZ655385 EQV655382:EQV655385 FAR655382:FAR655385 FKN655382:FKN655385 FUJ655382:FUJ655385 GEF655382:GEF655385 GOB655382:GOB655385 GXX655382:GXX655385 HHT655382:HHT655385 HRP655382:HRP655385 IBL655382:IBL655385 ILH655382:ILH655385 IVD655382:IVD655385 JEZ655382:JEZ655385 JOV655382:JOV655385 JYR655382:JYR655385 KIN655382:KIN655385 KSJ655382:KSJ655385 LCF655382:LCF655385 LMB655382:LMB655385 LVX655382:LVX655385 MFT655382:MFT655385 MPP655382:MPP655385 MZL655382:MZL655385 NJH655382:NJH655385 NTD655382:NTD655385 OCZ655382:OCZ655385 OMV655382:OMV655385 OWR655382:OWR655385 PGN655382:PGN655385 PQJ655382:PQJ655385 QAF655382:QAF655385 QKB655382:QKB655385 QTX655382:QTX655385 RDT655382:RDT655385 RNP655382:RNP655385 RXL655382:RXL655385 SHH655382:SHH655385 SRD655382:SRD655385 TAZ655382:TAZ655385 TKV655382:TKV655385 TUR655382:TUR655385 UEN655382:UEN655385 UOJ655382:UOJ655385 UYF655382:UYF655385 VIB655382:VIB655385 VRX655382:VRX655385 WBT655382:WBT655385 WLP655382:WLP655385 WVL655382:WVL655385 D720918:D720921 IZ720918:IZ720921 SV720918:SV720921 ACR720918:ACR720921 AMN720918:AMN720921 AWJ720918:AWJ720921 BGF720918:BGF720921 BQB720918:BQB720921 BZX720918:BZX720921 CJT720918:CJT720921 CTP720918:CTP720921 DDL720918:DDL720921 DNH720918:DNH720921 DXD720918:DXD720921 EGZ720918:EGZ720921 EQV720918:EQV720921 FAR720918:FAR720921 FKN720918:FKN720921 FUJ720918:FUJ720921 GEF720918:GEF720921 GOB720918:GOB720921 GXX720918:GXX720921 HHT720918:HHT720921 HRP720918:HRP720921 IBL720918:IBL720921 ILH720918:ILH720921 IVD720918:IVD720921 JEZ720918:JEZ720921 JOV720918:JOV720921 JYR720918:JYR720921 KIN720918:KIN720921 KSJ720918:KSJ720921 LCF720918:LCF720921 LMB720918:LMB720921 LVX720918:LVX720921 MFT720918:MFT720921 MPP720918:MPP720921 MZL720918:MZL720921 NJH720918:NJH720921 NTD720918:NTD720921 OCZ720918:OCZ720921 OMV720918:OMV720921 OWR720918:OWR720921 PGN720918:PGN720921 PQJ720918:PQJ720921 QAF720918:QAF720921 QKB720918:QKB720921 QTX720918:QTX720921 RDT720918:RDT720921 RNP720918:RNP720921 RXL720918:RXL720921 SHH720918:SHH720921 SRD720918:SRD720921 TAZ720918:TAZ720921 TKV720918:TKV720921 TUR720918:TUR720921 UEN720918:UEN720921 UOJ720918:UOJ720921 UYF720918:UYF720921 VIB720918:VIB720921 VRX720918:VRX720921 WBT720918:WBT720921 WLP720918:WLP720921 WVL720918:WVL720921 D786454:D786457 IZ786454:IZ786457 SV786454:SV786457 ACR786454:ACR786457 AMN786454:AMN786457 AWJ786454:AWJ786457 BGF786454:BGF786457 BQB786454:BQB786457 BZX786454:BZX786457 CJT786454:CJT786457 CTP786454:CTP786457 DDL786454:DDL786457 DNH786454:DNH786457 DXD786454:DXD786457 EGZ786454:EGZ786457 EQV786454:EQV786457 FAR786454:FAR786457 FKN786454:FKN786457 FUJ786454:FUJ786457 GEF786454:GEF786457 GOB786454:GOB786457 GXX786454:GXX786457 HHT786454:HHT786457 HRP786454:HRP786457 IBL786454:IBL786457 ILH786454:ILH786457 IVD786454:IVD786457 JEZ786454:JEZ786457 JOV786454:JOV786457 JYR786454:JYR786457 KIN786454:KIN786457 KSJ786454:KSJ786457 LCF786454:LCF786457 LMB786454:LMB786457 LVX786454:LVX786457 MFT786454:MFT786457 MPP786454:MPP786457 MZL786454:MZL786457 NJH786454:NJH786457 NTD786454:NTD786457 OCZ786454:OCZ786457 OMV786454:OMV786457 OWR786454:OWR786457 PGN786454:PGN786457 PQJ786454:PQJ786457 QAF786454:QAF786457 QKB786454:QKB786457 QTX786454:QTX786457 RDT786454:RDT786457 RNP786454:RNP786457 RXL786454:RXL786457 SHH786454:SHH786457 SRD786454:SRD786457 TAZ786454:TAZ786457 TKV786454:TKV786457 TUR786454:TUR786457 UEN786454:UEN786457 UOJ786454:UOJ786457 UYF786454:UYF786457 VIB786454:VIB786457 VRX786454:VRX786457 WBT786454:WBT786457 WLP786454:WLP786457 WVL786454:WVL786457 D851990:D851993 IZ851990:IZ851993 SV851990:SV851993 ACR851990:ACR851993 AMN851990:AMN851993 AWJ851990:AWJ851993 BGF851990:BGF851993 BQB851990:BQB851993 BZX851990:BZX851993 CJT851990:CJT851993 CTP851990:CTP851993 DDL851990:DDL851993 DNH851990:DNH851993 DXD851990:DXD851993 EGZ851990:EGZ851993 EQV851990:EQV851993 FAR851990:FAR851993 FKN851990:FKN851993 FUJ851990:FUJ851993 GEF851990:GEF851993 GOB851990:GOB851993 GXX851990:GXX851993 HHT851990:HHT851993 HRP851990:HRP851993 IBL851990:IBL851993 ILH851990:ILH851993 IVD851990:IVD851993 JEZ851990:JEZ851993 JOV851990:JOV851993 JYR851990:JYR851993 KIN851990:KIN851993 KSJ851990:KSJ851993 LCF851990:LCF851993 LMB851990:LMB851993 LVX851990:LVX851993 MFT851990:MFT851993 MPP851990:MPP851993 MZL851990:MZL851993 NJH851990:NJH851993 NTD851990:NTD851993 OCZ851990:OCZ851993 OMV851990:OMV851993 OWR851990:OWR851993 PGN851990:PGN851993 PQJ851990:PQJ851993 QAF851990:QAF851993 QKB851990:QKB851993 QTX851990:QTX851993 RDT851990:RDT851993 RNP851990:RNP851993 RXL851990:RXL851993 SHH851990:SHH851993 SRD851990:SRD851993 TAZ851990:TAZ851993 TKV851990:TKV851993 TUR851990:TUR851993 UEN851990:UEN851993 UOJ851990:UOJ851993 UYF851990:UYF851993 VIB851990:VIB851993 VRX851990:VRX851993 WBT851990:WBT851993 WLP851990:WLP851993 WVL851990:WVL851993 D917526:D917529 IZ917526:IZ917529 SV917526:SV917529 ACR917526:ACR917529 AMN917526:AMN917529 AWJ917526:AWJ917529 BGF917526:BGF917529 BQB917526:BQB917529 BZX917526:BZX917529 CJT917526:CJT917529 CTP917526:CTP917529 DDL917526:DDL917529 DNH917526:DNH917529 DXD917526:DXD917529 EGZ917526:EGZ917529 EQV917526:EQV917529 FAR917526:FAR917529 FKN917526:FKN917529 FUJ917526:FUJ917529 GEF917526:GEF917529 GOB917526:GOB917529 GXX917526:GXX917529 HHT917526:HHT917529 HRP917526:HRP917529 IBL917526:IBL917529 ILH917526:ILH917529 IVD917526:IVD917529 JEZ917526:JEZ917529 JOV917526:JOV917529 JYR917526:JYR917529 KIN917526:KIN917529 KSJ917526:KSJ917529 LCF917526:LCF917529 LMB917526:LMB917529 LVX917526:LVX917529 MFT917526:MFT917529 MPP917526:MPP917529 MZL917526:MZL917529 NJH917526:NJH917529 NTD917526:NTD917529 OCZ917526:OCZ917529 OMV917526:OMV917529 OWR917526:OWR917529 PGN917526:PGN917529 PQJ917526:PQJ917529 QAF917526:QAF917529 QKB917526:QKB917529 QTX917526:QTX917529 RDT917526:RDT917529 RNP917526:RNP917529 RXL917526:RXL917529 SHH917526:SHH917529 SRD917526:SRD917529 TAZ917526:TAZ917529 TKV917526:TKV917529 TUR917526:TUR917529 UEN917526:UEN917529 UOJ917526:UOJ917529 UYF917526:UYF917529 VIB917526:VIB917529 VRX917526:VRX917529 WBT917526:WBT917529 WLP917526:WLP917529 WVL917526:WVL917529 D983062:D983065 IZ983062:IZ983065 SV983062:SV983065 ACR983062:ACR983065 AMN983062:AMN983065 AWJ983062:AWJ983065 BGF983062:BGF983065 BQB983062:BQB983065 BZX983062:BZX983065 CJT983062:CJT983065 CTP983062:CTP983065 DDL983062:DDL983065 DNH983062:DNH983065 DXD983062:DXD983065 EGZ983062:EGZ983065 EQV983062:EQV983065 FAR983062:FAR983065 FKN983062:FKN983065 FUJ983062:FUJ983065 GEF983062:GEF983065 GOB983062:GOB983065 GXX983062:GXX983065 HHT983062:HHT983065 HRP983062:HRP983065 IBL983062:IBL983065 ILH983062:ILH983065 IVD983062:IVD983065 JEZ983062:JEZ983065 JOV983062:JOV983065 JYR983062:JYR983065 KIN983062:KIN983065 KSJ983062:KSJ983065 LCF983062:LCF983065 LMB983062:LMB983065 LVX983062:LVX983065 MFT983062:MFT983065 MPP983062:MPP983065 MZL983062:MZL983065 NJH983062:NJH983065 NTD983062:NTD983065 OCZ983062:OCZ983065 OMV983062:OMV983065 OWR983062:OWR983065 PGN983062:PGN983065 PQJ983062:PQJ983065 QAF983062:QAF983065 QKB983062:QKB983065 QTX983062:QTX983065 RDT983062:RDT983065 RNP983062:RNP983065 RXL983062:RXL983065 SHH983062:SHH983065 SRD983062:SRD983065 TAZ983062:TAZ983065 TKV983062:TKV983065 TUR983062:TUR983065 UEN983062:UEN983065 UOJ983062:UOJ983065 UYF983062:UYF983065 VIB983062:VIB983065 VRX983062:VRX983065 WBT983062:WBT983065 WLP983062:WLP983065 WVL983062:WVL983065 TUW983087 JN25 TJ25 ADF25 ANB25 AWX25 BGT25 BQP25 CAL25 CKH25 CUD25 DDZ25 DNV25 DXR25 EHN25 ERJ25 FBF25 FLB25 FUX25 GET25 GOP25 GYL25 HIH25 HSD25 IBZ25 ILV25 IVR25 JFN25 JPJ25 JZF25 KJB25 KSX25 LCT25 LMP25 LWL25 MGH25 MQD25 MZZ25 NJV25 NTR25 ODN25 ONJ25 OXF25 PHB25 PQX25 QAT25 QKP25 QUL25 REH25 ROD25 RXZ25 SHV25 SRR25 TBN25 TLJ25 TVF25 UFB25 UOX25 UYT25 VIP25 VSL25 WCH25 WMD25 WVZ25 R65558 JN65558 TJ65558 ADF65558 ANB65558 AWX65558 BGT65558 BQP65558 CAL65558 CKH65558 CUD65558 DDZ65558 DNV65558 DXR65558 EHN65558 ERJ65558 FBF65558 FLB65558 FUX65558 GET65558 GOP65558 GYL65558 HIH65558 HSD65558 IBZ65558 ILV65558 IVR65558 JFN65558 JPJ65558 JZF65558 KJB65558 KSX65558 LCT65558 LMP65558 LWL65558 MGH65558 MQD65558 MZZ65558 NJV65558 NTR65558 ODN65558 ONJ65558 OXF65558 PHB65558 PQX65558 QAT65558 QKP65558 QUL65558 REH65558 ROD65558 RXZ65558 SHV65558 SRR65558 TBN65558 TLJ65558 TVF65558 UFB65558 UOX65558 UYT65558 VIP65558 VSL65558 WCH65558 WMD65558 WVZ65558 R131094 JN131094 TJ131094 ADF131094 ANB131094 AWX131094 BGT131094 BQP131094 CAL131094 CKH131094 CUD131094 DDZ131094 DNV131094 DXR131094 EHN131094 ERJ131094 FBF131094 FLB131094 FUX131094 GET131094 GOP131094 GYL131094 HIH131094 HSD131094 IBZ131094 ILV131094 IVR131094 JFN131094 JPJ131094 JZF131094 KJB131094 KSX131094 LCT131094 LMP131094 LWL131094 MGH131094 MQD131094 MZZ131094 NJV131094 NTR131094 ODN131094 ONJ131094 OXF131094 PHB131094 PQX131094 QAT131094 QKP131094 QUL131094 REH131094 ROD131094 RXZ131094 SHV131094 SRR131094 TBN131094 TLJ131094 TVF131094 UFB131094 UOX131094 UYT131094 VIP131094 VSL131094 WCH131094 WMD131094 WVZ131094 R196630 JN196630 TJ196630 ADF196630 ANB196630 AWX196630 BGT196630 BQP196630 CAL196630 CKH196630 CUD196630 DDZ196630 DNV196630 DXR196630 EHN196630 ERJ196630 FBF196630 FLB196630 FUX196630 GET196630 GOP196630 GYL196630 HIH196630 HSD196630 IBZ196630 ILV196630 IVR196630 JFN196630 JPJ196630 JZF196630 KJB196630 KSX196630 LCT196630 LMP196630 LWL196630 MGH196630 MQD196630 MZZ196630 NJV196630 NTR196630 ODN196630 ONJ196630 OXF196630 PHB196630 PQX196630 QAT196630 QKP196630 QUL196630 REH196630 ROD196630 RXZ196630 SHV196630 SRR196630 TBN196630 TLJ196630 TVF196630 UFB196630 UOX196630 UYT196630 VIP196630 VSL196630 WCH196630 WMD196630 WVZ196630 R262166 JN262166 TJ262166 ADF262166 ANB262166 AWX262166 BGT262166 BQP262166 CAL262166 CKH262166 CUD262166 DDZ262166 DNV262166 DXR262166 EHN262166 ERJ262166 FBF262166 FLB262166 FUX262166 GET262166 GOP262166 GYL262166 HIH262166 HSD262166 IBZ262166 ILV262166 IVR262166 JFN262166 JPJ262166 JZF262166 KJB262166 KSX262166 LCT262166 LMP262166 LWL262166 MGH262166 MQD262166 MZZ262166 NJV262166 NTR262166 ODN262166 ONJ262166 OXF262166 PHB262166 PQX262166 QAT262166 QKP262166 QUL262166 REH262166 ROD262166 RXZ262166 SHV262166 SRR262166 TBN262166 TLJ262166 TVF262166 UFB262166 UOX262166 UYT262166 VIP262166 VSL262166 WCH262166 WMD262166 WVZ262166 R327702 JN327702 TJ327702 ADF327702 ANB327702 AWX327702 BGT327702 BQP327702 CAL327702 CKH327702 CUD327702 DDZ327702 DNV327702 DXR327702 EHN327702 ERJ327702 FBF327702 FLB327702 FUX327702 GET327702 GOP327702 GYL327702 HIH327702 HSD327702 IBZ327702 ILV327702 IVR327702 JFN327702 JPJ327702 JZF327702 KJB327702 KSX327702 LCT327702 LMP327702 LWL327702 MGH327702 MQD327702 MZZ327702 NJV327702 NTR327702 ODN327702 ONJ327702 OXF327702 PHB327702 PQX327702 QAT327702 QKP327702 QUL327702 REH327702 ROD327702 RXZ327702 SHV327702 SRR327702 TBN327702 TLJ327702 TVF327702 UFB327702 UOX327702 UYT327702 VIP327702 VSL327702 WCH327702 WMD327702 WVZ327702 R393238 JN393238 TJ393238 ADF393238 ANB393238 AWX393238 BGT393238 BQP393238 CAL393238 CKH393238 CUD393238 DDZ393238 DNV393238 DXR393238 EHN393238 ERJ393238 FBF393238 FLB393238 FUX393238 GET393238 GOP393238 GYL393238 HIH393238 HSD393238 IBZ393238 ILV393238 IVR393238 JFN393238 JPJ393238 JZF393238 KJB393238 KSX393238 LCT393238 LMP393238 LWL393238 MGH393238 MQD393238 MZZ393238 NJV393238 NTR393238 ODN393238 ONJ393238 OXF393238 PHB393238 PQX393238 QAT393238 QKP393238 QUL393238 REH393238 ROD393238 RXZ393238 SHV393238 SRR393238 TBN393238 TLJ393238 TVF393238 UFB393238 UOX393238 UYT393238 VIP393238 VSL393238 WCH393238 WMD393238 WVZ393238 R458774 JN458774 TJ458774 ADF458774 ANB458774 AWX458774 BGT458774 BQP458774 CAL458774 CKH458774 CUD458774 DDZ458774 DNV458774 DXR458774 EHN458774 ERJ458774 FBF458774 FLB458774 FUX458774 GET458774 GOP458774 GYL458774 HIH458774 HSD458774 IBZ458774 ILV458774 IVR458774 JFN458774 JPJ458774 JZF458774 KJB458774 KSX458774 LCT458774 LMP458774 LWL458774 MGH458774 MQD458774 MZZ458774 NJV458774 NTR458774 ODN458774 ONJ458774 OXF458774 PHB458774 PQX458774 QAT458774 QKP458774 QUL458774 REH458774 ROD458774 RXZ458774 SHV458774 SRR458774 TBN458774 TLJ458774 TVF458774 UFB458774 UOX458774 UYT458774 VIP458774 VSL458774 WCH458774 WMD458774 WVZ458774 R524310 JN524310 TJ524310 ADF524310 ANB524310 AWX524310 BGT524310 BQP524310 CAL524310 CKH524310 CUD524310 DDZ524310 DNV524310 DXR524310 EHN524310 ERJ524310 FBF524310 FLB524310 FUX524310 GET524310 GOP524310 GYL524310 HIH524310 HSD524310 IBZ524310 ILV524310 IVR524310 JFN524310 JPJ524310 JZF524310 KJB524310 KSX524310 LCT524310 LMP524310 LWL524310 MGH524310 MQD524310 MZZ524310 NJV524310 NTR524310 ODN524310 ONJ524310 OXF524310 PHB524310 PQX524310 QAT524310 QKP524310 QUL524310 REH524310 ROD524310 RXZ524310 SHV524310 SRR524310 TBN524310 TLJ524310 TVF524310 UFB524310 UOX524310 UYT524310 VIP524310 VSL524310 WCH524310 WMD524310 WVZ524310 R589846 JN589846 TJ589846 ADF589846 ANB589846 AWX589846 BGT589846 BQP589846 CAL589846 CKH589846 CUD589846 DDZ589846 DNV589846 DXR589846 EHN589846 ERJ589846 FBF589846 FLB589846 FUX589846 GET589846 GOP589846 GYL589846 HIH589846 HSD589846 IBZ589846 ILV589846 IVR589846 JFN589846 JPJ589846 JZF589846 KJB589846 KSX589846 LCT589846 LMP589846 LWL589846 MGH589846 MQD589846 MZZ589846 NJV589846 NTR589846 ODN589846 ONJ589846 OXF589846 PHB589846 PQX589846 QAT589846 QKP589846 QUL589846 REH589846 ROD589846 RXZ589846 SHV589846 SRR589846 TBN589846 TLJ589846 TVF589846 UFB589846 UOX589846 UYT589846 VIP589846 VSL589846 WCH589846 WMD589846 WVZ589846 R655382 JN655382 TJ655382 ADF655382 ANB655382 AWX655382 BGT655382 BQP655382 CAL655382 CKH655382 CUD655382 DDZ655382 DNV655382 DXR655382 EHN655382 ERJ655382 FBF655382 FLB655382 FUX655382 GET655382 GOP655382 GYL655382 HIH655382 HSD655382 IBZ655382 ILV655382 IVR655382 JFN655382 JPJ655382 JZF655382 KJB655382 KSX655382 LCT655382 LMP655382 LWL655382 MGH655382 MQD655382 MZZ655382 NJV655382 NTR655382 ODN655382 ONJ655382 OXF655382 PHB655382 PQX655382 QAT655382 QKP655382 QUL655382 REH655382 ROD655382 RXZ655382 SHV655382 SRR655382 TBN655382 TLJ655382 TVF655382 UFB655382 UOX655382 UYT655382 VIP655382 VSL655382 WCH655382 WMD655382 WVZ655382 R720918 JN720918 TJ720918 ADF720918 ANB720918 AWX720918 BGT720918 BQP720918 CAL720918 CKH720918 CUD720918 DDZ720918 DNV720918 DXR720918 EHN720918 ERJ720918 FBF720918 FLB720918 FUX720918 GET720918 GOP720918 GYL720918 HIH720918 HSD720918 IBZ720918 ILV720918 IVR720918 JFN720918 JPJ720918 JZF720918 KJB720918 KSX720918 LCT720918 LMP720918 LWL720918 MGH720918 MQD720918 MZZ720918 NJV720918 NTR720918 ODN720918 ONJ720918 OXF720918 PHB720918 PQX720918 QAT720918 QKP720918 QUL720918 REH720918 ROD720918 RXZ720918 SHV720918 SRR720918 TBN720918 TLJ720918 TVF720918 UFB720918 UOX720918 UYT720918 VIP720918 VSL720918 WCH720918 WMD720918 WVZ720918 R786454 JN786454 TJ786454 ADF786454 ANB786454 AWX786454 BGT786454 BQP786454 CAL786454 CKH786454 CUD786454 DDZ786454 DNV786454 DXR786454 EHN786454 ERJ786454 FBF786454 FLB786454 FUX786454 GET786454 GOP786454 GYL786454 HIH786454 HSD786454 IBZ786454 ILV786454 IVR786454 JFN786454 JPJ786454 JZF786454 KJB786454 KSX786454 LCT786454 LMP786454 LWL786454 MGH786454 MQD786454 MZZ786454 NJV786454 NTR786454 ODN786454 ONJ786454 OXF786454 PHB786454 PQX786454 QAT786454 QKP786454 QUL786454 REH786454 ROD786454 RXZ786454 SHV786454 SRR786454 TBN786454 TLJ786454 TVF786454 UFB786454 UOX786454 UYT786454 VIP786454 VSL786454 WCH786454 WMD786454 WVZ786454 R851990 JN851990 TJ851990 ADF851990 ANB851990 AWX851990 BGT851990 BQP851990 CAL851990 CKH851990 CUD851990 DDZ851990 DNV851990 DXR851990 EHN851990 ERJ851990 FBF851990 FLB851990 FUX851990 GET851990 GOP851990 GYL851990 HIH851990 HSD851990 IBZ851990 ILV851990 IVR851990 JFN851990 JPJ851990 JZF851990 KJB851990 KSX851990 LCT851990 LMP851990 LWL851990 MGH851990 MQD851990 MZZ851990 NJV851990 NTR851990 ODN851990 ONJ851990 OXF851990 PHB851990 PQX851990 QAT851990 QKP851990 QUL851990 REH851990 ROD851990 RXZ851990 SHV851990 SRR851990 TBN851990 TLJ851990 TVF851990 UFB851990 UOX851990 UYT851990 VIP851990 VSL851990 WCH851990 WMD851990 WVZ851990 R917526 JN917526 TJ917526 ADF917526 ANB917526 AWX917526 BGT917526 BQP917526 CAL917526 CKH917526 CUD917526 DDZ917526 DNV917526 DXR917526 EHN917526 ERJ917526 FBF917526 FLB917526 FUX917526 GET917526 GOP917526 GYL917526 HIH917526 HSD917526 IBZ917526 ILV917526 IVR917526 JFN917526 JPJ917526 JZF917526 KJB917526 KSX917526 LCT917526 LMP917526 LWL917526 MGH917526 MQD917526 MZZ917526 NJV917526 NTR917526 ODN917526 ONJ917526 OXF917526 PHB917526 PQX917526 QAT917526 QKP917526 QUL917526 REH917526 ROD917526 RXZ917526 SHV917526 SRR917526 TBN917526 TLJ917526 TVF917526 UFB917526 UOX917526 UYT917526 VIP917526 VSL917526 WCH917526 WMD917526 WVZ917526 R983062 JN983062 TJ983062 ADF983062 ANB983062 AWX983062 BGT983062 BQP983062 CAL983062 CKH983062 CUD983062 DDZ983062 DNV983062 DXR983062 EHN983062 ERJ983062 FBF983062 FLB983062 FUX983062 GET983062 GOP983062 GYL983062 HIH983062 HSD983062 IBZ983062 ILV983062 IVR983062 JFN983062 JPJ983062 JZF983062 KJB983062 KSX983062 LCT983062 LMP983062 LWL983062 MGH983062 MQD983062 MZZ983062 NJV983062 NTR983062 ODN983062 ONJ983062 OXF983062 PHB983062 PQX983062 QAT983062 QKP983062 QUL983062 REH983062 ROD983062 RXZ983062 SHV983062 SRR983062 TBN983062 TLJ983062 TVF983062 UFB983062 UOX983062 UYT983062 VIP983062 VSL983062 WCH983062 WMD983062 WVZ983062 A26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A65559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A131095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A196631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A262167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A327703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A393239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A458775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A524311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A589847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A655383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A720919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A786455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A851991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A917527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A983063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UOO983087 JK30 TG30 ADC30 AMY30 AWU30 BGQ30 BQM30 CAI30 CKE30 CUA30 DDW30 DNS30 DXO30 EHK30 ERG30 FBC30 FKY30 FUU30 GEQ30 GOM30 GYI30 HIE30 HSA30 IBW30 ILS30 IVO30 JFK30 JPG30 JZC30 KIY30 KSU30 LCQ30 LMM30 LWI30 MGE30 MQA30 MZW30 NJS30 NTO30 ODK30 ONG30 OXC30 PGY30 PQU30 QAQ30 QKM30 QUI30 REE30 ROA30 RXW30 SHS30 SRO30 TBK30 TLG30 TVC30 UEY30 UOU30 UYQ30 VIM30 VSI30 WCE30 WMA30 WVW30 O65563 JK65563 TG65563 ADC65563 AMY65563 AWU65563 BGQ65563 BQM65563 CAI65563 CKE65563 CUA65563 DDW65563 DNS65563 DXO65563 EHK65563 ERG65563 FBC65563 FKY65563 FUU65563 GEQ65563 GOM65563 GYI65563 HIE65563 HSA65563 IBW65563 ILS65563 IVO65563 JFK65563 JPG65563 JZC65563 KIY65563 KSU65563 LCQ65563 LMM65563 LWI65563 MGE65563 MQA65563 MZW65563 NJS65563 NTO65563 ODK65563 ONG65563 OXC65563 PGY65563 PQU65563 QAQ65563 QKM65563 QUI65563 REE65563 ROA65563 RXW65563 SHS65563 SRO65563 TBK65563 TLG65563 TVC65563 UEY65563 UOU65563 UYQ65563 VIM65563 VSI65563 WCE65563 WMA65563 WVW65563 O131099 JK131099 TG131099 ADC131099 AMY131099 AWU131099 BGQ131099 BQM131099 CAI131099 CKE131099 CUA131099 DDW131099 DNS131099 DXO131099 EHK131099 ERG131099 FBC131099 FKY131099 FUU131099 GEQ131099 GOM131099 GYI131099 HIE131099 HSA131099 IBW131099 ILS131099 IVO131099 JFK131099 JPG131099 JZC131099 KIY131099 KSU131099 LCQ131099 LMM131099 LWI131099 MGE131099 MQA131099 MZW131099 NJS131099 NTO131099 ODK131099 ONG131099 OXC131099 PGY131099 PQU131099 QAQ131099 QKM131099 QUI131099 REE131099 ROA131099 RXW131099 SHS131099 SRO131099 TBK131099 TLG131099 TVC131099 UEY131099 UOU131099 UYQ131099 VIM131099 VSI131099 WCE131099 WMA131099 WVW131099 O196635 JK196635 TG196635 ADC196635 AMY196635 AWU196635 BGQ196635 BQM196635 CAI196635 CKE196635 CUA196635 DDW196635 DNS196635 DXO196635 EHK196635 ERG196635 FBC196635 FKY196635 FUU196635 GEQ196635 GOM196635 GYI196635 HIE196635 HSA196635 IBW196635 ILS196635 IVO196635 JFK196635 JPG196635 JZC196635 KIY196635 KSU196635 LCQ196635 LMM196635 LWI196635 MGE196635 MQA196635 MZW196635 NJS196635 NTO196635 ODK196635 ONG196635 OXC196635 PGY196635 PQU196635 QAQ196635 QKM196635 QUI196635 REE196635 ROA196635 RXW196635 SHS196635 SRO196635 TBK196635 TLG196635 TVC196635 UEY196635 UOU196635 UYQ196635 VIM196635 VSI196635 WCE196635 WMA196635 WVW196635 O262171 JK262171 TG262171 ADC262171 AMY262171 AWU262171 BGQ262171 BQM262171 CAI262171 CKE262171 CUA262171 DDW262171 DNS262171 DXO262171 EHK262171 ERG262171 FBC262171 FKY262171 FUU262171 GEQ262171 GOM262171 GYI262171 HIE262171 HSA262171 IBW262171 ILS262171 IVO262171 JFK262171 JPG262171 JZC262171 KIY262171 KSU262171 LCQ262171 LMM262171 LWI262171 MGE262171 MQA262171 MZW262171 NJS262171 NTO262171 ODK262171 ONG262171 OXC262171 PGY262171 PQU262171 QAQ262171 QKM262171 QUI262171 REE262171 ROA262171 RXW262171 SHS262171 SRO262171 TBK262171 TLG262171 TVC262171 UEY262171 UOU262171 UYQ262171 VIM262171 VSI262171 WCE262171 WMA262171 WVW262171 O327707 JK327707 TG327707 ADC327707 AMY327707 AWU327707 BGQ327707 BQM327707 CAI327707 CKE327707 CUA327707 DDW327707 DNS327707 DXO327707 EHK327707 ERG327707 FBC327707 FKY327707 FUU327707 GEQ327707 GOM327707 GYI327707 HIE327707 HSA327707 IBW327707 ILS327707 IVO327707 JFK327707 JPG327707 JZC327707 KIY327707 KSU327707 LCQ327707 LMM327707 LWI327707 MGE327707 MQA327707 MZW327707 NJS327707 NTO327707 ODK327707 ONG327707 OXC327707 PGY327707 PQU327707 QAQ327707 QKM327707 QUI327707 REE327707 ROA327707 RXW327707 SHS327707 SRO327707 TBK327707 TLG327707 TVC327707 UEY327707 UOU327707 UYQ327707 VIM327707 VSI327707 WCE327707 WMA327707 WVW327707 O393243 JK393243 TG393243 ADC393243 AMY393243 AWU393243 BGQ393243 BQM393243 CAI393243 CKE393243 CUA393243 DDW393243 DNS393243 DXO393243 EHK393243 ERG393243 FBC393243 FKY393243 FUU393243 GEQ393243 GOM393243 GYI393243 HIE393243 HSA393243 IBW393243 ILS393243 IVO393243 JFK393243 JPG393243 JZC393243 KIY393243 KSU393243 LCQ393243 LMM393243 LWI393243 MGE393243 MQA393243 MZW393243 NJS393243 NTO393243 ODK393243 ONG393243 OXC393243 PGY393243 PQU393243 QAQ393243 QKM393243 QUI393243 REE393243 ROA393243 RXW393243 SHS393243 SRO393243 TBK393243 TLG393243 TVC393243 UEY393243 UOU393243 UYQ393243 VIM393243 VSI393243 WCE393243 WMA393243 WVW393243 O458779 JK458779 TG458779 ADC458779 AMY458779 AWU458779 BGQ458779 BQM458779 CAI458779 CKE458779 CUA458779 DDW458779 DNS458779 DXO458779 EHK458779 ERG458779 FBC458779 FKY458779 FUU458779 GEQ458779 GOM458779 GYI458779 HIE458779 HSA458779 IBW458779 ILS458779 IVO458779 JFK458779 JPG458779 JZC458779 KIY458779 KSU458779 LCQ458779 LMM458779 LWI458779 MGE458779 MQA458779 MZW458779 NJS458779 NTO458779 ODK458779 ONG458779 OXC458779 PGY458779 PQU458779 QAQ458779 QKM458779 QUI458779 REE458779 ROA458779 RXW458779 SHS458779 SRO458779 TBK458779 TLG458779 TVC458779 UEY458779 UOU458779 UYQ458779 VIM458779 VSI458779 WCE458779 WMA458779 WVW458779 O524315 JK524315 TG524315 ADC524315 AMY524315 AWU524315 BGQ524315 BQM524315 CAI524315 CKE524315 CUA524315 DDW524315 DNS524315 DXO524315 EHK524315 ERG524315 FBC524315 FKY524315 FUU524315 GEQ524315 GOM524315 GYI524315 HIE524315 HSA524315 IBW524315 ILS524315 IVO524315 JFK524315 JPG524315 JZC524315 KIY524315 KSU524315 LCQ524315 LMM524315 LWI524315 MGE524315 MQA524315 MZW524315 NJS524315 NTO524315 ODK524315 ONG524315 OXC524315 PGY524315 PQU524315 QAQ524315 QKM524315 QUI524315 REE524315 ROA524315 RXW524315 SHS524315 SRO524315 TBK524315 TLG524315 TVC524315 UEY524315 UOU524315 UYQ524315 VIM524315 VSI524315 WCE524315 WMA524315 WVW524315 O589851 JK589851 TG589851 ADC589851 AMY589851 AWU589851 BGQ589851 BQM589851 CAI589851 CKE589851 CUA589851 DDW589851 DNS589851 DXO589851 EHK589851 ERG589851 FBC589851 FKY589851 FUU589851 GEQ589851 GOM589851 GYI589851 HIE589851 HSA589851 IBW589851 ILS589851 IVO589851 JFK589851 JPG589851 JZC589851 KIY589851 KSU589851 LCQ589851 LMM589851 LWI589851 MGE589851 MQA589851 MZW589851 NJS589851 NTO589851 ODK589851 ONG589851 OXC589851 PGY589851 PQU589851 QAQ589851 QKM589851 QUI589851 REE589851 ROA589851 RXW589851 SHS589851 SRO589851 TBK589851 TLG589851 TVC589851 UEY589851 UOU589851 UYQ589851 VIM589851 VSI589851 WCE589851 WMA589851 WVW589851 O655387 JK655387 TG655387 ADC655387 AMY655387 AWU655387 BGQ655387 BQM655387 CAI655387 CKE655387 CUA655387 DDW655387 DNS655387 DXO655387 EHK655387 ERG655387 FBC655387 FKY655387 FUU655387 GEQ655387 GOM655387 GYI655387 HIE655387 HSA655387 IBW655387 ILS655387 IVO655387 JFK655387 JPG655387 JZC655387 KIY655387 KSU655387 LCQ655387 LMM655387 LWI655387 MGE655387 MQA655387 MZW655387 NJS655387 NTO655387 ODK655387 ONG655387 OXC655387 PGY655387 PQU655387 QAQ655387 QKM655387 QUI655387 REE655387 ROA655387 RXW655387 SHS655387 SRO655387 TBK655387 TLG655387 TVC655387 UEY655387 UOU655387 UYQ655387 VIM655387 VSI655387 WCE655387 WMA655387 WVW655387 O720923 JK720923 TG720923 ADC720923 AMY720923 AWU720923 BGQ720923 BQM720923 CAI720923 CKE720923 CUA720923 DDW720923 DNS720923 DXO720923 EHK720923 ERG720923 FBC720923 FKY720923 FUU720923 GEQ720923 GOM720923 GYI720923 HIE720923 HSA720923 IBW720923 ILS720923 IVO720923 JFK720923 JPG720923 JZC720923 KIY720923 KSU720923 LCQ720923 LMM720923 LWI720923 MGE720923 MQA720923 MZW720923 NJS720923 NTO720923 ODK720923 ONG720923 OXC720923 PGY720923 PQU720923 QAQ720923 QKM720923 QUI720923 REE720923 ROA720923 RXW720923 SHS720923 SRO720923 TBK720923 TLG720923 TVC720923 UEY720923 UOU720923 UYQ720923 VIM720923 VSI720923 WCE720923 WMA720923 WVW720923 O786459 JK786459 TG786459 ADC786459 AMY786459 AWU786459 BGQ786459 BQM786459 CAI786459 CKE786459 CUA786459 DDW786459 DNS786459 DXO786459 EHK786459 ERG786459 FBC786459 FKY786459 FUU786459 GEQ786459 GOM786459 GYI786459 HIE786459 HSA786459 IBW786459 ILS786459 IVO786459 JFK786459 JPG786459 JZC786459 KIY786459 KSU786459 LCQ786459 LMM786459 LWI786459 MGE786459 MQA786459 MZW786459 NJS786459 NTO786459 ODK786459 ONG786459 OXC786459 PGY786459 PQU786459 QAQ786459 QKM786459 QUI786459 REE786459 ROA786459 RXW786459 SHS786459 SRO786459 TBK786459 TLG786459 TVC786459 UEY786459 UOU786459 UYQ786459 VIM786459 VSI786459 WCE786459 WMA786459 WVW786459 O851995 JK851995 TG851995 ADC851995 AMY851995 AWU851995 BGQ851995 BQM851995 CAI851995 CKE851995 CUA851995 DDW851995 DNS851995 DXO851995 EHK851995 ERG851995 FBC851995 FKY851995 FUU851995 GEQ851995 GOM851995 GYI851995 HIE851995 HSA851995 IBW851995 ILS851995 IVO851995 JFK851995 JPG851995 JZC851995 KIY851995 KSU851995 LCQ851995 LMM851995 LWI851995 MGE851995 MQA851995 MZW851995 NJS851995 NTO851995 ODK851995 ONG851995 OXC851995 PGY851995 PQU851995 QAQ851995 QKM851995 QUI851995 REE851995 ROA851995 RXW851995 SHS851995 SRO851995 TBK851995 TLG851995 TVC851995 UEY851995 UOU851995 UYQ851995 VIM851995 VSI851995 WCE851995 WMA851995 WVW851995 O917531 JK917531 TG917531 ADC917531 AMY917531 AWU917531 BGQ917531 BQM917531 CAI917531 CKE917531 CUA917531 DDW917531 DNS917531 DXO917531 EHK917531 ERG917531 FBC917531 FKY917531 FUU917531 GEQ917531 GOM917531 GYI917531 HIE917531 HSA917531 IBW917531 ILS917531 IVO917531 JFK917531 JPG917531 JZC917531 KIY917531 KSU917531 LCQ917531 LMM917531 LWI917531 MGE917531 MQA917531 MZW917531 NJS917531 NTO917531 ODK917531 ONG917531 OXC917531 PGY917531 PQU917531 QAQ917531 QKM917531 QUI917531 REE917531 ROA917531 RXW917531 SHS917531 SRO917531 TBK917531 TLG917531 TVC917531 UEY917531 UOU917531 UYQ917531 VIM917531 VSI917531 WCE917531 WMA917531 WVW917531 O983067 JK983067 TG983067 ADC983067 AMY983067 AWU983067 BGQ983067 BQM983067 CAI983067 CKE983067 CUA983067 DDW983067 DNS983067 DXO983067 EHK983067 ERG983067 FBC983067 FKY983067 FUU983067 GEQ983067 GOM983067 GYI983067 HIE983067 HSA983067 IBW983067 ILS983067 IVO983067 JFK983067 JPG983067 JZC983067 KIY983067 KSU983067 LCQ983067 LMM983067 LWI983067 MGE983067 MQA983067 MZW983067 NJS983067 NTO983067 ODK983067 ONG983067 OXC983067 PGY983067 PQU983067 QAQ983067 QKM983067 QUI983067 REE983067 ROA983067 RXW983067 SHS983067 SRO983067 TBK983067 TLG983067 TVC983067 UEY983067 UOU983067 UYQ983067 VIM983067 VSI983067 WCE983067 WMA983067 WVW983067 UYK983087 JK34 TG34 ADC34 AMY34 AWU34 BGQ34 BQM34 CAI34 CKE34 CUA34 DDW34 DNS34 DXO34 EHK34 ERG34 FBC34 FKY34 FUU34 GEQ34 GOM34 GYI34 HIE34 HSA34 IBW34 ILS34 IVO34 JFK34 JPG34 JZC34 KIY34 KSU34 LCQ34 LMM34 LWI34 MGE34 MQA34 MZW34 NJS34 NTO34 ODK34 ONG34 OXC34 PGY34 PQU34 QAQ34 QKM34 QUI34 REE34 ROA34 RXW34 SHS34 SRO34 TBK34 TLG34 TVC34 UEY34 UOU34 UYQ34 VIM34 VSI34 WCE34 WMA34 WVW34 O65567 JK65567 TG65567 ADC65567 AMY65567 AWU65567 BGQ65567 BQM65567 CAI65567 CKE65567 CUA65567 DDW65567 DNS65567 DXO65567 EHK65567 ERG65567 FBC65567 FKY65567 FUU65567 GEQ65567 GOM65567 GYI65567 HIE65567 HSA65567 IBW65567 ILS65567 IVO65567 JFK65567 JPG65567 JZC65567 KIY65567 KSU65567 LCQ65567 LMM65567 LWI65567 MGE65567 MQA65567 MZW65567 NJS65567 NTO65567 ODK65567 ONG65567 OXC65567 PGY65567 PQU65567 QAQ65567 QKM65567 QUI65567 REE65567 ROA65567 RXW65567 SHS65567 SRO65567 TBK65567 TLG65567 TVC65567 UEY65567 UOU65567 UYQ65567 VIM65567 VSI65567 WCE65567 WMA65567 WVW65567 O131103 JK131103 TG131103 ADC131103 AMY131103 AWU131103 BGQ131103 BQM131103 CAI131103 CKE131103 CUA131103 DDW131103 DNS131103 DXO131103 EHK131103 ERG131103 FBC131103 FKY131103 FUU131103 GEQ131103 GOM131103 GYI131103 HIE131103 HSA131103 IBW131103 ILS131103 IVO131103 JFK131103 JPG131103 JZC131103 KIY131103 KSU131103 LCQ131103 LMM131103 LWI131103 MGE131103 MQA131103 MZW131103 NJS131103 NTO131103 ODK131103 ONG131103 OXC131103 PGY131103 PQU131103 QAQ131103 QKM131103 QUI131103 REE131103 ROA131103 RXW131103 SHS131103 SRO131103 TBK131103 TLG131103 TVC131103 UEY131103 UOU131103 UYQ131103 VIM131103 VSI131103 WCE131103 WMA131103 WVW131103 O196639 JK196639 TG196639 ADC196639 AMY196639 AWU196639 BGQ196639 BQM196639 CAI196639 CKE196639 CUA196639 DDW196639 DNS196639 DXO196639 EHK196639 ERG196639 FBC196639 FKY196639 FUU196639 GEQ196639 GOM196639 GYI196639 HIE196639 HSA196639 IBW196639 ILS196639 IVO196639 JFK196639 JPG196639 JZC196639 KIY196639 KSU196639 LCQ196639 LMM196639 LWI196639 MGE196639 MQA196639 MZW196639 NJS196639 NTO196639 ODK196639 ONG196639 OXC196639 PGY196639 PQU196639 QAQ196639 QKM196639 QUI196639 REE196639 ROA196639 RXW196639 SHS196639 SRO196639 TBK196639 TLG196639 TVC196639 UEY196639 UOU196639 UYQ196639 VIM196639 VSI196639 WCE196639 WMA196639 WVW196639 O262175 JK262175 TG262175 ADC262175 AMY262175 AWU262175 BGQ262175 BQM262175 CAI262175 CKE262175 CUA262175 DDW262175 DNS262175 DXO262175 EHK262175 ERG262175 FBC262175 FKY262175 FUU262175 GEQ262175 GOM262175 GYI262175 HIE262175 HSA262175 IBW262175 ILS262175 IVO262175 JFK262175 JPG262175 JZC262175 KIY262175 KSU262175 LCQ262175 LMM262175 LWI262175 MGE262175 MQA262175 MZW262175 NJS262175 NTO262175 ODK262175 ONG262175 OXC262175 PGY262175 PQU262175 QAQ262175 QKM262175 QUI262175 REE262175 ROA262175 RXW262175 SHS262175 SRO262175 TBK262175 TLG262175 TVC262175 UEY262175 UOU262175 UYQ262175 VIM262175 VSI262175 WCE262175 WMA262175 WVW262175 O327711 JK327711 TG327711 ADC327711 AMY327711 AWU327711 BGQ327711 BQM327711 CAI327711 CKE327711 CUA327711 DDW327711 DNS327711 DXO327711 EHK327711 ERG327711 FBC327711 FKY327711 FUU327711 GEQ327711 GOM327711 GYI327711 HIE327711 HSA327711 IBW327711 ILS327711 IVO327711 JFK327711 JPG327711 JZC327711 KIY327711 KSU327711 LCQ327711 LMM327711 LWI327711 MGE327711 MQA327711 MZW327711 NJS327711 NTO327711 ODK327711 ONG327711 OXC327711 PGY327711 PQU327711 QAQ327711 QKM327711 QUI327711 REE327711 ROA327711 RXW327711 SHS327711 SRO327711 TBK327711 TLG327711 TVC327711 UEY327711 UOU327711 UYQ327711 VIM327711 VSI327711 WCE327711 WMA327711 WVW327711 O393247 JK393247 TG393247 ADC393247 AMY393247 AWU393247 BGQ393247 BQM393247 CAI393247 CKE393247 CUA393247 DDW393247 DNS393247 DXO393247 EHK393247 ERG393247 FBC393247 FKY393247 FUU393247 GEQ393247 GOM393247 GYI393247 HIE393247 HSA393247 IBW393247 ILS393247 IVO393247 JFK393247 JPG393247 JZC393247 KIY393247 KSU393247 LCQ393247 LMM393247 LWI393247 MGE393247 MQA393247 MZW393247 NJS393247 NTO393247 ODK393247 ONG393247 OXC393247 PGY393247 PQU393247 QAQ393247 QKM393247 QUI393247 REE393247 ROA393247 RXW393247 SHS393247 SRO393247 TBK393247 TLG393247 TVC393247 UEY393247 UOU393247 UYQ393247 VIM393247 VSI393247 WCE393247 WMA393247 WVW393247 O458783 JK458783 TG458783 ADC458783 AMY458783 AWU458783 BGQ458783 BQM458783 CAI458783 CKE458783 CUA458783 DDW458783 DNS458783 DXO458783 EHK458783 ERG458783 FBC458783 FKY458783 FUU458783 GEQ458783 GOM458783 GYI458783 HIE458783 HSA458783 IBW458783 ILS458783 IVO458783 JFK458783 JPG458783 JZC458783 KIY458783 KSU458783 LCQ458783 LMM458783 LWI458783 MGE458783 MQA458783 MZW458783 NJS458783 NTO458783 ODK458783 ONG458783 OXC458783 PGY458783 PQU458783 QAQ458783 QKM458783 QUI458783 REE458783 ROA458783 RXW458783 SHS458783 SRO458783 TBK458783 TLG458783 TVC458783 UEY458783 UOU458783 UYQ458783 VIM458783 VSI458783 WCE458783 WMA458783 WVW458783 O524319 JK524319 TG524319 ADC524319 AMY524319 AWU524319 BGQ524319 BQM524319 CAI524319 CKE524319 CUA524319 DDW524319 DNS524319 DXO524319 EHK524319 ERG524319 FBC524319 FKY524319 FUU524319 GEQ524319 GOM524319 GYI524319 HIE524319 HSA524319 IBW524319 ILS524319 IVO524319 JFK524319 JPG524319 JZC524319 KIY524319 KSU524319 LCQ524319 LMM524319 LWI524319 MGE524319 MQA524319 MZW524319 NJS524319 NTO524319 ODK524319 ONG524319 OXC524319 PGY524319 PQU524319 QAQ524319 QKM524319 QUI524319 REE524319 ROA524319 RXW524319 SHS524319 SRO524319 TBK524319 TLG524319 TVC524319 UEY524319 UOU524319 UYQ524319 VIM524319 VSI524319 WCE524319 WMA524319 WVW524319 O589855 JK589855 TG589855 ADC589855 AMY589855 AWU589855 BGQ589855 BQM589855 CAI589855 CKE589855 CUA589855 DDW589855 DNS589855 DXO589855 EHK589855 ERG589855 FBC589855 FKY589855 FUU589855 GEQ589855 GOM589855 GYI589855 HIE589855 HSA589855 IBW589855 ILS589855 IVO589855 JFK589855 JPG589855 JZC589855 KIY589855 KSU589855 LCQ589855 LMM589855 LWI589855 MGE589855 MQA589855 MZW589855 NJS589855 NTO589855 ODK589855 ONG589855 OXC589855 PGY589855 PQU589855 QAQ589855 QKM589855 QUI589855 REE589855 ROA589855 RXW589855 SHS589855 SRO589855 TBK589855 TLG589855 TVC589855 UEY589855 UOU589855 UYQ589855 VIM589855 VSI589855 WCE589855 WMA589855 WVW589855 O655391 JK655391 TG655391 ADC655391 AMY655391 AWU655391 BGQ655391 BQM655391 CAI655391 CKE655391 CUA655391 DDW655391 DNS655391 DXO655391 EHK655391 ERG655391 FBC655391 FKY655391 FUU655391 GEQ655391 GOM655391 GYI655391 HIE655391 HSA655391 IBW655391 ILS655391 IVO655391 JFK655391 JPG655391 JZC655391 KIY655391 KSU655391 LCQ655391 LMM655391 LWI655391 MGE655391 MQA655391 MZW655391 NJS655391 NTO655391 ODK655391 ONG655391 OXC655391 PGY655391 PQU655391 QAQ655391 QKM655391 QUI655391 REE655391 ROA655391 RXW655391 SHS655391 SRO655391 TBK655391 TLG655391 TVC655391 UEY655391 UOU655391 UYQ655391 VIM655391 VSI655391 WCE655391 WMA655391 WVW655391 O720927 JK720927 TG720927 ADC720927 AMY720927 AWU720927 BGQ720927 BQM720927 CAI720927 CKE720927 CUA720927 DDW720927 DNS720927 DXO720927 EHK720927 ERG720927 FBC720927 FKY720927 FUU720927 GEQ720927 GOM720927 GYI720927 HIE720927 HSA720927 IBW720927 ILS720927 IVO720927 JFK720927 JPG720927 JZC720927 KIY720927 KSU720927 LCQ720927 LMM720927 LWI720927 MGE720927 MQA720927 MZW720927 NJS720927 NTO720927 ODK720927 ONG720927 OXC720927 PGY720927 PQU720927 QAQ720927 QKM720927 QUI720927 REE720927 ROA720927 RXW720927 SHS720927 SRO720927 TBK720927 TLG720927 TVC720927 UEY720927 UOU720927 UYQ720927 VIM720927 VSI720927 WCE720927 WMA720927 WVW720927 O786463 JK786463 TG786463 ADC786463 AMY786463 AWU786463 BGQ786463 BQM786463 CAI786463 CKE786463 CUA786463 DDW786463 DNS786463 DXO786463 EHK786463 ERG786463 FBC786463 FKY786463 FUU786463 GEQ786463 GOM786463 GYI786463 HIE786463 HSA786463 IBW786463 ILS786463 IVO786463 JFK786463 JPG786463 JZC786463 KIY786463 KSU786463 LCQ786463 LMM786463 LWI786463 MGE786463 MQA786463 MZW786463 NJS786463 NTO786463 ODK786463 ONG786463 OXC786463 PGY786463 PQU786463 QAQ786463 QKM786463 QUI786463 REE786463 ROA786463 RXW786463 SHS786463 SRO786463 TBK786463 TLG786463 TVC786463 UEY786463 UOU786463 UYQ786463 VIM786463 VSI786463 WCE786463 WMA786463 WVW786463 O851999 JK851999 TG851999 ADC851999 AMY851999 AWU851999 BGQ851999 BQM851999 CAI851999 CKE851999 CUA851999 DDW851999 DNS851999 DXO851999 EHK851999 ERG851999 FBC851999 FKY851999 FUU851999 GEQ851999 GOM851999 GYI851999 HIE851999 HSA851999 IBW851999 ILS851999 IVO851999 JFK851999 JPG851999 JZC851999 KIY851999 KSU851999 LCQ851999 LMM851999 LWI851999 MGE851999 MQA851999 MZW851999 NJS851999 NTO851999 ODK851999 ONG851999 OXC851999 PGY851999 PQU851999 QAQ851999 QKM851999 QUI851999 REE851999 ROA851999 RXW851999 SHS851999 SRO851999 TBK851999 TLG851999 TVC851999 UEY851999 UOU851999 UYQ851999 VIM851999 VSI851999 WCE851999 WMA851999 WVW851999 O917535 JK917535 TG917535 ADC917535 AMY917535 AWU917535 BGQ917535 BQM917535 CAI917535 CKE917535 CUA917535 DDW917535 DNS917535 DXO917535 EHK917535 ERG917535 FBC917535 FKY917535 FUU917535 GEQ917535 GOM917535 GYI917535 HIE917535 HSA917535 IBW917535 ILS917535 IVO917535 JFK917535 JPG917535 JZC917535 KIY917535 KSU917535 LCQ917535 LMM917535 LWI917535 MGE917535 MQA917535 MZW917535 NJS917535 NTO917535 ODK917535 ONG917535 OXC917535 PGY917535 PQU917535 QAQ917535 QKM917535 QUI917535 REE917535 ROA917535 RXW917535 SHS917535 SRO917535 TBK917535 TLG917535 TVC917535 UEY917535 UOU917535 UYQ917535 VIM917535 VSI917535 WCE917535 WMA917535 WVW917535 O983071 JK983071 TG983071 ADC983071 AMY983071 AWU983071 BGQ983071 BQM983071 CAI983071 CKE983071 CUA983071 DDW983071 DNS983071 DXO983071 EHK983071 ERG983071 FBC983071 FKY983071 FUU983071 GEQ983071 GOM983071 GYI983071 HIE983071 HSA983071 IBW983071 ILS983071 IVO983071 JFK983071 JPG983071 JZC983071 KIY983071 KSU983071 LCQ983071 LMM983071 LWI983071 MGE983071 MQA983071 MZW983071 NJS983071 NTO983071 ODK983071 ONG983071 OXC983071 PGY983071 PQU983071 QAQ983071 QKM983071 QUI983071 REE983071 ROA983071 RXW983071 SHS983071 SRO983071 TBK983071 TLG983071 TVC983071 UEY983071 UOU983071 UYQ983071 VIM983071 VSI983071 WCE983071 WMA983071 WVW983071 VIG983087 JI35 TE35 ADA35 AMW35 AWS35 BGO35 BQK35 CAG35 CKC35 CTY35 DDU35 DNQ35 DXM35 EHI35 ERE35 FBA35 FKW35 FUS35 GEO35 GOK35 GYG35 HIC35 HRY35 IBU35 ILQ35 IVM35 JFI35 JPE35 JZA35 KIW35 KSS35 LCO35 LMK35 LWG35 MGC35 MPY35 MZU35 NJQ35 NTM35 ODI35 ONE35 OXA35 PGW35 PQS35 QAO35 QKK35 QUG35 REC35 RNY35 RXU35 SHQ35 SRM35 TBI35 TLE35 TVA35 UEW35 UOS35 UYO35 VIK35 VSG35 WCC35 WLY35 WVU35 M65568 JI65568 TE65568 ADA65568 AMW65568 AWS65568 BGO65568 BQK65568 CAG65568 CKC65568 CTY65568 DDU65568 DNQ65568 DXM65568 EHI65568 ERE65568 FBA65568 FKW65568 FUS65568 GEO65568 GOK65568 GYG65568 HIC65568 HRY65568 IBU65568 ILQ65568 IVM65568 JFI65568 JPE65568 JZA65568 KIW65568 KSS65568 LCO65568 LMK65568 LWG65568 MGC65568 MPY65568 MZU65568 NJQ65568 NTM65568 ODI65568 ONE65568 OXA65568 PGW65568 PQS65568 QAO65568 QKK65568 QUG65568 REC65568 RNY65568 RXU65568 SHQ65568 SRM65568 TBI65568 TLE65568 TVA65568 UEW65568 UOS65568 UYO65568 VIK65568 VSG65568 WCC65568 WLY65568 WVU65568 M131104 JI131104 TE131104 ADA131104 AMW131104 AWS131104 BGO131104 BQK131104 CAG131104 CKC131104 CTY131104 DDU131104 DNQ131104 DXM131104 EHI131104 ERE131104 FBA131104 FKW131104 FUS131104 GEO131104 GOK131104 GYG131104 HIC131104 HRY131104 IBU131104 ILQ131104 IVM131104 JFI131104 JPE131104 JZA131104 KIW131104 KSS131104 LCO131104 LMK131104 LWG131104 MGC131104 MPY131104 MZU131104 NJQ131104 NTM131104 ODI131104 ONE131104 OXA131104 PGW131104 PQS131104 QAO131104 QKK131104 QUG131104 REC131104 RNY131104 RXU131104 SHQ131104 SRM131104 TBI131104 TLE131104 TVA131104 UEW131104 UOS131104 UYO131104 VIK131104 VSG131104 WCC131104 WLY131104 WVU131104 M196640 JI196640 TE196640 ADA196640 AMW196640 AWS196640 BGO196640 BQK196640 CAG196640 CKC196640 CTY196640 DDU196640 DNQ196640 DXM196640 EHI196640 ERE196640 FBA196640 FKW196640 FUS196640 GEO196640 GOK196640 GYG196640 HIC196640 HRY196640 IBU196640 ILQ196640 IVM196640 JFI196640 JPE196640 JZA196640 KIW196640 KSS196640 LCO196640 LMK196640 LWG196640 MGC196640 MPY196640 MZU196640 NJQ196640 NTM196640 ODI196640 ONE196640 OXA196640 PGW196640 PQS196640 QAO196640 QKK196640 QUG196640 REC196640 RNY196640 RXU196640 SHQ196640 SRM196640 TBI196640 TLE196640 TVA196640 UEW196640 UOS196640 UYO196640 VIK196640 VSG196640 WCC196640 WLY196640 WVU196640 M262176 JI262176 TE262176 ADA262176 AMW262176 AWS262176 BGO262176 BQK262176 CAG262176 CKC262176 CTY262176 DDU262176 DNQ262176 DXM262176 EHI262176 ERE262176 FBA262176 FKW262176 FUS262176 GEO262176 GOK262176 GYG262176 HIC262176 HRY262176 IBU262176 ILQ262176 IVM262176 JFI262176 JPE262176 JZA262176 KIW262176 KSS262176 LCO262176 LMK262176 LWG262176 MGC262176 MPY262176 MZU262176 NJQ262176 NTM262176 ODI262176 ONE262176 OXA262176 PGW262176 PQS262176 QAO262176 QKK262176 QUG262176 REC262176 RNY262176 RXU262176 SHQ262176 SRM262176 TBI262176 TLE262176 TVA262176 UEW262176 UOS262176 UYO262176 VIK262176 VSG262176 WCC262176 WLY262176 WVU262176 M327712 JI327712 TE327712 ADA327712 AMW327712 AWS327712 BGO327712 BQK327712 CAG327712 CKC327712 CTY327712 DDU327712 DNQ327712 DXM327712 EHI327712 ERE327712 FBA327712 FKW327712 FUS327712 GEO327712 GOK327712 GYG327712 HIC327712 HRY327712 IBU327712 ILQ327712 IVM327712 JFI327712 JPE327712 JZA327712 KIW327712 KSS327712 LCO327712 LMK327712 LWG327712 MGC327712 MPY327712 MZU327712 NJQ327712 NTM327712 ODI327712 ONE327712 OXA327712 PGW327712 PQS327712 QAO327712 QKK327712 QUG327712 REC327712 RNY327712 RXU327712 SHQ327712 SRM327712 TBI327712 TLE327712 TVA327712 UEW327712 UOS327712 UYO327712 VIK327712 VSG327712 WCC327712 WLY327712 WVU327712 M393248 JI393248 TE393248 ADA393248 AMW393248 AWS393248 BGO393248 BQK393248 CAG393248 CKC393248 CTY393248 DDU393248 DNQ393248 DXM393248 EHI393248 ERE393248 FBA393248 FKW393248 FUS393248 GEO393248 GOK393248 GYG393248 HIC393248 HRY393248 IBU393248 ILQ393248 IVM393248 JFI393248 JPE393248 JZA393248 KIW393248 KSS393248 LCO393248 LMK393248 LWG393248 MGC393248 MPY393248 MZU393248 NJQ393248 NTM393248 ODI393248 ONE393248 OXA393248 PGW393248 PQS393248 QAO393248 QKK393248 QUG393248 REC393248 RNY393248 RXU393248 SHQ393248 SRM393248 TBI393248 TLE393248 TVA393248 UEW393248 UOS393248 UYO393248 VIK393248 VSG393248 WCC393248 WLY393248 WVU393248 M458784 JI458784 TE458784 ADA458784 AMW458784 AWS458784 BGO458784 BQK458784 CAG458784 CKC458784 CTY458784 DDU458784 DNQ458784 DXM458784 EHI458784 ERE458784 FBA458784 FKW458784 FUS458784 GEO458784 GOK458784 GYG458784 HIC458784 HRY458784 IBU458784 ILQ458784 IVM458784 JFI458784 JPE458784 JZA458784 KIW458784 KSS458784 LCO458784 LMK458784 LWG458784 MGC458784 MPY458784 MZU458784 NJQ458784 NTM458784 ODI458784 ONE458784 OXA458784 PGW458784 PQS458784 QAO458784 QKK458784 QUG458784 REC458784 RNY458784 RXU458784 SHQ458784 SRM458784 TBI458784 TLE458784 TVA458784 UEW458784 UOS458784 UYO458784 VIK458784 VSG458784 WCC458784 WLY458784 WVU458784 M524320 JI524320 TE524320 ADA524320 AMW524320 AWS524320 BGO524320 BQK524320 CAG524320 CKC524320 CTY524320 DDU524320 DNQ524320 DXM524320 EHI524320 ERE524320 FBA524320 FKW524320 FUS524320 GEO524320 GOK524320 GYG524320 HIC524320 HRY524320 IBU524320 ILQ524320 IVM524320 JFI524320 JPE524320 JZA524320 KIW524320 KSS524320 LCO524320 LMK524320 LWG524320 MGC524320 MPY524320 MZU524320 NJQ524320 NTM524320 ODI524320 ONE524320 OXA524320 PGW524320 PQS524320 QAO524320 QKK524320 QUG524320 REC524320 RNY524320 RXU524320 SHQ524320 SRM524320 TBI524320 TLE524320 TVA524320 UEW524320 UOS524320 UYO524320 VIK524320 VSG524320 WCC524320 WLY524320 WVU524320 M589856 JI589856 TE589856 ADA589856 AMW589856 AWS589856 BGO589856 BQK589856 CAG589856 CKC589856 CTY589856 DDU589856 DNQ589856 DXM589856 EHI589856 ERE589856 FBA589856 FKW589856 FUS589856 GEO589856 GOK589856 GYG589856 HIC589856 HRY589856 IBU589856 ILQ589856 IVM589856 JFI589856 JPE589856 JZA589856 KIW589856 KSS589856 LCO589856 LMK589856 LWG589856 MGC589856 MPY589856 MZU589856 NJQ589856 NTM589856 ODI589856 ONE589856 OXA589856 PGW589856 PQS589856 QAO589856 QKK589856 QUG589856 REC589856 RNY589856 RXU589856 SHQ589856 SRM589856 TBI589856 TLE589856 TVA589856 UEW589856 UOS589856 UYO589856 VIK589856 VSG589856 WCC589856 WLY589856 WVU589856 M655392 JI655392 TE655392 ADA655392 AMW655392 AWS655392 BGO655392 BQK655392 CAG655392 CKC655392 CTY655392 DDU655392 DNQ655392 DXM655392 EHI655392 ERE655392 FBA655392 FKW655392 FUS655392 GEO655392 GOK655392 GYG655392 HIC655392 HRY655392 IBU655392 ILQ655392 IVM655392 JFI655392 JPE655392 JZA655392 KIW655392 KSS655392 LCO655392 LMK655392 LWG655392 MGC655392 MPY655392 MZU655392 NJQ655392 NTM655392 ODI655392 ONE655392 OXA655392 PGW655392 PQS655392 QAO655392 QKK655392 QUG655392 REC655392 RNY655392 RXU655392 SHQ655392 SRM655392 TBI655392 TLE655392 TVA655392 UEW655392 UOS655392 UYO655392 VIK655392 VSG655392 WCC655392 WLY655392 WVU655392 M720928 JI720928 TE720928 ADA720928 AMW720928 AWS720928 BGO720928 BQK720928 CAG720928 CKC720928 CTY720928 DDU720928 DNQ720928 DXM720928 EHI720928 ERE720928 FBA720928 FKW720928 FUS720928 GEO720928 GOK720928 GYG720928 HIC720928 HRY720928 IBU720928 ILQ720928 IVM720928 JFI720928 JPE720928 JZA720928 KIW720928 KSS720928 LCO720928 LMK720928 LWG720928 MGC720928 MPY720928 MZU720928 NJQ720928 NTM720928 ODI720928 ONE720928 OXA720928 PGW720928 PQS720928 QAO720928 QKK720928 QUG720928 REC720928 RNY720928 RXU720928 SHQ720928 SRM720928 TBI720928 TLE720928 TVA720928 UEW720928 UOS720928 UYO720928 VIK720928 VSG720928 WCC720928 WLY720928 WVU720928 M786464 JI786464 TE786464 ADA786464 AMW786464 AWS786464 BGO786464 BQK786464 CAG786464 CKC786464 CTY786464 DDU786464 DNQ786464 DXM786464 EHI786464 ERE786464 FBA786464 FKW786464 FUS786464 GEO786464 GOK786464 GYG786464 HIC786464 HRY786464 IBU786464 ILQ786464 IVM786464 JFI786464 JPE786464 JZA786464 KIW786464 KSS786464 LCO786464 LMK786464 LWG786464 MGC786464 MPY786464 MZU786464 NJQ786464 NTM786464 ODI786464 ONE786464 OXA786464 PGW786464 PQS786464 QAO786464 QKK786464 QUG786464 REC786464 RNY786464 RXU786464 SHQ786464 SRM786464 TBI786464 TLE786464 TVA786464 UEW786464 UOS786464 UYO786464 VIK786464 VSG786464 WCC786464 WLY786464 WVU786464 M852000 JI852000 TE852000 ADA852000 AMW852000 AWS852000 BGO852000 BQK852000 CAG852000 CKC852000 CTY852000 DDU852000 DNQ852000 DXM852000 EHI852000 ERE852000 FBA852000 FKW852000 FUS852000 GEO852000 GOK852000 GYG852000 HIC852000 HRY852000 IBU852000 ILQ852000 IVM852000 JFI852000 JPE852000 JZA852000 KIW852000 KSS852000 LCO852000 LMK852000 LWG852000 MGC852000 MPY852000 MZU852000 NJQ852000 NTM852000 ODI852000 ONE852000 OXA852000 PGW852000 PQS852000 QAO852000 QKK852000 QUG852000 REC852000 RNY852000 RXU852000 SHQ852000 SRM852000 TBI852000 TLE852000 TVA852000 UEW852000 UOS852000 UYO852000 VIK852000 VSG852000 WCC852000 WLY852000 WVU852000 M917536 JI917536 TE917536 ADA917536 AMW917536 AWS917536 BGO917536 BQK917536 CAG917536 CKC917536 CTY917536 DDU917536 DNQ917536 DXM917536 EHI917536 ERE917536 FBA917536 FKW917536 FUS917536 GEO917536 GOK917536 GYG917536 HIC917536 HRY917536 IBU917536 ILQ917536 IVM917536 JFI917536 JPE917536 JZA917536 KIW917536 KSS917536 LCO917536 LMK917536 LWG917536 MGC917536 MPY917536 MZU917536 NJQ917536 NTM917536 ODI917536 ONE917536 OXA917536 PGW917536 PQS917536 QAO917536 QKK917536 QUG917536 REC917536 RNY917536 RXU917536 SHQ917536 SRM917536 TBI917536 TLE917536 TVA917536 UEW917536 UOS917536 UYO917536 VIK917536 VSG917536 WCC917536 WLY917536 WVU917536 M983072 JI983072 TE983072 ADA983072 AMW983072 AWS983072 BGO983072 BQK983072 CAG983072 CKC983072 CTY983072 DDU983072 DNQ983072 DXM983072 EHI983072 ERE983072 FBA983072 FKW983072 FUS983072 GEO983072 GOK983072 GYG983072 HIC983072 HRY983072 IBU983072 ILQ983072 IVM983072 JFI983072 JPE983072 JZA983072 KIW983072 KSS983072 LCO983072 LMK983072 LWG983072 MGC983072 MPY983072 MZU983072 NJQ983072 NTM983072 ODI983072 ONE983072 OXA983072 PGW983072 PQS983072 QAO983072 QKK983072 QUG983072 REC983072 RNY983072 RXU983072 SHQ983072 SRM983072 TBI983072 TLE983072 TVA983072 UEW983072 UOS983072 UYO983072 VIK983072 VSG983072 WCC983072 WLY983072 WVU983072 WBY983087 JH36:JH47 TD36:TD47 ACZ36:ACZ47 AMV36:AMV47 AWR36:AWR47 BGN36:BGN47 BQJ36:BQJ47 CAF36:CAF47 CKB36:CKB47 CTX36:CTX47 DDT36:DDT47 DNP36:DNP47 DXL36:DXL47 EHH36:EHH47 ERD36:ERD47 FAZ36:FAZ47 FKV36:FKV47 FUR36:FUR47 GEN36:GEN47 GOJ36:GOJ47 GYF36:GYF47 HIB36:HIB47 HRX36:HRX47 IBT36:IBT47 ILP36:ILP47 IVL36:IVL47 JFH36:JFH47 JPD36:JPD47 JYZ36:JYZ47 KIV36:KIV47 KSR36:KSR47 LCN36:LCN47 LMJ36:LMJ47 LWF36:LWF47 MGB36:MGB47 MPX36:MPX47 MZT36:MZT47 NJP36:NJP47 NTL36:NTL47 ODH36:ODH47 OND36:OND47 OWZ36:OWZ47 PGV36:PGV47 PQR36:PQR47 QAN36:QAN47 QKJ36:QKJ47 QUF36:QUF47 REB36:REB47 RNX36:RNX47 RXT36:RXT47 SHP36:SHP47 SRL36:SRL47 TBH36:TBH47 TLD36:TLD47 TUZ36:TUZ47 UEV36:UEV47 UOR36:UOR47 UYN36:UYN47 VIJ36:VIJ47 VSF36:VSF47 WCB36:WCB47 WLX36:WLX47 WVT36:WVT47 L65569:L65583 JH65569:JH65583 TD65569:TD65583 ACZ65569:ACZ65583 AMV65569:AMV65583 AWR65569:AWR65583 BGN65569:BGN65583 BQJ65569:BQJ65583 CAF65569:CAF65583 CKB65569:CKB65583 CTX65569:CTX65583 DDT65569:DDT65583 DNP65569:DNP65583 DXL65569:DXL65583 EHH65569:EHH65583 ERD65569:ERD65583 FAZ65569:FAZ65583 FKV65569:FKV65583 FUR65569:FUR65583 GEN65569:GEN65583 GOJ65569:GOJ65583 GYF65569:GYF65583 HIB65569:HIB65583 HRX65569:HRX65583 IBT65569:IBT65583 ILP65569:ILP65583 IVL65569:IVL65583 JFH65569:JFH65583 JPD65569:JPD65583 JYZ65569:JYZ65583 KIV65569:KIV65583 KSR65569:KSR65583 LCN65569:LCN65583 LMJ65569:LMJ65583 LWF65569:LWF65583 MGB65569:MGB65583 MPX65569:MPX65583 MZT65569:MZT65583 NJP65569:NJP65583 NTL65569:NTL65583 ODH65569:ODH65583 OND65569:OND65583 OWZ65569:OWZ65583 PGV65569:PGV65583 PQR65569:PQR65583 QAN65569:QAN65583 QKJ65569:QKJ65583 QUF65569:QUF65583 REB65569:REB65583 RNX65569:RNX65583 RXT65569:RXT65583 SHP65569:SHP65583 SRL65569:SRL65583 TBH65569:TBH65583 TLD65569:TLD65583 TUZ65569:TUZ65583 UEV65569:UEV65583 UOR65569:UOR65583 UYN65569:UYN65583 VIJ65569:VIJ65583 VSF65569:VSF65583 WCB65569:WCB65583 WLX65569:WLX65583 WVT65569:WVT65583 L131105:L131119 JH131105:JH131119 TD131105:TD131119 ACZ131105:ACZ131119 AMV131105:AMV131119 AWR131105:AWR131119 BGN131105:BGN131119 BQJ131105:BQJ131119 CAF131105:CAF131119 CKB131105:CKB131119 CTX131105:CTX131119 DDT131105:DDT131119 DNP131105:DNP131119 DXL131105:DXL131119 EHH131105:EHH131119 ERD131105:ERD131119 FAZ131105:FAZ131119 FKV131105:FKV131119 FUR131105:FUR131119 GEN131105:GEN131119 GOJ131105:GOJ131119 GYF131105:GYF131119 HIB131105:HIB131119 HRX131105:HRX131119 IBT131105:IBT131119 ILP131105:ILP131119 IVL131105:IVL131119 JFH131105:JFH131119 JPD131105:JPD131119 JYZ131105:JYZ131119 KIV131105:KIV131119 KSR131105:KSR131119 LCN131105:LCN131119 LMJ131105:LMJ131119 LWF131105:LWF131119 MGB131105:MGB131119 MPX131105:MPX131119 MZT131105:MZT131119 NJP131105:NJP131119 NTL131105:NTL131119 ODH131105:ODH131119 OND131105:OND131119 OWZ131105:OWZ131119 PGV131105:PGV131119 PQR131105:PQR131119 QAN131105:QAN131119 QKJ131105:QKJ131119 QUF131105:QUF131119 REB131105:REB131119 RNX131105:RNX131119 RXT131105:RXT131119 SHP131105:SHP131119 SRL131105:SRL131119 TBH131105:TBH131119 TLD131105:TLD131119 TUZ131105:TUZ131119 UEV131105:UEV131119 UOR131105:UOR131119 UYN131105:UYN131119 VIJ131105:VIJ131119 VSF131105:VSF131119 WCB131105:WCB131119 WLX131105:WLX131119 WVT131105:WVT131119 L196641:L196655 JH196641:JH196655 TD196641:TD196655 ACZ196641:ACZ196655 AMV196641:AMV196655 AWR196641:AWR196655 BGN196641:BGN196655 BQJ196641:BQJ196655 CAF196641:CAF196655 CKB196641:CKB196655 CTX196641:CTX196655 DDT196641:DDT196655 DNP196641:DNP196655 DXL196641:DXL196655 EHH196641:EHH196655 ERD196641:ERD196655 FAZ196641:FAZ196655 FKV196641:FKV196655 FUR196641:FUR196655 GEN196641:GEN196655 GOJ196641:GOJ196655 GYF196641:GYF196655 HIB196641:HIB196655 HRX196641:HRX196655 IBT196641:IBT196655 ILP196641:ILP196655 IVL196641:IVL196655 JFH196641:JFH196655 JPD196641:JPD196655 JYZ196641:JYZ196655 KIV196641:KIV196655 KSR196641:KSR196655 LCN196641:LCN196655 LMJ196641:LMJ196655 LWF196641:LWF196655 MGB196641:MGB196655 MPX196641:MPX196655 MZT196641:MZT196655 NJP196641:NJP196655 NTL196641:NTL196655 ODH196641:ODH196655 OND196641:OND196655 OWZ196641:OWZ196655 PGV196641:PGV196655 PQR196641:PQR196655 QAN196641:QAN196655 QKJ196641:QKJ196655 QUF196641:QUF196655 REB196641:REB196655 RNX196641:RNX196655 RXT196641:RXT196655 SHP196641:SHP196655 SRL196641:SRL196655 TBH196641:TBH196655 TLD196641:TLD196655 TUZ196641:TUZ196655 UEV196641:UEV196655 UOR196641:UOR196655 UYN196641:UYN196655 VIJ196641:VIJ196655 VSF196641:VSF196655 WCB196641:WCB196655 WLX196641:WLX196655 WVT196641:WVT196655 L262177:L262191 JH262177:JH262191 TD262177:TD262191 ACZ262177:ACZ262191 AMV262177:AMV262191 AWR262177:AWR262191 BGN262177:BGN262191 BQJ262177:BQJ262191 CAF262177:CAF262191 CKB262177:CKB262191 CTX262177:CTX262191 DDT262177:DDT262191 DNP262177:DNP262191 DXL262177:DXL262191 EHH262177:EHH262191 ERD262177:ERD262191 FAZ262177:FAZ262191 FKV262177:FKV262191 FUR262177:FUR262191 GEN262177:GEN262191 GOJ262177:GOJ262191 GYF262177:GYF262191 HIB262177:HIB262191 HRX262177:HRX262191 IBT262177:IBT262191 ILP262177:ILP262191 IVL262177:IVL262191 JFH262177:JFH262191 JPD262177:JPD262191 JYZ262177:JYZ262191 KIV262177:KIV262191 KSR262177:KSR262191 LCN262177:LCN262191 LMJ262177:LMJ262191 LWF262177:LWF262191 MGB262177:MGB262191 MPX262177:MPX262191 MZT262177:MZT262191 NJP262177:NJP262191 NTL262177:NTL262191 ODH262177:ODH262191 OND262177:OND262191 OWZ262177:OWZ262191 PGV262177:PGV262191 PQR262177:PQR262191 QAN262177:QAN262191 QKJ262177:QKJ262191 QUF262177:QUF262191 REB262177:REB262191 RNX262177:RNX262191 RXT262177:RXT262191 SHP262177:SHP262191 SRL262177:SRL262191 TBH262177:TBH262191 TLD262177:TLD262191 TUZ262177:TUZ262191 UEV262177:UEV262191 UOR262177:UOR262191 UYN262177:UYN262191 VIJ262177:VIJ262191 VSF262177:VSF262191 WCB262177:WCB262191 WLX262177:WLX262191 WVT262177:WVT262191 L327713:L327727 JH327713:JH327727 TD327713:TD327727 ACZ327713:ACZ327727 AMV327713:AMV327727 AWR327713:AWR327727 BGN327713:BGN327727 BQJ327713:BQJ327727 CAF327713:CAF327727 CKB327713:CKB327727 CTX327713:CTX327727 DDT327713:DDT327727 DNP327713:DNP327727 DXL327713:DXL327727 EHH327713:EHH327727 ERD327713:ERD327727 FAZ327713:FAZ327727 FKV327713:FKV327727 FUR327713:FUR327727 GEN327713:GEN327727 GOJ327713:GOJ327727 GYF327713:GYF327727 HIB327713:HIB327727 HRX327713:HRX327727 IBT327713:IBT327727 ILP327713:ILP327727 IVL327713:IVL327727 JFH327713:JFH327727 JPD327713:JPD327727 JYZ327713:JYZ327727 KIV327713:KIV327727 KSR327713:KSR327727 LCN327713:LCN327727 LMJ327713:LMJ327727 LWF327713:LWF327727 MGB327713:MGB327727 MPX327713:MPX327727 MZT327713:MZT327727 NJP327713:NJP327727 NTL327713:NTL327727 ODH327713:ODH327727 OND327713:OND327727 OWZ327713:OWZ327727 PGV327713:PGV327727 PQR327713:PQR327727 QAN327713:QAN327727 QKJ327713:QKJ327727 QUF327713:QUF327727 REB327713:REB327727 RNX327713:RNX327727 RXT327713:RXT327727 SHP327713:SHP327727 SRL327713:SRL327727 TBH327713:TBH327727 TLD327713:TLD327727 TUZ327713:TUZ327727 UEV327713:UEV327727 UOR327713:UOR327727 UYN327713:UYN327727 VIJ327713:VIJ327727 VSF327713:VSF327727 WCB327713:WCB327727 WLX327713:WLX327727 WVT327713:WVT327727 L393249:L393263 JH393249:JH393263 TD393249:TD393263 ACZ393249:ACZ393263 AMV393249:AMV393263 AWR393249:AWR393263 BGN393249:BGN393263 BQJ393249:BQJ393263 CAF393249:CAF393263 CKB393249:CKB393263 CTX393249:CTX393263 DDT393249:DDT393263 DNP393249:DNP393263 DXL393249:DXL393263 EHH393249:EHH393263 ERD393249:ERD393263 FAZ393249:FAZ393263 FKV393249:FKV393263 FUR393249:FUR393263 GEN393249:GEN393263 GOJ393249:GOJ393263 GYF393249:GYF393263 HIB393249:HIB393263 HRX393249:HRX393263 IBT393249:IBT393263 ILP393249:ILP393263 IVL393249:IVL393263 JFH393249:JFH393263 JPD393249:JPD393263 JYZ393249:JYZ393263 KIV393249:KIV393263 KSR393249:KSR393263 LCN393249:LCN393263 LMJ393249:LMJ393263 LWF393249:LWF393263 MGB393249:MGB393263 MPX393249:MPX393263 MZT393249:MZT393263 NJP393249:NJP393263 NTL393249:NTL393263 ODH393249:ODH393263 OND393249:OND393263 OWZ393249:OWZ393263 PGV393249:PGV393263 PQR393249:PQR393263 QAN393249:QAN393263 QKJ393249:QKJ393263 QUF393249:QUF393263 REB393249:REB393263 RNX393249:RNX393263 RXT393249:RXT393263 SHP393249:SHP393263 SRL393249:SRL393263 TBH393249:TBH393263 TLD393249:TLD393263 TUZ393249:TUZ393263 UEV393249:UEV393263 UOR393249:UOR393263 UYN393249:UYN393263 VIJ393249:VIJ393263 VSF393249:VSF393263 WCB393249:WCB393263 WLX393249:WLX393263 WVT393249:WVT393263 L458785:L458799 JH458785:JH458799 TD458785:TD458799 ACZ458785:ACZ458799 AMV458785:AMV458799 AWR458785:AWR458799 BGN458785:BGN458799 BQJ458785:BQJ458799 CAF458785:CAF458799 CKB458785:CKB458799 CTX458785:CTX458799 DDT458785:DDT458799 DNP458785:DNP458799 DXL458785:DXL458799 EHH458785:EHH458799 ERD458785:ERD458799 FAZ458785:FAZ458799 FKV458785:FKV458799 FUR458785:FUR458799 GEN458785:GEN458799 GOJ458785:GOJ458799 GYF458785:GYF458799 HIB458785:HIB458799 HRX458785:HRX458799 IBT458785:IBT458799 ILP458785:ILP458799 IVL458785:IVL458799 JFH458785:JFH458799 JPD458785:JPD458799 JYZ458785:JYZ458799 KIV458785:KIV458799 KSR458785:KSR458799 LCN458785:LCN458799 LMJ458785:LMJ458799 LWF458785:LWF458799 MGB458785:MGB458799 MPX458785:MPX458799 MZT458785:MZT458799 NJP458785:NJP458799 NTL458785:NTL458799 ODH458785:ODH458799 OND458785:OND458799 OWZ458785:OWZ458799 PGV458785:PGV458799 PQR458785:PQR458799 QAN458785:QAN458799 QKJ458785:QKJ458799 QUF458785:QUF458799 REB458785:REB458799 RNX458785:RNX458799 RXT458785:RXT458799 SHP458785:SHP458799 SRL458785:SRL458799 TBH458785:TBH458799 TLD458785:TLD458799 TUZ458785:TUZ458799 UEV458785:UEV458799 UOR458785:UOR458799 UYN458785:UYN458799 VIJ458785:VIJ458799 VSF458785:VSF458799 WCB458785:WCB458799 WLX458785:WLX458799 WVT458785:WVT458799 L524321:L524335 JH524321:JH524335 TD524321:TD524335 ACZ524321:ACZ524335 AMV524321:AMV524335 AWR524321:AWR524335 BGN524321:BGN524335 BQJ524321:BQJ524335 CAF524321:CAF524335 CKB524321:CKB524335 CTX524321:CTX524335 DDT524321:DDT524335 DNP524321:DNP524335 DXL524321:DXL524335 EHH524321:EHH524335 ERD524321:ERD524335 FAZ524321:FAZ524335 FKV524321:FKV524335 FUR524321:FUR524335 GEN524321:GEN524335 GOJ524321:GOJ524335 GYF524321:GYF524335 HIB524321:HIB524335 HRX524321:HRX524335 IBT524321:IBT524335 ILP524321:ILP524335 IVL524321:IVL524335 JFH524321:JFH524335 JPD524321:JPD524335 JYZ524321:JYZ524335 KIV524321:KIV524335 KSR524321:KSR524335 LCN524321:LCN524335 LMJ524321:LMJ524335 LWF524321:LWF524335 MGB524321:MGB524335 MPX524321:MPX524335 MZT524321:MZT524335 NJP524321:NJP524335 NTL524321:NTL524335 ODH524321:ODH524335 OND524321:OND524335 OWZ524321:OWZ524335 PGV524321:PGV524335 PQR524321:PQR524335 QAN524321:QAN524335 QKJ524321:QKJ524335 QUF524321:QUF524335 REB524321:REB524335 RNX524321:RNX524335 RXT524321:RXT524335 SHP524321:SHP524335 SRL524321:SRL524335 TBH524321:TBH524335 TLD524321:TLD524335 TUZ524321:TUZ524335 UEV524321:UEV524335 UOR524321:UOR524335 UYN524321:UYN524335 VIJ524321:VIJ524335 VSF524321:VSF524335 WCB524321:WCB524335 WLX524321:WLX524335 WVT524321:WVT524335 L589857:L589871 JH589857:JH589871 TD589857:TD589871 ACZ589857:ACZ589871 AMV589857:AMV589871 AWR589857:AWR589871 BGN589857:BGN589871 BQJ589857:BQJ589871 CAF589857:CAF589871 CKB589857:CKB589871 CTX589857:CTX589871 DDT589857:DDT589871 DNP589857:DNP589871 DXL589857:DXL589871 EHH589857:EHH589871 ERD589857:ERD589871 FAZ589857:FAZ589871 FKV589857:FKV589871 FUR589857:FUR589871 GEN589857:GEN589871 GOJ589857:GOJ589871 GYF589857:GYF589871 HIB589857:HIB589871 HRX589857:HRX589871 IBT589857:IBT589871 ILP589857:ILP589871 IVL589857:IVL589871 JFH589857:JFH589871 JPD589857:JPD589871 JYZ589857:JYZ589871 KIV589857:KIV589871 KSR589857:KSR589871 LCN589857:LCN589871 LMJ589857:LMJ589871 LWF589857:LWF589871 MGB589857:MGB589871 MPX589857:MPX589871 MZT589857:MZT589871 NJP589857:NJP589871 NTL589857:NTL589871 ODH589857:ODH589871 OND589857:OND589871 OWZ589857:OWZ589871 PGV589857:PGV589871 PQR589857:PQR589871 QAN589857:QAN589871 QKJ589857:QKJ589871 QUF589857:QUF589871 REB589857:REB589871 RNX589857:RNX589871 RXT589857:RXT589871 SHP589857:SHP589871 SRL589857:SRL589871 TBH589857:TBH589871 TLD589857:TLD589871 TUZ589857:TUZ589871 UEV589857:UEV589871 UOR589857:UOR589871 UYN589857:UYN589871 VIJ589857:VIJ589871 VSF589857:VSF589871 WCB589857:WCB589871 WLX589857:WLX589871 WVT589857:WVT589871 L655393:L655407 JH655393:JH655407 TD655393:TD655407 ACZ655393:ACZ655407 AMV655393:AMV655407 AWR655393:AWR655407 BGN655393:BGN655407 BQJ655393:BQJ655407 CAF655393:CAF655407 CKB655393:CKB655407 CTX655393:CTX655407 DDT655393:DDT655407 DNP655393:DNP655407 DXL655393:DXL655407 EHH655393:EHH655407 ERD655393:ERD655407 FAZ655393:FAZ655407 FKV655393:FKV655407 FUR655393:FUR655407 GEN655393:GEN655407 GOJ655393:GOJ655407 GYF655393:GYF655407 HIB655393:HIB655407 HRX655393:HRX655407 IBT655393:IBT655407 ILP655393:ILP655407 IVL655393:IVL655407 JFH655393:JFH655407 JPD655393:JPD655407 JYZ655393:JYZ655407 KIV655393:KIV655407 KSR655393:KSR655407 LCN655393:LCN655407 LMJ655393:LMJ655407 LWF655393:LWF655407 MGB655393:MGB655407 MPX655393:MPX655407 MZT655393:MZT655407 NJP655393:NJP655407 NTL655393:NTL655407 ODH655393:ODH655407 OND655393:OND655407 OWZ655393:OWZ655407 PGV655393:PGV655407 PQR655393:PQR655407 QAN655393:QAN655407 QKJ655393:QKJ655407 QUF655393:QUF655407 REB655393:REB655407 RNX655393:RNX655407 RXT655393:RXT655407 SHP655393:SHP655407 SRL655393:SRL655407 TBH655393:TBH655407 TLD655393:TLD655407 TUZ655393:TUZ655407 UEV655393:UEV655407 UOR655393:UOR655407 UYN655393:UYN655407 VIJ655393:VIJ655407 VSF655393:VSF655407 WCB655393:WCB655407 WLX655393:WLX655407 WVT655393:WVT655407 L720929:L720943 JH720929:JH720943 TD720929:TD720943 ACZ720929:ACZ720943 AMV720929:AMV720943 AWR720929:AWR720943 BGN720929:BGN720943 BQJ720929:BQJ720943 CAF720929:CAF720943 CKB720929:CKB720943 CTX720929:CTX720943 DDT720929:DDT720943 DNP720929:DNP720943 DXL720929:DXL720943 EHH720929:EHH720943 ERD720929:ERD720943 FAZ720929:FAZ720943 FKV720929:FKV720943 FUR720929:FUR720943 GEN720929:GEN720943 GOJ720929:GOJ720943 GYF720929:GYF720943 HIB720929:HIB720943 HRX720929:HRX720943 IBT720929:IBT720943 ILP720929:ILP720943 IVL720929:IVL720943 JFH720929:JFH720943 JPD720929:JPD720943 JYZ720929:JYZ720943 KIV720929:KIV720943 KSR720929:KSR720943 LCN720929:LCN720943 LMJ720929:LMJ720943 LWF720929:LWF720943 MGB720929:MGB720943 MPX720929:MPX720943 MZT720929:MZT720943 NJP720929:NJP720943 NTL720929:NTL720943 ODH720929:ODH720943 OND720929:OND720943 OWZ720929:OWZ720943 PGV720929:PGV720943 PQR720929:PQR720943 QAN720929:QAN720943 QKJ720929:QKJ720943 QUF720929:QUF720943 REB720929:REB720943 RNX720929:RNX720943 RXT720929:RXT720943 SHP720929:SHP720943 SRL720929:SRL720943 TBH720929:TBH720943 TLD720929:TLD720943 TUZ720929:TUZ720943 UEV720929:UEV720943 UOR720929:UOR720943 UYN720929:UYN720943 VIJ720929:VIJ720943 VSF720929:VSF720943 WCB720929:WCB720943 WLX720929:WLX720943 WVT720929:WVT720943 L786465:L786479 JH786465:JH786479 TD786465:TD786479 ACZ786465:ACZ786479 AMV786465:AMV786479 AWR786465:AWR786479 BGN786465:BGN786479 BQJ786465:BQJ786479 CAF786465:CAF786479 CKB786465:CKB786479 CTX786465:CTX786479 DDT786465:DDT786479 DNP786465:DNP786479 DXL786465:DXL786479 EHH786465:EHH786479 ERD786465:ERD786479 FAZ786465:FAZ786479 FKV786465:FKV786479 FUR786465:FUR786479 GEN786465:GEN786479 GOJ786465:GOJ786479 GYF786465:GYF786479 HIB786465:HIB786479 HRX786465:HRX786479 IBT786465:IBT786479 ILP786465:ILP786479 IVL786465:IVL786479 JFH786465:JFH786479 JPD786465:JPD786479 JYZ786465:JYZ786479 KIV786465:KIV786479 KSR786465:KSR786479 LCN786465:LCN786479 LMJ786465:LMJ786479 LWF786465:LWF786479 MGB786465:MGB786479 MPX786465:MPX786479 MZT786465:MZT786479 NJP786465:NJP786479 NTL786465:NTL786479 ODH786465:ODH786479 OND786465:OND786479 OWZ786465:OWZ786479 PGV786465:PGV786479 PQR786465:PQR786479 QAN786465:QAN786479 QKJ786465:QKJ786479 QUF786465:QUF786479 REB786465:REB786479 RNX786465:RNX786479 RXT786465:RXT786479 SHP786465:SHP786479 SRL786465:SRL786479 TBH786465:TBH786479 TLD786465:TLD786479 TUZ786465:TUZ786479 UEV786465:UEV786479 UOR786465:UOR786479 UYN786465:UYN786479 VIJ786465:VIJ786479 VSF786465:VSF786479 WCB786465:WCB786479 WLX786465:WLX786479 WVT786465:WVT786479 L852001:L852015 JH852001:JH852015 TD852001:TD852015 ACZ852001:ACZ852015 AMV852001:AMV852015 AWR852001:AWR852015 BGN852001:BGN852015 BQJ852001:BQJ852015 CAF852001:CAF852015 CKB852001:CKB852015 CTX852001:CTX852015 DDT852001:DDT852015 DNP852001:DNP852015 DXL852001:DXL852015 EHH852001:EHH852015 ERD852001:ERD852015 FAZ852001:FAZ852015 FKV852001:FKV852015 FUR852001:FUR852015 GEN852001:GEN852015 GOJ852001:GOJ852015 GYF852001:GYF852015 HIB852001:HIB852015 HRX852001:HRX852015 IBT852001:IBT852015 ILP852001:ILP852015 IVL852001:IVL852015 JFH852001:JFH852015 JPD852001:JPD852015 JYZ852001:JYZ852015 KIV852001:KIV852015 KSR852001:KSR852015 LCN852001:LCN852015 LMJ852001:LMJ852015 LWF852001:LWF852015 MGB852001:MGB852015 MPX852001:MPX852015 MZT852001:MZT852015 NJP852001:NJP852015 NTL852001:NTL852015 ODH852001:ODH852015 OND852001:OND852015 OWZ852001:OWZ852015 PGV852001:PGV852015 PQR852001:PQR852015 QAN852001:QAN852015 QKJ852001:QKJ852015 QUF852001:QUF852015 REB852001:REB852015 RNX852001:RNX852015 RXT852001:RXT852015 SHP852001:SHP852015 SRL852001:SRL852015 TBH852001:TBH852015 TLD852001:TLD852015 TUZ852001:TUZ852015 UEV852001:UEV852015 UOR852001:UOR852015 UYN852001:UYN852015 VIJ852001:VIJ852015 VSF852001:VSF852015 WCB852001:WCB852015 WLX852001:WLX852015 WVT852001:WVT852015 L917537:L917551 JH917537:JH917551 TD917537:TD917551 ACZ917537:ACZ917551 AMV917537:AMV917551 AWR917537:AWR917551 BGN917537:BGN917551 BQJ917537:BQJ917551 CAF917537:CAF917551 CKB917537:CKB917551 CTX917537:CTX917551 DDT917537:DDT917551 DNP917537:DNP917551 DXL917537:DXL917551 EHH917537:EHH917551 ERD917537:ERD917551 FAZ917537:FAZ917551 FKV917537:FKV917551 FUR917537:FUR917551 GEN917537:GEN917551 GOJ917537:GOJ917551 GYF917537:GYF917551 HIB917537:HIB917551 HRX917537:HRX917551 IBT917537:IBT917551 ILP917537:ILP917551 IVL917537:IVL917551 JFH917537:JFH917551 JPD917537:JPD917551 JYZ917537:JYZ917551 KIV917537:KIV917551 KSR917537:KSR917551 LCN917537:LCN917551 LMJ917537:LMJ917551 LWF917537:LWF917551 MGB917537:MGB917551 MPX917537:MPX917551 MZT917537:MZT917551 NJP917537:NJP917551 NTL917537:NTL917551 ODH917537:ODH917551 OND917537:OND917551 OWZ917537:OWZ917551 PGV917537:PGV917551 PQR917537:PQR917551 QAN917537:QAN917551 QKJ917537:QKJ917551 QUF917537:QUF917551 REB917537:REB917551 RNX917537:RNX917551 RXT917537:RXT917551 SHP917537:SHP917551 SRL917537:SRL917551 TBH917537:TBH917551 TLD917537:TLD917551 TUZ917537:TUZ917551 UEV917537:UEV917551 UOR917537:UOR917551 UYN917537:UYN917551 VIJ917537:VIJ917551 VSF917537:VSF917551 WCB917537:WCB917551 WLX917537:WLX917551 WVT917537:WVT917551 L983073:L983087 JH983073:JH983087 TD983073:TD983087 ACZ983073:ACZ983087 AMV983073:AMV983087 AWR983073:AWR983087 BGN983073:BGN983087 BQJ983073:BQJ983087 CAF983073:CAF983087 CKB983073:CKB983087 CTX983073:CTX983087 DDT983073:DDT983087 DNP983073:DNP983087 DXL983073:DXL983087 EHH983073:EHH983087 ERD983073:ERD983087 FAZ983073:FAZ983087 FKV983073:FKV983087 FUR983073:FUR983087 GEN983073:GEN983087 GOJ983073:GOJ983087 GYF983073:GYF983087 HIB983073:HIB983087 HRX983073:HRX983087 IBT983073:IBT983087 ILP983073:ILP983087 IVL983073:IVL983087 JFH983073:JFH983087 JPD983073:JPD983087 JYZ983073:JYZ983087 KIV983073:KIV983087 KSR983073:KSR983087 LCN983073:LCN983087 LMJ983073:LMJ983087 LWF983073:LWF983087 MGB983073:MGB983087 MPX983073:MPX983087 MZT983073:MZT983087 NJP983073:NJP983087 NTL983073:NTL983087 ODH983073:ODH983087 OND983073:OND983087 OWZ983073:OWZ983087 PGV983073:PGV983087 PQR983073:PQR983087 QAN983073:QAN983087 QKJ983073:QKJ983087 QUF983073:QUF983087 REB983073:REB983087 RNX983073:RNX983087 RXT983073:RXT983087 SHP983073:SHP983087 SRL983073:SRL983087 TBH983073:TBH983087 TLD983073:TLD983087 TUZ983073:TUZ983087 UEV983073:UEV983087 UOR983073:UOR983087 UYN983073:UYN983087 VIJ983073:VIJ983087 VSF983073:VSF983087 WCB983073:WCB983087 WLX983073:WLX983087 WVT983073:WVT983087 VSC983087 JK36:JK37 TG36:TG37 ADC36:ADC37 AMY36:AMY37 AWU36:AWU37 BGQ36:BGQ37 BQM36:BQM37 CAI36:CAI37 CKE36:CKE37 CUA36:CUA37 DDW36:DDW37 DNS36:DNS37 DXO36:DXO37 EHK36:EHK37 ERG36:ERG37 FBC36:FBC37 FKY36:FKY37 FUU36:FUU37 GEQ36:GEQ37 GOM36:GOM37 GYI36:GYI37 HIE36:HIE37 HSA36:HSA37 IBW36:IBW37 ILS36:ILS37 IVO36:IVO37 JFK36:JFK37 JPG36:JPG37 JZC36:JZC37 KIY36:KIY37 KSU36:KSU37 LCQ36:LCQ37 LMM36:LMM37 LWI36:LWI37 MGE36:MGE37 MQA36:MQA37 MZW36:MZW37 NJS36:NJS37 NTO36:NTO37 ODK36:ODK37 ONG36:ONG37 OXC36:OXC37 PGY36:PGY37 PQU36:PQU37 QAQ36:QAQ37 QKM36:QKM37 QUI36:QUI37 REE36:REE37 ROA36:ROA37 RXW36:RXW37 SHS36:SHS37 SRO36:SRO37 TBK36:TBK37 TLG36:TLG37 TVC36:TVC37 UEY36:UEY37 UOU36:UOU37 UYQ36:UYQ37 VIM36:VIM37 VSI36:VSI37 WCE36:WCE37 WMA36:WMA37 WVW36:WVW37 O65569:O65570 JK65569:JK65570 TG65569:TG65570 ADC65569:ADC65570 AMY65569:AMY65570 AWU65569:AWU65570 BGQ65569:BGQ65570 BQM65569:BQM65570 CAI65569:CAI65570 CKE65569:CKE65570 CUA65569:CUA65570 DDW65569:DDW65570 DNS65569:DNS65570 DXO65569:DXO65570 EHK65569:EHK65570 ERG65569:ERG65570 FBC65569:FBC65570 FKY65569:FKY65570 FUU65569:FUU65570 GEQ65569:GEQ65570 GOM65569:GOM65570 GYI65569:GYI65570 HIE65569:HIE65570 HSA65569:HSA65570 IBW65569:IBW65570 ILS65569:ILS65570 IVO65569:IVO65570 JFK65569:JFK65570 JPG65569:JPG65570 JZC65569:JZC65570 KIY65569:KIY65570 KSU65569:KSU65570 LCQ65569:LCQ65570 LMM65569:LMM65570 LWI65569:LWI65570 MGE65569:MGE65570 MQA65569:MQA65570 MZW65569:MZW65570 NJS65569:NJS65570 NTO65569:NTO65570 ODK65569:ODK65570 ONG65569:ONG65570 OXC65569:OXC65570 PGY65569:PGY65570 PQU65569:PQU65570 QAQ65569:QAQ65570 QKM65569:QKM65570 QUI65569:QUI65570 REE65569:REE65570 ROA65569:ROA65570 RXW65569:RXW65570 SHS65569:SHS65570 SRO65569:SRO65570 TBK65569:TBK65570 TLG65569:TLG65570 TVC65569:TVC65570 UEY65569:UEY65570 UOU65569:UOU65570 UYQ65569:UYQ65570 VIM65569:VIM65570 VSI65569:VSI65570 WCE65569:WCE65570 WMA65569:WMA65570 WVW65569:WVW65570 O131105:O131106 JK131105:JK131106 TG131105:TG131106 ADC131105:ADC131106 AMY131105:AMY131106 AWU131105:AWU131106 BGQ131105:BGQ131106 BQM131105:BQM131106 CAI131105:CAI131106 CKE131105:CKE131106 CUA131105:CUA131106 DDW131105:DDW131106 DNS131105:DNS131106 DXO131105:DXO131106 EHK131105:EHK131106 ERG131105:ERG131106 FBC131105:FBC131106 FKY131105:FKY131106 FUU131105:FUU131106 GEQ131105:GEQ131106 GOM131105:GOM131106 GYI131105:GYI131106 HIE131105:HIE131106 HSA131105:HSA131106 IBW131105:IBW131106 ILS131105:ILS131106 IVO131105:IVO131106 JFK131105:JFK131106 JPG131105:JPG131106 JZC131105:JZC131106 KIY131105:KIY131106 KSU131105:KSU131106 LCQ131105:LCQ131106 LMM131105:LMM131106 LWI131105:LWI131106 MGE131105:MGE131106 MQA131105:MQA131106 MZW131105:MZW131106 NJS131105:NJS131106 NTO131105:NTO131106 ODK131105:ODK131106 ONG131105:ONG131106 OXC131105:OXC131106 PGY131105:PGY131106 PQU131105:PQU131106 QAQ131105:QAQ131106 QKM131105:QKM131106 QUI131105:QUI131106 REE131105:REE131106 ROA131105:ROA131106 RXW131105:RXW131106 SHS131105:SHS131106 SRO131105:SRO131106 TBK131105:TBK131106 TLG131105:TLG131106 TVC131105:TVC131106 UEY131105:UEY131106 UOU131105:UOU131106 UYQ131105:UYQ131106 VIM131105:VIM131106 VSI131105:VSI131106 WCE131105:WCE131106 WMA131105:WMA131106 WVW131105:WVW131106 O196641:O196642 JK196641:JK196642 TG196641:TG196642 ADC196641:ADC196642 AMY196641:AMY196642 AWU196641:AWU196642 BGQ196641:BGQ196642 BQM196641:BQM196642 CAI196641:CAI196642 CKE196641:CKE196642 CUA196641:CUA196642 DDW196641:DDW196642 DNS196641:DNS196642 DXO196641:DXO196642 EHK196641:EHK196642 ERG196641:ERG196642 FBC196641:FBC196642 FKY196641:FKY196642 FUU196641:FUU196642 GEQ196641:GEQ196642 GOM196641:GOM196642 GYI196641:GYI196642 HIE196641:HIE196642 HSA196641:HSA196642 IBW196641:IBW196642 ILS196641:ILS196642 IVO196641:IVO196642 JFK196641:JFK196642 JPG196641:JPG196642 JZC196641:JZC196642 KIY196641:KIY196642 KSU196641:KSU196642 LCQ196641:LCQ196642 LMM196641:LMM196642 LWI196641:LWI196642 MGE196641:MGE196642 MQA196641:MQA196642 MZW196641:MZW196642 NJS196641:NJS196642 NTO196641:NTO196642 ODK196641:ODK196642 ONG196641:ONG196642 OXC196641:OXC196642 PGY196641:PGY196642 PQU196641:PQU196642 QAQ196641:QAQ196642 QKM196641:QKM196642 QUI196641:QUI196642 REE196641:REE196642 ROA196641:ROA196642 RXW196641:RXW196642 SHS196641:SHS196642 SRO196641:SRO196642 TBK196641:TBK196642 TLG196641:TLG196642 TVC196641:TVC196642 UEY196641:UEY196642 UOU196641:UOU196642 UYQ196641:UYQ196642 VIM196641:VIM196642 VSI196641:VSI196642 WCE196641:WCE196642 WMA196641:WMA196642 WVW196641:WVW196642 O262177:O262178 JK262177:JK262178 TG262177:TG262178 ADC262177:ADC262178 AMY262177:AMY262178 AWU262177:AWU262178 BGQ262177:BGQ262178 BQM262177:BQM262178 CAI262177:CAI262178 CKE262177:CKE262178 CUA262177:CUA262178 DDW262177:DDW262178 DNS262177:DNS262178 DXO262177:DXO262178 EHK262177:EHK262178 ERG262177:ERG262178 FBC262177:FBC262178 FKY262177:FKY262178 FUU262177:FUU262178 GEQ262177:GEQ262178 GOM262177:GOM262178 GYI262177:GYI262178 HIE262177:HIE262178 HSA262177:HSA262178 IBW262177:IBW262178 ILS262177:ILS262178 IVO262177:IVO262178 JFK262177:JFK262178 JPG262177:JPG262178 JZC262177:JZC262178 KIY262177:KIY262178 KSU262177:KSU262178 LCQ262177:LCQ262178 LMM262177:LMM262178 LWI262177:LWI262178 MGE262177:MGE262178 MQA262177:MQA262178 MZW262177:MZW262178 NJS262177:NJS262178 NTO262177:NTO262178 ODK262177:ODK262178 ONG262177:ONG262178 OXC262177:OXC262178 PGY262177:PGY262178 PQU262177:PQU262178 QAQ262177:QAQ262178 QKM262177:QKM262178 QUI262177:QUI262178 REE262177:REE262178 ROA262177:ROA262178 RXW262177:RXW262178 SHS262177:SHS262178 SRO262177:SRO262178 TBK262177:TBK262178 TLG262177:TLG262178 TVC262177:TVC262178 UEY262177:UEY262178 UOU262177:UOU262178 UYQ262177:UYQ262178 VIM262177:VIM262178 VSI262177:VSI262178 WCE262177:WCE262178 WMA262177:WMA262178 WVW262177:WVW262178 O327713:O327714 JK327713:JK327714 TG327713:TG327714 ADC327713:ADC327714 AMY327713:AMY327714 AWU327713:AWU327714 BGQ327713:BGQ327714 BQM327713:BQM327714 CAI327713:CAI327714 CKE327713:CKE327714 CUA327713:CUA327714 DDW327713:DDW327714 DNS327713:DNS327714 DXO327713:DXO327714 EHK327713:EHK327714 ERG327713:ERG327714 FBC327713:FBC327714 FKY327713:FKY327714 FUU327713:FUU327714 GEQ327713:GEQ327714 GOM327713:GOM327714 GYI327713:GYI327714 HIE327713:HIE327714 HSA327713:HSA327714 IBW327713:IBW327714 ILS327713:ILS327714 IVO327713:IVO327714 JFK327713:JFK327714 JPG327713:JPG327714 JZC327713:JZC327714 KIY327713:KIY327714 KSU327713:KSU327714 LCQ327713:LCQ327714 LMM327713:LMM327714 LWI327713:LWI327714 MGE327713:MGE327714 MQA327713:MQA327714 MZW327713:MZW327714 NJS327713:NJS327714 NTO327713:NTO327714 ODK327713:ODK327714 ONG327713:ONG327714 OXC327713:OXC327714 PGY327713:PGY327714 PQU327713:PQU327714 QAQ327713:QAQ327714 QKM327713:QKM327714 QUI327713:QUI327714 REE327713:REE327714 ROA327713:ROA327714 RXW327713:RXW327714 SHS327713:SHS327714 SRO327713:SRO327714 TBK327713:TBK327714 TLG327713:TLG327714 TVC327713:TVC327714 UEY327713:UEY327714 UOU327713:UOU327714 UYQ327713:UYQ327714 VIM327713:VIM327714 VSI327713:VSI327714 WCE327713:WCE327714 WMA327713:WMA327714 WVW327713:WVW327714 O393249:O393250 JK393249:JK393250 TG393249:TG393250 ADC393249:ADC393250 AMY393249:AMY393250 AWU393249:AWU393250 BGQ393249:BGQ393250 BQM393249:BQM393250 CAI393249:CAI393250 CKE393249:CKE393250 CUA393249:CUA393250 DDW393249:DDW393250 DNS393249:DNS393250 DXO393249:DXO393250 EHK393249:EHK393250 ERG393249:ERG393250 FBC393249:FBC393250 FKY393249:FKY393250 FUU393249:FUU393250 GEQ393249:GEQ393250 GOM393249:GOM393250 GYI393249:GYI393250 HIE393249:HIE393250 HSA393249:HSA393250 IBW393249:IBW393250 ILS393249:ILS393250 IVO393249:IVO393250 JFK393249:JFK393250 JPG393249:JPG393250 JZC393249:JZC393250 KIY393249:KIY393250 KSU393249:KSU393250 LCQ393249:LCQ393250 LMM393249:LMM393250 LWI393249:LWI393250 MGE393249:MGE393250 MQA393249:MQA393250 MZW393249:MZW393250 NJS393249:NJS393250 NTO393249:NTO393250 ODK393249:ODK393250 ONG393249:ONG393250 OXC393249:OXC393250 PGY393249:PGY393250 PQU393249:PQU393250 QAQ393249:QAQ393250 QKM393249:QKM393250 QUI393249:QUI393250 REE393249:REE393250 ROA393249:ROA393250 RXW393249:RXW393250 SHS393249:SHS393250 SRO393249:SRO393250 TBK393249:TBK393250 TLG393249:TLG393250 TVC393249:TVC393250 UEY393249:UEY393250 UOU393249:UOU393250 UYQ393249:UYQ393250 VIM393249:VIM393250 VSI393249:VSI393250 WCE393249:WCE393250 WMA393249:WMA393250 WVW393249:WVW393250 O458785:O458786 JK458785:JK458786 TG458785:TG458786 ADC458785:ADC458786 AMY458785:AMY458786 AWU458785:AWU458786 BGQ458785:BGQ458786 BQM458785:BQM458786 CAI458785:CAI458786 CKE458785:CKE458786 CUA458785:CUA458786 DDW458785:DDW458786 DNS458785:DNS458786 DXO458785:DXO458786 EHK458785:EHK458786 ERG458785:ERG458786 FBC458785:FBC458786 FKY458785:FKY458786 FUU458785:FUU458786 GEQ458785:GEQ458786 GOM458785:GOM458786 GYI458785:GYI458786 HIE458785:HIE458786 HSA458785:HSA458786 IBW458785:IBW458786 ILS458785:ILS458786 IVO458785:IVO458786 JFK458785:JFK458786 JPG458785:JPG458786 JZC458785:JZC458786 KIY458785:KIY458786 KSU458785:KSU458786 LCQ458785:LCQ458786 LMM458785:LMM458786 LWI458785:LWI458786 MGE458785:MGE458786 MQA458785:MQA458786 MZW458785:MZW458786 NJS458785:NJS458786 NTO458785:NTO458786 ODK458785:ODK458786 ONG458785:ONG458786 OXC458785:OXC458786 PGY458785:PGY458786 PQU458785:PQU458786 QAQ458785:QAQ458786 QKM458785:QKM458786 QUI458785:QUI458786 REE458785:REE458786 ROA458785:ROA458786 RXW458785:RXW458786 SHS458785:SHS458786 SRO458785:SRO458786 TBK458785:TBK458786 TLG458785:TLG458786 TVC458785:TVC458786 UEY458785:UEY458786 UOU458785:UOU458786 UYQ458785:UYQ458786 VIM458785:VIM458786 VSI458785:VSI458786 WCE458785:WCE458786 WMA458785:WMA458786 WVW458785:WVW458786 O524321:O524322 JK524321:JK524322 TG524321:TG524322 ADC524321:ADC524322 AMY524321:AMY524322 AWU524321:AWU524322 BGQ524321:BGQ524322 BQM524321:BQM524322 CAI524321:CAI524322 CKE524321:CKE524322 CUA524321:CUA524322 DDW524321:DDW524322 DNS524321:DNS524322 DXO524321:DXO524322 EHK524321:EHK524322 ERG524321:ERG524322 FBC524321:FBC524322 FKY524321:FKY524322 FUU524321:FUU524322 GEQ524321:GEQ524322 GOM524321:GOM524322 GYI524321:GYI524322 HIE524321:HIE524322 HSA524321:HSA524322 IBW524321:IBW524322 ILS524321:ILS524322 IVO524321:IVO524322 JFK524321:JFK524322 JPG524321:JPG524322 JZC524321:JZC524322 KIY524321:KIY524322 KSU524321:KSU524322 LCQ524321:LCQ524322 LMM524321:LMM524322 LWI524321:LWI524322 MGE524321:MGE524322 MQA524321:MQA524322 MZW524321:MZW524322 NJS524321:NJS524322 NTO524321:NTO524322 ODK524321:ODK524322 ONG524321:ONG524322 OXC524321:OXC524322 PGY524321:PGY524322 PQU524321:PQU524322 QAQ524321:QAQ524322 QKM524321:QKM524322 QUI524321:QUI524322 REE524321:REE524322 ROA524321:ROA524322 RXW524321:RXW524322 SHS524321:SHS524322 SRO524321:SRO524322 TBK524321:TBK524322 TLG524321:TLG524322 TVC524321:TVC524322 UEY524321:UEY524322 UOU524321:UOU524322 UYQ524321:UYQ524322 VIM524321:VIM524322 VSI524321:VSI524322 WCE524321:WCE524322 WMA524321:WMA524322 WVW524321:WVW524322 O589857:O589858 JK589857:JK589858 TG589857:TG589858 ADC589857:ADC589858 AMY589857:AMY589858 AWU589857:AWU589858 BGQ589857:BGQ589858 BQM589857:BQM589858 CAI589857:CAI589858 CKE589857:CKE589858 CUA589857:CUA589858 DDW589857:DDW589858 DNS589857:DNS589858 DXO589857:DXO589858 EHK589857:EHK589858 ERG589857:ERG589858 FBC589857:FBC589858 FKY589857:FKY589858 FUU589857:FUU589858 GEQ589857:GEQ589858 GOM589857:GOM589858 GYI589857:GYI589858 HIE589857:HIE589858 HSA589857:HSA589858 IBW589857:IBW589858 ILS589857:ILS589858 IVO589857:IVO589858 JFK589857:JFK589858 JPG589857:JPG589858 JZC589857:JZC589858 KIY589857:KIY589858 KSU589857:KSU589858 LCQ589857:LCQ589858 LMM589857:LMM589858 LWI589857:LWI589858 MGE589857:MGE589858 MQA589857:MQA589858 MZW589857:MZW589858 NJS589857:NJS589858 NTO589857:NTO589858 ODK589857:ODK589858 ONG589857:ONG589858 OXC589857:OXC589858 PGY589857:PGY589858 PQU589857:PQU589858 QAQ589857:QAQ589858 QKM589857:QKM589858 QUI589857:QUI589858 REE589857:REE589858 ROA589857:ROA589858 RXW589857:RXW589858 SHS589857:SHS589858 SRO589857:SRO589858 TBK589857:TBK589858 TLG589857:TLG589858 TVC589857:TVC589858 UEY589857:UEY589858 UOU589857:UOU589858 UYQ589857:UYQ589858 VIM589857:VIM589858 VSI589857:VSI589858 WCE589857:WCE589858 WMA589857:WMA589858 WVW589857:WVW589858 O655393:O655394 JK655393:JK655394 TG655393:TG655394 ADC655393:ADC655394 AMY655393:AMY655394 AWU655393:AWU655394 BGQ655393:BGQ655394 BQM655393:BQM655394 CAI655393:CAI655394 CKE655393:CKE655394 CUA655393:CUA655394 DDW655393:DDW655394 DNS655393:DNS655394 DXO655393:DXO655394 EHK655393:EHK655394 ERG655393:ERG655394 FBC655393:FBC655394 FKY655393:FKY655394 FUU655393:FUU655394 GEQ655393:GEQ655394 GOM655393:GOM655394 GYI655393:GYI655394 HIE655393:HIE655394 HSA655393:HSA655394 IBW655393:IBW655394 ILS655393:ILS655394 IVO655393:IVO655394 JFK655393:JFK655394 JPG655393:JPG655394 JZC655393:JZC655394 KIY655393:KIY655394 KSU655393:KSU655394 LCQ655393:LCQ655394 LMM655393:LMM655394 LWI655393:LWI655394 MGE655393:MGE655394 MQA655393:MQA655394 MZW655393:MZW655394 NJS655393:NJS655394 NTO655393:NTO655394 ODK655393:ODK655394 ONG655393:ONG655394 OXC655393:OXC655394 PGY655393:PGY655394 PQU655393:PQU655394 QAQ655393:QAQ655394 QKM655393:QKM655394 QUI655393:QUI655394 REE655393:REE655394 ROA655393:ROA655394 RXW655393:RXW655394 SHS655393:SHS655394 SRO655393:SRO655394 TBK655393:TBK655394 TLG655393:TLG655394 TVC655393:TVC655394 UEY655393:UEY655394 UOU655393:UOU655394 UYQ655393:UYQ655394 VIM655393:VIM655394 VSI655393:VSI655394 WCE655393:WCE655394 WMA655393:WMA655394 WVW655393:WVW655394 O720929:O720930 JK720929:JK720930 TG720929:TG720930 ADC720929:ADC720930 AMY720929:AMY720930 AWU720929:AWU720930 BGQ720929:BGQ720930 BQM720929:BQM720930 CAI720929:CAI720930 CKE720929:CKE720930 CUA720929:CUA720930 DDW720929:DDW720930 DNS720929:DNS720930 DXO720929:DXO720930 EHK720929:EHK720930 ERG720929:ERG720930 FBC720929:FBC720930 FKY720929:FKY720930 FUU720929:FUU720930 GEQ720929:GEQ720930 GOM720929:GOM720930 GYI720929:GYI720930 HIE720929:HIE720930 HSA720929:HSA720930 IBW720929:IBW720930 ILS720929:ILS720930 IVO720929:IVO720930 JFK720929:JFK720930 JPG720929:JPG720930 JZC720929:JZC720930 KIY720929:KIY720930 KSU720929:KSU720930 LCQ720929:LCQ720930 LMM720929:LMM720930 LWI720929:LWI720930 MGE720929:MGE720930 MQA720929:MQA720930 MZW720929:MZW720930 NJS720929:NJS720930 NTO720929:NTO720930 ODK720929:ODK720930 ONG720929:ONG720930 OXC720929:OXC720930 PGY720929:PGY720930 PQU720929:PQU720930 QAQ720929:QAQ720930 QKM720929:QKM720930 QUI720929:QUI720930 REE720929:REE720930 ROA720929:ROA720930 RXW720929:RXW720930 SHS720929:SHS720930 SRO720929:SRO720930 TBK720929:TBK720930 TLG720929:TLG720930 TVC720929:TVC720930 UEY720929:UEY720930 UOU720929:UOU720930 UYQ720929:UYQ720930 VIM720929:VIM720930 VSI720929:VSI720930 WCE720929:WCE720930 WMA720929:WMA720930 WVW720929:WVW720930 O786465:O786466 JK786465:JK786466 TG786465:TG786466 ADC786465:ADC786466 AMY786465:AMY786466 AWU786465:AWU786466 BGQ786465:BGQ786466 BQM786465:BQM786466 CAI786465:CAI786466 CKE786465:CKE786466 CUA786465:CUA786466 DDW786465:DDW786466 DNS786465:DNS786466 DXO786465:DXO786466 EHK786465:EHK786466 ERG786465:ERG786466 FBC786465:FBC786466 FKY786465:FKY786466 FUU786465:FUU786466 GEQ786465:GEQ786466 GOM786465:GOM786466 GYI786465:GYI786466 HIE786465:HIE786466 HSA786465:HSA786466 IBW786465:IBW786466 ILS786465:ILS786466 IVO786465:IVO786466 JFK786465:JFK786466 JPG786465:JPG786466 JZC786465:JZC786466 KIY786465:KIY786466 KSU786465:KSU786466 LCQ786465:LCQ786466 LMM786465:LMM786466 LWI786465:LWI786466 MGE786465:MGE786466 MQA786465:MQA786466 MZW786465:MZW786466 NJS786465:NJS786466 NTO786465:NTO786466 ODK786465:ODK786466 ONG786465:ONG786466 OXC786465:OXC786466 PGY786465:PGY786466 PQU786465:PQU786466 QAQ786465:QAQ786466 QKM786465:QKM786466 QUI786465:QUI786466 REE786465:REE786466 ROA786465:ROA786466 RXW786465:RXW786466 SHS786465:SHS786466 SRO786465:SRO786466 TBK786465:TBK786466 TLG786465:TLG786466 TVC786465:TVC786466 UEY786465:UEY786466 UOU786465:UOU786466 UYQ786465:UYQ786466 VIM786465:VIM786466 VSI786465:VSI786466 WCE786465:WCE786466 WMA786465:WMA786466 WVW786465:WVW786466 O852001:O852002 JK852001:JK852002 TG852001:TG852002 ADC852001:ADC852002 AMY852001:AMY852002 AWU852001:AWU852002 BGQ852001:BGQ852002 BQM852001:BQM852002 CAI852001:CAI852002 CKE852001:CKE852002 CUA852001:CUA852002 DDW852001:DDW852002 DNS852001:DNS852002 DXO852001:DXO852002 EHK852001:EHK852002 ERG852001:ERG852002 FBC852001:FBC852002 FKY852001:FKY852002 FUU852001:FUU852002 GEQ852001:GEQ852002 GOM852001:GOM852002 GYI852001:GYI852002 HIE852001:HIE852002 HSA852001:HSA852002 IBW852001:IBW852002 ILS852001:ILS852002 IVO852001:IVO852002 JFK852001:JFK852002 JPG852001:JPG852002 JZC852001:JZC852002 KIY852001:KIY852002 KSU852001:KSU852002 LCQ852001:LCQ852002 LMM852001:LMM852002 LWI852001:LWI852002 MGE852001:MGE852002 MQA852001:MQA852002 MZW852001:MZW852002 NJS852001:NJS852002 NTO852001:NTO852002 ODK852001:ODK852002 ONG852001:ONG852002 OXC852001:OXC852002 PGY852001:PGY852002 PQU852001:PQU852002 QAQ852001:QAQ852002 QKM852001:QKM852002 QUI852001:QUI852002 REE852001:REE852002 ROA852001:ROA852002 RXW852001:RXW852002 SHS852001:SHS852002 SRO852001:SRO852002 TBK852001:TBK852002 TLG852001:TLG852002 TVC852001:TVC852002 UEY852001:UEY852002 UOU852001:UOU852002 UYQ852001:UYQ852002 VIM852001:VIM852002 VSI852001:VSI852002 WCE852001:WCE852002 WMA852001:WMA852002 WVW852001:WVW852002 O917537:O917538 JK917537:JK917538 TG917537:TG917538 ADC917537:ADC917538 AMY917537:AMY917538 AWU917537:AWU917538 BGQ917537:BGQ917538 BQM917537:BQM917538 CAI917537:CAI917538 CKE917537:CKE917538 CUA917537:CUA917538 DDW917537:DDW917538 DNS917537:DNS917538 DXO917537:DXO917538 EHK917537:EHK917538 ERG917537:ERG917538 FBC917537:FBC917538 FKY917537:FKY917538 FUU917537:FUU917538 GEQ917537:GEQ917538 GOM917537:GOM917538 GYI917537:GYI917538 HIE917537:HIE917538 HSA917537:HSA917538 IBW917537:IBW917538 ILS917537:ILS917538 IVO917537:IVO917538 JFK917537:JFK917538 JPG917537:JPG917538 JZC917537:JZC917538 KIY917537:KIY917538 KSU917537:KSU917538 LCQ917537:LCQ917538 LMM917537:LMM917538 LWI917537:LWI917538 MGE917537:MGE917538 MQA917537:MQA917538 MZW917537:MZW917538 NJS917537:NJS917538 NTO917537:NTO917538 ODK917537:ODK917538 ONG917537:ONG917538 OXC917537:OXC917538 PGY917537:PGY917538 PQU917537:PQU917538 QAQ917537:QAQ917538 QKM917537:QKM917538 QUI917537:QUI917538 REE917537:REE917538 ROA917537:ROA917538 RXW917537:RXW917538 SHS917537:SHS917538 SRO917537:SRO917538 TBK917537:TBK917538 TLG917537:TLG917538 TVC917537:TVC917538 UEY917537:UEY917538 UOU917537:UOU917538 UYQ917537:UYQ917538 VIM917537:VIM917538 VSI917537:VSI917538 WCE917537:WCE917538 WMA917537:WMA917538 WVW917537:WVW917538 O983073:O983074 JK983073:JK983074 TG983073:TG983074 ADC983073:ADC983074 AMY983073:AMY983074 AWU983073:AWU983074 BGQ983073:BGQ983074 BQM983073:BQM983074 CAI983073:CAI983074 CKE983073:CKE983074 CUA983073:CUA983074 DDW983073:DDW983074 DNS983073:DNS983074 DXO983073:DXO983074 EHK983073:EHK983074 ERG983073:ERG983074 FBC983073:FBC983074 FKY983073:FKY983074 FUU983073:FUU983074 GEQ983073:GEQ983074 GOM983073:GOM983074 GYI983073:GYI983074 HIE983073:HIE983074 HSA983073:HSA983074 IBW983073:IBW983074 ILS983073:ILS983074 IVO983073:IVO983074 JFK983073:JFK983074 JPG983073:JPG983074 JZC983073:JZC983074 KIY983073:KIY983074 KSU983073:KSU983074 LCQ983073:LCQ983074 LMM983073:LMM983074 LWI983073:LWI983074 MGE983073:MGE983074 MQA983073:MQA983074 MZW983073:MZW983074 NJS983073:NJS983074 NTO983073:NTO983074 ODK983073:ODK983074 ONG983073:ONG983074 OXC983073:OXC983074 PGY983073:PGY983074 PQU983073:PQU983074 QAQ983073:QAQ983074 QKM983073:QKM983074 QUI983073:QUI983074 REE983073:REE983074 ROA983073:ROA983074 RXW983073:RXW983074 SHS983073:SHS983074 SRO983073:SRO983074 TBK983073:TBK983074 TLG983073:TLG983074 TVC983073:TVC983074 UEY983073:UEY983074 UOU983073:UOU983074 UYQ983073:UYQ983074 VIM983073:VIM983074 VSI983073:VSI983074 WCE983073:WCE983074 WMA983073:WMA983074 WVW983073:WVW983074 WLU983087 JN46:JN47 TJ46:TJ47 ADF46:ADF47 ANB46:ANB47 AWX46:AWX47 BGT46:BGT47 BQP46:BQP47 CAL46:CAL47 CKH46:CKH47 CUD46:CUD47 DDZ46:DDZ47 DNV46:DNV47 DXR46:DXR47 EHN46:EHN47 ERJ46:ERJ47 FBF46:FBF47 FLB46:FLB47 FUX46:FUX47 GET46:GET47 GOP46:GOP47 GYL46:GYL47 HIH46:HIH47 HSD46:HSD47 IBZ46:IBZ47 ILV46:ILV47 IVR46:IVR47 JFN46:JFN47 JPJ46:JPJ47 JZF46:JZF47 KJB46:KJB47 KSX46:KSX47 LCT46:LCT47 LMP46:LMP47 LWL46:LWL47 MGH46:MGH47 MQD46:MQD47 MZZ46:MZZ47 NJV46:NJV47 NTR46:NTR47 ODN46:ODN47 ONJ46:ONJ47 OXF46:OXF47 PHB46:PHB47 PQX46:PQX47 QAT46:QAT47 QKP46:QKP47 QUL46:QUL47 REH46:REH47 ROD46:ROD47 RXZ46:RXZ47 SHV46:SHV47 SRR46:SRR47 TBN46:TBN47 TLJ46:TLJ47 TVF46:TVF47 UFB46:UFB47 UOX46:UOX47 UYT46:UYT47 VIP46:VIP47 VSL46:VSL47 WCH46:WCH47 WMD46:WMD47 WVZ46:WVZ47 R65579:R65582 JN65579:JN65582 TJ65579:TJ65582 ADF65579:ADF65582 ANB65579:ANB65582 AWX65579:AWX65582 BGT65579:BGT65582 BQP65579:BQP65582 CAL65579:CAL65582 CKH65579:CKH65582 CUD65579:CUD65582 DDZ65579:DDZ65582 DNV65579:DNV65582 DXR65579:DXR65582 EHN65579:EHN65582 ERJ65579:ERJ65582 FBF65579:FBF65582 FLB65579:FLB65582 FUX65579:FUX65582 GET65579:GET65582 GOP65579:GOP65582 GYL65579:GYL65582 HIH65579:HIH65582 HSD65579:HSD65582 IBZ65579:IBZ65582 ILV65579:ILV65582 IVR65579:IVR65582 JFN65579:JFN65582 JPJ65579:JPJ65582 JZF65579:JZF65582 KJB65579:KJB65582 KSX65579:KSX65582 LCT65579:LCT65582 LMP65579:LMP65582 LWL65579:LWL65582 MGH65579:MGH65582 MQD65579:MQD65582 MZZ65579:MZZ65582 NJV65579:NJV65582 NTR65579:NTR65582 ODN65579:ODN65582 ONJ65579:ONJ65582 OXF65579:OXF65582 PHB65579:PHB65582 PQX65579:PQX65582 QAT65579:QAT65582 QKP65579:QKP65582 QUL65579:QUL65582 REH65579:REH65582 ROD65579:ROD65582 RXZ65579:RXZ65582 SHV65579:SHV65582 SRR65579:SRR65582 TBN65579:TBN65582 TLJ65579:TLJ65582 TVF65579:TVF65582 UFB65579:UFB65582 UOX65579:UOX65582 UYT65579:UYT65582 VIP65579:VIP65582 VSL65579:VSL65582 WCH65579:WCH65582 WMD65579:WMD65582 WVZ65579:WVZ65582 R131115:R131118 JN131115:JN131118 TJ131115:TJ131118 ADF131115:ADF131118 ANB131115:ANB131118 AWX131115:AWX131118 BGT131115:BGT131118 BQP131115:BQP131118 CAL131115:CAL131118 CKH131115:CKH131118 CUD131115:CUD131118 DDZ131115:DDZ131118 DNV131115:DNV131118 DXR131115:DXR131118 EHN131115:EHN131118 ERJ131115:ERJ131118 FBF131115:FBF131118 FLB131115:FLB131118 FUX131115:FUX131118 GET131115:GET131118 GOP131115:GOP131118 GYL131115:GYL131118 HIH131115:HIH131118 HSD131115:HSD131118 IBZ131115:IBZ131118 ILV131115:ILV131118 IVR131115:IVR131118 JFN131115:JFN131118 JPJ131115:JPJ131118 JZF131115:JZF131118 KJB131115:KJB131118 KSX131115:KSX131118 LCT131115:LCT131118 LMP131115:LMP131118 LWL131115:LWL131118 MGH131115:MGH131118 MQD131115:MQD131118 MZZ131115:MZZ131118 NJV131115:NJV131118 NTR131115:NTR131118 ODN131115:ODN131118 ONJ131115:ONJ131118 OXF131115:OXF131118 PHB131115:PHB131118 PQX131115:PQX131118 QAT131115:QAT131118 QKP131115:QKP131118 QUL131115:QUL131118 REH131115:REH131118 ROD131115:ROD131118 RXZ131115:RXZ131118 SHV131115:SHV131118 SRR131115:SRR131118 TBN131115:TBN131118 TLJ131115:TLJ131118 TVF131115:TVF131118 UFB131115:UFB131118 UOX131115:UOX131118 UYT131115:UYT131118 VIP131115:VIP131118 VSL131115:VSL131118 WCH131115:WCH131118 WMD131115:WMD131118 WVZ131115:WVZ131118 R196651:R196654 JN196651:JN196654 TJ196651:TJ196654 ADF196651:ADF196654 ANB196651:ANB196654 AWX196651:AWX196654 BGT196651:BGT196654 BQP196651:BQP196654 CAL196651:CAL196654 CKH196651:CKH196654 CUD196651:CUD196654 DDZ196651:DDZ196654 DNV196651:DNV196654 DXR196651:DXR196654 EHN196651:EHN196654 ERJ196651:ERJ196654 FBF196651:FBF196654 FLB196651:FLB196654 FUX196651:FUX196654 GET196651:GET196654 GOP196651:GOP196654 GYL196651:GYL196654 HIH196651:HIH196654 HSD196651:HSD196654 IBZ196651:IBZ196654 ILV196651:ILV196654 IVR196651:IVR196654 JFN196651:JFN196654 JPJ196651:JPJ196654 JZF196651:JZF196654 KJB196651:KJB196654 KSX196651:KSX196654 LCT196651:LCT196654 LMP196651:LMP196654 LWL196651:LWL196654 MGH196651:MGH196654 MQD196651:MQD196654 MZZ196651:MZZ196654 NJV196651:NJV196654 NTR196651:NTR196654 ODN196651:ODN196654 ONJ196651:ONJ196654 OXF196651:OXF196654 PHB196651:PHB196654 PQX196651:PQX196654 QAT196651:QAT196654 QKP196651:QKP196654 QUL196651:QUL196654 REH196651:REH196654 ROD196651:ROD196654 RXZ196651:RXZ196654 SHV196651:SHV196654 SRR196651:SRR196654 TBN196651:TBN196654 TLJ196651:TLJ196654 TVF196651:TVF196654 UFB196651:UFB196654 UOX196651:UOX196654 UYT196651:UYT196654 VIP196651:VIP196654 VSL196651:VSL196654 WCH196651:WCH196654 WMD196651:WMD196654 WVZ196651:WVZ196654 R262187:R262190 JN262187:JN262190 TJ262187:TJ262190 ADF262187:ADF262190 ANB262187:ANB262190 AWX262187:AWX262190 BGT262187:BGT262190 BQP262187:BQP262190 CAL262187:CAL262190 CKH262187:CKH262190 CUD262187:CUD262190 DDZ262187:DDZ262190 DNV262187:DNV262190 DXR262187:DXR262190 EHN262187:EHN262190 ERJ262187:ERJ262190 FBF262187:FBF262190 FLB262187:FLB262190 FUX262187:FUX262190 GET262187:GET262190 GOP262187:GOP262190 GYL262187:GYL262190 HIH262187:HIH262190 HSD262187:HSD262190 IBZ262187:IBZ262190 ILV262187:ILV262190 IVR262187:IVR262190 JFN262187:JFN262190 JPJ262187:JPJ262190 JZF262187:JZF262190 KJB262187:KJB262190 KSX262187:KSX262190 LCT262187:LCT262190 LMP262187:LMP262190 LWL262187:LWL262190 MGH262187:MGH262190 MQD262187:MQD262190 MZZ262187:MZZ262190 NJV262187:NJV262190 NTR262187:NTR262190 ODN262187:ODN262190 ONJ262187:ONJ262190 OXF262187:OXF262190 PHB262187:PHB262190 PQX262187:PQX262190 QAT262187:QAT262190 QKP262187:QKP262190 QUL262187:QUL262190 REH262187:REH262190 ROD262187:ROD262190 RXZ262187:RXZ262190 SHV262187:SHV262190 SRR262187:SRR262190 TBN262187:TBN262190 TLJ262187:TLJ262190 TVF262187:TVF262190 UFB262187:UFB262190 UOX262187:UOX262190 UYT262187:UYT262190 VIP262187:VIP262190 VSL262187:VSL262190 WCH262187:WCH262190 WMD262187:WMD262190 WVZ262187:WVZ262190 R327723:R327726 JN327723:JN327726 TJ327723:TJ327726 ADF327723:ADF327726 ANB327723:ANB327726 AWX327723:AWX327726 BGT327723:BGT327726 BQP327723:BQP327726 CAL327723:CAL327726 CKH327723:CKH327726 CUD327723:CUD327726 DDZ327723:DDZ327726 DNV327723:DNV327726 DXR327723:DXR327726 EHN327723:EHN327726 ERJ327723:ERJ327726 FBF327723:FBF327726 FLB327723:FLB327726 FUX327723:FUX327726 GET327723:GET327726 GOP327723:GOP327726 GYL327723:GYL327726 HIH327723:HIH327726 HSD327723:HSD327726 IBZ327723:IBZ327726 ILV327723:ILV327726 IVR327723:IVR327726 JFN327723:JFN327726 JPJ327723:JPJ327726 JZF327723:JZF327726 KJB327723:KJB327726 KSX327723:KSX327726 LCT327723:LCT327726 LMP327723:LMP327726 LWL327723:LWL327726 MGH327723:MGH327726 MQD327723:MQD327726 MZZ327723:MZZ327726 NJV327723:NJV327726 NTR327723:NTR327726 ODN327723:ODN327726 ONJ327723:ONJ327726 OXF327723:OXF327726 PHB327723:PHB327726 PQX327723:PQX327726 QAT327723:QAT327726 QKP327723:QKP327726 QUL327723:QUL327726 REH327723:REH327726 ROD327723:ROD327726 RXZ327723:RXZ327726 SHV327723:SHV327726 SRR327723:SRR327726 TBN327723:TBN327726 TLJ327723:TLJ327726 TVF327723:TVF327726 UFB327723:UFB327726 UOX327723:UOX327726 UYT327723:UYT327726 VIP327723:VIP327726 VSL327723:VSL327726 WCH327723:WCH327726 WMD327723:WMD327726 WVZ327723:WVZ327726 R393259:R393262 JN393259:JN393262 TJ393259:TJ393262 ADF393259:ADF393262 ANB393259:ANB393262 AWX393259:AWX393262 BGT393259:BGT393262 BQP393259:BQP393262 CAL393259:CAL393262 CKH393259:CKH393262 CUD393259:CUD393262 DDZ393259:DDZ393262 DNV393259:DNV393262 DXR393259:DXR393262 EHN393259:EHN393262 ERJ393259:ERJ393262 FBF393259:FBF393262 FLB393259:FLB393262 FUX393259:FUX393262 GET393259:GET393262 GOP393259:GOP393262 GYL393259:GYL393262 HIH393259:HIH393262 HSD393259:HSD393262 IBZ393259:IBZ393262 ILV393259:ILV393262 IVR393259:IVR393262 JFN393259:JFN393262 JPJ393259:JPJ393262 JZF393259:JZF393262 KJB393259:KJB393262 KSX393259:KSX393262 LCT393259:LCT393262 LMP393259:LMP393262 LWL393259:LWL393262 MGH393259:MGH393262 MQD393259:MQD393262 MZZ393259:MZZ393262 NJV393259:NJV393262 NTR393259:NTR393262 ODN393259:ODN393262 ONJ393259:ONJ393262 OXF393259:OXF393262 PHB393259:PHB393262 PQX393259:PQX393262 QAT393259:QAT393262 QKP393259:QKP393262 QUL393259:QUL393262 REH393259:REH393262 ROD393259:ROD393262 RXZ393259:RXZ393262 SHV393259:SHV393262 SRR393259:SRR393262 TBN393259:TBN393262 TLJ393259:TLJ393262 TVF393259:TVF393262 UFB393259:UFB393262 UOX393259:UOX393262 UYT393259:UYT393262 VIP393259:VIP393262 VSL393259:VSL393262 WCH393259:WCH393262 WMD393259:WMD393262 WVZ393259:WVZ393262 R458795:R458798 JN458795:JN458798 TJ458795:TJ458798 ADF458795:ADF458798 ANB458795:ANB458798 AWX458795:AWX458798 BGT458795:BGT458798 BQP458795:BQP458798 CAL458795:CAL458798 CKH458795:CKH458798 CUD458795:CUD458798 DDZ458795:DDZ458798 DNV458795:DNV458798 DXR458795:DXR458798 EHN458795:EHN458798 ERJ458795:ERJ458798 FBF458795:FBF458798 FLB458795:FLB458798 FUX458795:FUX458798 GET458795:GET458798 GOP458795:GOP458798 GYL458795:GYL458798 HIH458795:HIH458798 HSD458795:HSD458798 IBZ458795:IBZ458798 ILV458795:ILV458798 IVR458795:IVR458798 JFN458795:JFN458798 JPJ458795:JPJ458798 JZF458795:JZF458798 KJB458795:KJB458798 KSX458795:KSX458798 LCT458795:LCT458798 LMP458795:LMP458798 LWL458795:LWL458798 MGH458795:MGH458798 MQD458795:MQD458798 MZZ458795:MZZ458798 NJV458795:NJV458798 NTR458795:NTR458798 ODN458795:ODN458798 ONJ458795:ONJ458798 OXF458795:OXF458798 PHB458795:PHB458798 PQX458795:PQX458798 QAT458795:QAT458798 QKP458795:QKP458798 QUL458795:QUL458798 REH458795:REH458798 ROD458795:ROD458798 RXZ458795:RXZ458798 SHV458795:SHV458798 SRR458795:SRR458798 TBN458795:TBN458798 TLJ458795:TLJ458798 TVF458795:TVF458798 UFB458795:UFB458798 UOX458795:UOX458798 UYT458795:UYT458798 VIP458795:VIP458798 VSL458795:VSL458798 WCH458795:WCH458798 WMD458795:WMD458798 WVZ458795:WVZ458798 R524331:R524334 JN524331:JN524334 TJ524331:TJ524334 ADF524331:ADF524334 ANB524331:ANB524334 AWX524331:AWX524334 BGT524331:BGT524334 BQP524331:BQP524334 CAL524331:CAL524334 CKH524331:CKH524334 CUD524331:CUD524334 DDZ524331:DDZ524334 DNV524331:DNV524334 DXR524331:DXR524334 EHN524331:EHN524334 ERJ524331:ERJ524334 FBF524331:FBF524334 FLB524331:FLB524334 FUX524331:FUX524334 GET524331:GET524334 GOP524331:GOP524334 GYL524331:GYL524334 HIH524331:HIH524334 HSD524331:HSD524334 IBZ524331:IBZ524334 ILV524331:ILV524334 IVR524331:IVR524334 JFN524331:JFN524334 JPJ524331:JPJ524334 JZF524331:JZF524334 KJB524331:KJB524334 KSX524331:KSX524334 LCT524331:LCT524334 LMP524331:LMP524334 LWL524331:LWL524334 MGH524331:MGH524334 MQD524331:MQD524334 MZZ524331:MZZ524334 NJV524331:NJV524334 NTR524331:NTR524334 ODN524331:ODN524334 ONJ524331:ONJ524334 OXF524331:OXF524334 PHB524331:PHB524334 PQX524331:PQX524334 QAT524331:QAT524334 QKP524331:QKP524334 QUL524331:QUL524334 REH524331:REH524334 ROD524331:ROD524334 RXZ524331:RXZ524334 SHV524331:SHV524334 SRR524331:SRR524334 TBN524331:TBN524334 TLJ524331:TLJ524334 TVF524331:TVF524334 UFB524331:UFB524334 UOX524331:UOX524334 UYT524331:UYT524334 VIP524331:VIP524334 VSL524331:VSL524334 WCH524331:WCH524334 WMD524331:WMD524334 WVZ524331:WVZ524334 R589867:R589870 JN589867:JN589870 TJ589867:TJ589870 ADF589867:ADF589870 ANB589867:ANB589870 AWX589867:AWX589870 BGT589867:BGT589870 BQP589867:BQP589870 CAL589867:CAL589870 CKH589867:CKH589870 CUD589867:CUD589870 DDZ589867:DDZ589870 DNV589867:DNV589870 DXR589867:DXR589870 EHN589867:EHN589870 ERJ589867:ERJ589870 FBF589867:FBF589870 FLB589867:FLB589870 FUX589867:FUX589870 GET589867:GET589870 GOP589867:GOP589870 GYL589867:GYL589870 HIH589867:HIH589870 HSD589867:HSD589870 IBZ589867:IBZ589870 ILV589867:ILV589870 IVR589867:IVR589870 JFN589867:JFN589870 JPJ589867:JPJ589870 JZF589867:JZF589870 KJB589867:KJB589870 KSX589867:KSX589870 LCT589867:LCT589870 LMP589867:LMP589870 LWL589867:LWL589870 MGH589867:MGH589870 MQD589867:MQD589870 MZZ589867:MZZ589870 NJV589867:NJV589870 NTR589867:NTR589870 ODN589867:ODN589870 ONJ589867:ONJ589870 OXF589867:OXF589870 PHB589867:PHB589870 PQX589867:PQX589870 QAT589867:QAT589870 QKP589867:QKP589870 QUL589867:QUL589870 REH589867:REH589870 ROD589867:ROD589870 RXZ589867:RXZ589870 SHV589867:SHV589870 SRR589867:SRR589870 TBN589867:TBN589870 TLJ589867:TLJ589870 TVF589867:TVF589870 UFB589867:UFB589870 UOX589867:UOX589870 UYT589867:UYT589870 VIP589867:VIP589870 VSL589867:VSL589870 WCH589867:WCH589870 WMD589867:WMD589870 WVZ589867:WVZ589870 R655403:R655406 JN655403:JN655406 TJ655403:TJ655406 ADF655403:ADF655406 ANB655403:ANB655406 AWX655403:AWX655406 BGT655403:BGT655406 BQP655403:BQP655406 CAL655403:CAL655406 CKH655403:CKH655406 CUD655403:CUD655406 DDZ655403:DDZ655406 DNV655403:DNV655406 DXR655403:DXR655406 EHN655403:EHN655406 ERJ655403:ERJ655406 FBF655403:FBF655406 FLB655403:FLB655406 FUX655403:FUX655406 GET655403:GET655406 GOP655403:GOP655406 GYL655403:GYL655406 HIH655403:HIH655406 HSD655403:HSD655406 IBZ655403:IBZ655406 ILV655403:ILV655406 IVR655403:IVR655406 JFN655403:JFN655406 JPJ655403:JPJ655406 JZF655403:JZF655406 KJB655403:KJB655406 KSX655403:KSX655406 LCT655403:LCT655406 LMP655403:LMP655406 LWL655403:LWL655406 MGH655403:MGH655406 MQD655403:MQD655406 MZZ655403:MZZ655406 NJV655403:NJV655406 NTR655403:NTR655406 ODN655403:ODN655406 ONJ655403:ONJ655406 OXF655403:OXF655406 PHB655403:PHB655406 PQX655403:PQX655406 QAT655403:QAT655406 QKP655403:QKP655406 QUL655403:QUL655406 REH655403:REH655406 ROD655403:ROD655406 RXZ655403:RXZ655406 SHV655403:SHV655406 SRR655403:SRR655406 TBN655403:TBN655406 TLJ655403:TLJ655406 TVF655403:TVF655406 UFB655403:UFB655406 UOX655403:UOX655406 UYT655403:UYT655406 VIP655403:VIP655406 VSL655403:VSL655406 WCH655403:WCH655406 WMD655403:WMD655406 WVZ655403:WVZ655406 R720939:R720942 JN720939:JN720942 TJ720939:TJ720942 ADF720939:ADF720942 ANB720939:ANB720942 AWX720939:AWX720942 BGT720939:BGT720942 BQP720939:BQP720942 CAL720939:CAL720942 CKH720939:CKH720942 CUD720939:CUD720942 DDZ720939:DDZ720942 DNV720939:DNV720942 DXR720939:DXR720942 EHN720939:EHN720942 ERJ720939:ERJ720942 FBF720939:FBF720942 FLB720939:FLB720942 FUX720939:FUX720942 GET720939:GET720942 GOP720939:GOP720942 GYL720939:GYL720942 HIH720939:HIH720942 HSD720939:HSD720942 IBZ720939:IBZ720942 ILV720939:ILV720942 IVR720939:IVR720942 JFN720939:JFN720942 JPJ720939:JPJ720942 JZF720939:JZF720942 KJB720939:KJB720942 KSX720939:KSX720942 LCT720939:LCT720942 LMP720939:LMP720942 LWL720939:LWL720942 MGH720939:MGH720942 MQD720939:MQD720942 MZZ720939:MZZ720942 NJV720939:NJV720942 NTR720939:NTR720942 ODN720939:ODN720942 ONJ720939:ONJ720942 OXF720939:OXF720942 PHB720939:PHB720942 PQX720939:PQX720942 QAT720939:QAT720942 QKP720939:QKP720942 QUL720939:QUL720942 REH720939:REH720942 ROD720939:ROD720942 RXZ720939:RXZ720942 SHV720939:SHV720942 SRR720939:SRR720942 TBN720939:TBN720942 TLJ720939:TLJ720942 TVF720939:TVF720942 UFB720939:UFB720942 UOX720939:UOX720942 UYT720939:UYT720942 VIP720939:VIP720942 VSL720939:VSL720942 WCH720939:WCH720942 WMD720939:WMD720942 WVZ720939:WVZ720942 R786475:R786478 JN786475:JN786478 TJ786475:TJ786478 ADF786475:ADF786478 ANB786475:ANB786478 AWX786475:AWX786478 BGT786475:BGT786478 BQP786475:BQP786478 CAL786475:CAL786478 CKH786475:CKH786478 CUD786475:CUD786478 DDZ786475:DDZ786478 DNV786475:DNV786478 DXR786475:DXR786478 EHN786475:EHN786478 ERJ786475:ERJ786478 FBF786475:FBF786478 FLB786475:FLB786478 FUX786475:FUX786478 GET786475:GET786478 GOP786475:GOP786478 GYL786475:GYL786478 HIH786475:HIH786478 HSD786475:HSD786478 IBZ786475:IBZ786478 ILV786475:ILV786478 IVR786475:IVR786478 JFN786475:JFN786478 JPJ786475:JPJ786478 JZF786475:JZF786478 KJB786475:KJB786478 KSX786475:KSX786478 LCT786475:LCT786478 LMP786475:LMP786478 LWL786475:LWL786478 MGH786475:MGH786478 MQD786475:MQD786478 MZZ786475:MZZ786478 NJV786475:NJV786478 NTR786475:NTR786478 ODN786475:ODN786478 ONJ786475:ONJ786478 OXF786475:OXF786478 PHB786475:PHB786478 PQX786475:PQX786478 QAT786475:QAT786478 QKP786475:QKP786478 QUL786475:QUL786478 REH786475:REH786478 ROD786475:ROD786478 RXZ786475:RXZ786478 SHV786475:SHV786478 SRR786475:SRR786478 TBN786475:TBN786478 TLJ786475:TLJ786478 TVF786475:TVF786478 UFB786475:UFB786478 UOX786475:UOX786478 UYT786475:UYT786478 VIP786475:VIP786478 VSL786475:VSL786478 WCH786475:WCH786478 WMD786475:WMD786478 WVZ786475:WVZ786478 R852011:R852014 JN852011:JN852014 TJ852011:TJ852014 ADF852011:ADF852014 ANB852011:ANB852014 AWX852011:AWX852014 BGT852011:BGT852014 BQP852011:BQP852014 CAL852011:CAL852014 CKH852011:CKH852014 CUD852011:CUD852014 DDZ852011:DDZ852014 DNV852011:DNV852014 DXR852011:DXR852014 EHN852011:EHN852014 ERJ852011:ERJ852014 FBF852011:FBF852014 FLB852011:FLB852014 FUX852011:FUX852014 GET852011:GET852014 GOP852011:GOP852014 GYL852011:GYL852014 HIH852011:HIH852014 HSD852011:HSD852014 IBZ852011:IBZ852014 ILV852011:ILV852014 IVR852011:IVR852014 JFN852011:JFN852014 JPJ852011:JPJ852014 JZF852011:JZF852014 KJB852011:KJB852014 KSX852011:KSX852014 LCT852011:LCT852014 LMP852011:LMP852014 LWL852011:LWL852014 MGH852011:MGH852014 MQD852011:MQD852014 MZZ852011:MZZ852014 NJV852011:NJV852014 NTR852011:NTR852014 ODN852011:ODN852014 ONJ852011:ONJ852014 OXF852011:OXF852014 PHB852011:PHB852014 PQX852011:PQX852014 QAT852011:QAT852014 QKP852011:QKP852014 QUL852011:QUL852014 REH852011:REH852014 ROD852011:ROD852014 RXZ852011:RXZ852014 SHV852011:SHV852014 SRR852011:SRR852014 TBN852011:TBN852014 TLJ852011:TLJ852014 TVF852011:TVF852014 UFB852011:UFB852014 UOX852011:UOX852014 UYT852011:UYT852014 VIP852011:VIP852014 VSL852011:VSL852014 WCH852011:WCH852014 WMD852011:WMD852014 WVZ852011:WVZ852014 R917547:R917550 JN917547:JN917550 TJ917547:TJ917550 ADF917547:ADF917550 ANB917547:ANB917550 AWX917547:AWX917550 BGT917547:BGT917550 BQP917547:BQP917550 CAL917547:CAL917550 CKH917547:CKH917550 CUD917547:CUD917550 DDZ917547:DDZ917550 DNV917547:DNV917550 DXR917547:DXR917550 EHN917547:EHN917550 ERJ917547:ERJ917550 FBF917547:FBF917550 FLB917547:FLB917550 FUX917547:FUX917550 GET917547:GET917550 GOP917547:GOP917550 GYL917547:GYL917550 HIH917547:HIH917550 HSD917547:HSD917550 IBZ917547:IBZ917550 ILV917547:ILV917550 IVR917547:IVR917550 JFN917547:JFN917550 JPJ917547:JPJ917550 JZF917547:JZF917550 KJB917547:KJB917550 KSX917547:KSX917550 LCT917547:LCT917550 LMP917547:LMP917550 LWL917547:LWL917550 MGH917547:MGH917550 MQD917547:MQD917550 MZZ917547:MZZ917550 NJV917547:NJV917550 NTR917547:NTR917550 ODN917547:ODN917550 ONJ917547:ONJ917550 OXF917547:OXF917550 PHB917547:PHB917550 PQX917547:PQX917550 QAT917547:QAT917550 QKP917547:QKP917550 QUL917547:QUL917550 REH917547:REH917550 ROD917547:ROD917550 RXZ917547:RXZ917550 SHV917547:SHV917550 SRR917547:SRR917550 TBN917547:TBN917550 TLJ917547:TLJ917550 TVF917547:TVF917550 UFB917547:UFB917550 UOX917547:UOX917550 UYT917547:UYT917550 VIP917547:VIP917550 VSL917547:VSL917550 WCH917547:WCH917550 WMD917547:WMD917550 WVZ917547:WVZ917550 R983083:R983086 JN983083:JN983086 TJ983083:TJ983086 ADF983083:ADF983086 ANB983083:ANB983086 AWX983083:AWX983086 BGT983083:BGT983086 BQP983083:BQP983086 CAL983083:CAL983086 CKH983083:CKH983086 CUD983083:CUD983086 DDZ983083:DDZ983086 DNV983083:DNV983086 DXR983083:DXR983086 EHN983083:EHN983086 ERJ983083:ERJ983086 FBF983083:FBF983086 FLB983083:FLB983086 FUX983083:FUX983086 GET983083:GET983086 GOP983083:GOP983086 GYL983083:GYL983086 HIH983083:HIH983086 HSD983083:HSD983086 IBZ983083:IBZ983086 ILV983083:ILV983086 IVR983083:IVR983086 JFN983083:JFN983086 JPJ983083:JPJ983086 JZF983083:JZF983086 KJB983083:KJB983086 KSX983083:KSX983086 LCT983083:LCT983086 LMP983083:LMP983086 LWL983083:LWL983086 MGH983083:MGH983086 MQD983083:MQD983086 MZZ983083:MZZ983086 NJV983083:NJV983086 NTR983083:NTR983086 ODN983083:ODN983086 ONJ983083:ONJ983086 OXF983083:OXF983086 PHB983083:PHB983086 PQX983083:PQX983086 QAT983083:QAT983086 QKP983083:QKP983086 QUL983083:QUL983086 REH983083:REH983086 ROD983083:ROD983086 RXZ983083:RXZ983086 SHV983083:SHV983086 SRR983083:SRR983086 TBN983083:TBN983086 TLJ983083:TLJ983086 TVF983083:TVF983086 UFB983083:UFB983086 UOX983083:UOX983086 UYT983083:UYT983086 VIP983083:VIP983086 VSL983083:VSL983086 WCH983083:WCH983086 WMD983083:WMD983086 WVZ983083:WVZ983086 WVQ983087 JQ47 TM47 ADI47 ANE47 AXA47 BGW47 BQS47 CAO47 CKK47 CUG47 DEC47 DNY47 DXU47 EHQ47 ERM47 FBI47 FLE47 FVA47 GEW47 GOS47 GYO47 HIK47 HSG47 ICC47 ILY47 IVU47 JFQ47 JPM47 JZI47 KJE47 KTA47 LCW47 LMS47 LWO47 MGK47 MQG47 NAC47 NJY47 NTU47 ODQ47 ONM47 OXI47 PHE47 PRA47 QAW47 QKS47 QUO47 REK47 ROG47 RYC47 SHY47 SRU47 TBQ47 TLM47 TVI47 UFE47 UPA47 UYW47 VIS47 VSO47 WCK47 WMG47 WWC47 U65580:U65581 JQ65580:JQ65581 TM65580:TM65581 ADI65580:ADI65581 ANE65580:ANE65581 AXA65580:AXA65581 BGW65580:BGW65581 BQS65580:BQS65581 CAO65580:CAO65581 CKK65580:CKK65581 CUG65580:CUG65581 DEC65580:DEC65581 DNY65580:DNY65581 DXU65580:DXU65581 EHQ65580:EHQ65581 ERM65580:ERM65581 FBI65580:FBI65581 FLE65580:FLE65581 FVA65580:FVA65581 GEW65580:GEW65581 GOS65580:GOS65581 GYO65580:GYO65581 HIK65580:HIK65581 HSG65580:HSG65581 ICC65580:ICC65581 ILY65580:ILY65581 IVU65580:IVU65581 JFQ65580:JFQ65581 JPM65580:JPM65581 JZI65580:JZI65581 KJE65580:KJE65581 KTA65580:KTA65581 LCW65580:LCW65581 LMS65580:LMS65581 LWO65580:LWO65581 MGK65580:MGK65581 MQG65580:MQG65581 NAC65580:NAC65581 NJY65580:NJY65581 NTU65580:NTU65581 ODQ65580:ODQ65581 ONM65580:ONM65581 OXI65580:OXI65581 PHE65580:PHE65581 PRA65580:PRA65581 QAW65580:QAW65581 QKS65580:QKS65581 QUO65580:QUO65581 REK65580:REK65581 ROG65580:ROG65581 RYC65580:RYC65581 SHY65580:SHY65581 SRU65580:SRU65581 TBQ65580:TBQ65581 TLM65580:TLM65581 TVI65580:TVI65581 UFE65580:UFE65581 UPA65580:UPA65581 UYW65580:UYW65581 VIS65580:VIS65581 VSO65580:VSO65581 WCK65580:WCK65581 WMG65580:WMG65581 WWC65580:WWC65581 U131116:U131117 JQ131116:JQ131117 TM131116:TM131117 ADI131116:ADI131117 ANE131116:ANE131117 AXA131116:AXA131117 BGW131116:BGW131117 BQS131116:BQS131117 CAO131116:CAO131117 CKK131116:CKK131117 CUG131116:CUG131117 DEC131116:DEC131117 DNY131116:DNY131117 DXU131116:DXU131117 EHQ131116:EHQ131117 ERM131116:ERM131117 FBI131116:FBI131117 FLE131116:FLE131117 FVA131116:FVA131117 GEW131116:GEW131117 GOS131116:GOS131117 GYO131116:GYO131117 HIK131116:HIK131117 HSG131116:HSG131117 ICC131116:ICC131117 ILY131116:ILY131117 IVU131116:IVU131117 JFQ131116:JFQ131117 JPM131116:JPM131117 JZI131116:JZI131117 KJE131116:KJE131117 KTA131116:KTA131117 LCW131116:LCW131117 LMS131116:LMS131117 LWO131116:LWO131117 MGK131116:MGK131117 MQG131116:MQG131117 NAC131116:NAC131117 NJY131116:NJY131117 NTU131116:NTU131117 ODQ131116:ODQ131117 ONM131116:ONM131117 OXI131116:OXI131117 PHE131116:PHE131117 PRA131116:PRA131117 QAW131116:QAW131117 QKS131116:QKS131117 QUO131116:QUO131117 REK131116:REK131117 ROG131116:ROG131117 RYC131116:RYC131117 SHY131116:SHY131117 SRU131116:SRU131117 TBQ131116:TBQ131117 TLM131116:TLM131117 TVI131116:TVI131117 UFE131116:UFE131117 UPA131116:UPA131117 UYW131116:UYW131117 VIS131116:VIS131117 VSO131116:VSO131117 WCK131116:WCK131117 WMG131116:WMG131117 WWC131116:WWC131117 U196652:U196653 JQ196652:JQ196653 TM196652:TM196653 ADI196652:ADI196653 ANE196652:ANE196653 AXA196652:AXA196653 BGW196652:BGW196653 BQS196652:BQS196653 CAO196652:CAO196653 CKK196652:CKK196653 CUG196652:CUG196653 DEC196652:DEC196653 DNY196652:DNY196653 DXU196652:DXU196653 EHQ196652:EHQ196653 ERM196652:ERM196653 FBI196652:FBI196653 FLE196652:FLE196653 FVA196652:FVA196653 GEW196652:GEW196653 GOS196652:GOS196653 GYO196652:GYO196653 HIK196652:HIK196653 HSG196652:HSG196653 ICC196652:ICC196653 ILY196652:ILY196653 IVU196652:IVU196653 JFQ196652:JFQ196653 JPM196652:JPM196653 JZI196652:JZI196653 KJE196652:KJE196653 KTA196652:KTA196653 LCW196652:LCW196653 LMS196652:LMS196653 LWO196652:LWO196653 MGK196652:MGK196653 MQG196652:MQG196653 NAC196652:NAC196653 NJY196652:NJY196653 NTU196652:NTU196653 ODQ196652:ODQ196653 ONM196652:ONM196653 OXI196652:OXI196653 PHE196652:PHE196653 PRA196652:PRA196653 QAW196652:QAW196653 QKS196652:QKS196653 QUO196652:QUO196653 REK196652:REK196653 ROG196652:ROG196653 RYC196652:RYC196653 SHY196652:SHY196653 SRU196652:SRU196653 TBQ196652:TBQ196653 TLM196652:TLM196653 TVI196652:TVI196653 UFE196652:UFE196653 UPA196652:UPA196653 UYW196652:UYW196653 VIS196652:VIS196653 VSO196652:VSO196653 WCK196652:WCK196653 WMG196652:WMG196653 WWC196652:WWC196653 U262188:U262189 JQ262188:JQ262189 TM262188:TM262189 ADI262188:ADI262189 ANE262188:ANE262189 AXA262188:AXA262189 BGW262188:BGW262189 BQS262188:BQS262189 CAO262188:CAO262189 CKK262188:CKK262189 CUG262188:CUG262189 DEC262188:DEC262189 DNY262188:DNY262189 DXU262188:DXU262189 EHQ262188:EHQ262189 ERM262188:ERM262189 FBI262188:FBI262189 FLE262188:FLE262189 FVA262188:FVA262189 GEW262188:GEW262189 GOS262188:GOS262189 GYO262188:GYO262189 HIK262188:HIK262189 HSG262188:HSG262189 ICC262188:ICC262189 ILY262188:ILY262189 IVU262188:IVU262189 JFQ262188:JFQ262189 JPM262188:JPM262189 JZI262188:JZI262189 KJE262188:KJE262189 KTA262188:KTA262189 LCW262188:LCW262189 LMS262188:LMS262189 LWO262188:LWO262189 MGK262188:MGK262189 MQG262188:MQG262189 NAC262188:NAC262189 NJY262188:NJY262189 NTU262188:NTU262189 ODQ262188:ODQ262189 ONM262188:ONM262189 OXI262188:OXI262189 PHE262188:PHE262189 PRA262188:PRA262189 QAW262188:QAW262189 QKS262188:QKS262189 QUO262188:QUO262189 REK262188:REK262189 ROG262188:ROG262189 RYC262188:RYC262189 SHY262188:SHY262189 SRU262188:SRU262189 TBQ262188:TBQ262189 TLM262188:TLM262189 TVI262188:TVI262189 UFE262188:UFE262189 UPA262188:UPA262189 UYW262188:UYW262189 VIS262188:VIS262189 VSO262188:VSO262189 WCK262188:WCK262189 WMG262188:WMG262189 WWC262188:WWC262189 U327724:U327725 JQ327724:JQ327725 TM327724:TM327725 ADI327724:ADI327725 ANE327724:ANE327725 AXA327724:AXA327725 BGW327724:BGW327725 BQS327724:BQS327725 CAO327724:CAO327725 CKK327724:CKK327725 CUG327724:CUG327725 DEC327724:DEC327725 DNY327724:DNY327725 DXU327724:DXU327725 EHQ327724:EHQ327725 ERM327724:ERM327725 FBI327724:FBI327725 FLE327724:FLE327725 FVA327724:FVA327725 GEW327724:GEW327725 GOS327724:GOS327725 GYO327724:GYO327725 HIK327724:HIK327725 HSG327724:HSG327725 ICC327724:ICC327725 ILY327724:ILY327725 IVU327724:IVU327725 JFQ327724:JFQ327725 JPM327724:JPM327725 JZI327724:JZI327725 KJE327724:KJE327725 KTA327724:KTA327725 LCW327724:LCW327725 LMS327724:LMS327725 LWO327724:LWO327725 MGK327724:MGK327725 MQG327724:MQG327725 NAC327724:NAC327725 NJY327724:NJY327725 NTU327724:NTU327725 ODQ327724:ODQ327725 ONM327724:ONM327725 OXI327724:OXI327725 PHE327724:PHE327725 PRA327724:PRA327725 QAW327724:QAW327725 QKS327724:QKS327725 QUO327724:QUO327725 REK327724:REK327725 ROG327724:ROG327725 RYC327724:RYC327725 SHY327724:SHY327725 SRU327724:SRU327725 TBQ327724:TBQ327725 TLM327724:TLM327725 TVI327724:TVI327725 UFE327724:UFE327725 UPA327724:UPA327725 UYW327724:UYW327725 VIS327724:VIS327725 VSO327724:VSO327725 WCK327724:WCK327725 WMG327724:WMG327725 WWC327724:WWC327725 U393260:U393261 JQ393260:JQ393261 TM393260:TM393261 ADI393260:ADI393261 ANE393260:ANE393261 AXA393260:AXA393261 BGW393260:BGW393261 BQS393260:BQS393261 CAO393260:CAO393261 CKK393260:CKK393261 CUG393260:CUG393261 DEC393260:DEC393261 DNY393260:DNY393261 DXU393260:DXU393261 EHQ393260:EHQ393261 ERM393260:ERM393261 FBI393260:FBI393261 FLE393260:FLE393261 FVA393260:FVA393261 GEW393260:GEW393261 GOS393260:GOS393261 GYO393260:GYO393261 HIK393260:HIK393261 HSG393260:HSG393261 ICC393260:ICC393261 ILY393260:ILY393261 IVU393260:IVU393261 JFQ393260:JFQ393261 JPM393260:JPM393261 JZI393260:JZI393261 KJE393260:KJE393261 KTA393260:KTA393261 LCW393260:LCW393261 LMS393260:LMS393261 LWO393260:LWO393261 MGK393260:MGK393261 MQG393260:MQG393261 NAC393260:NAC393261 NJY393260:NJY393261 NTU393260:NTU393261 ODQ393260:ODQ393261 ONM393260:ONM393261 OXI393260:OXI393261 PHE393260:PHE393261 PRA393260:PRA393261 QAW393260:QAW393261 QKS393260:QKS393261 QUO393260:QUO393261 REK393260:REK393261 ROG393260:ROG393261 RYC393260:RYC393261 SHY393260:SHY393261 SRU393260:SRU393261 TBQ393260:TBQ393261 TLM393260:TLM393261 TVI393260:TVI393261 UFE393260:UFE393261 UPA393260:UPA393261 UYW393260:UYW393261 VIS393260:VIS393261 VSO393260:VSO393261 WCK393260:WCK393261 WMG393260:WMG393261 WWC393260:WWC393261 U458796:U458797 JQ458796:JQ458797 TM458796:TM458797 ADI458796:ADI458797 ANE458796:ANE458797 AXA458796:AXA458797 BGW458796:BGW458797 BQS458796:BQS458797 CAO458796:CAO458797 CKK458796:CKK458797 CUG458796:CUG458797 DEC458796:DEC458797 DNY458796:DNY458797 DXU458796:DXU458797 EHQ458796:EHQ458797 ERM458796:ERM458797 FBI458796:FBI458797 FLE458796:FLE458797 FVA458796:FVA458797 GEW458796:GEW458797 GOS458796:GOS458797 GYO458796:GYO458797 HIK458796:HIK458797 HSG458796:HSG458797 ICC458796:ICC458797 ILY458796:ILY458797 IVU458796:IVU458797 JFQ458796:JFQ458797 JPM458796:JPM458797 JZI458796:JZI458797 KJE458796:KJE458797 KTA458796:KTA458797 LCW458796:LCW458797 LMS458796:LMS458797 LWO458796:LWO458797 MGK458796:MGK458797 MQG458796:MQG458797 NAC458796:NAC458797 NJY458796:NJY458797 NTU458796:NTU458797 ODQ458796:ODQ458797 ONM458796:ONM458797 OXI458796:OXI458797 PHE458796:PHE458797 PRA458796:PRA458797 QAW458796:QAW458797 QKS458796:QKS458797 QUO458796:QUO458797 REK458796:REK458797 ROG458796:ROG458797 RYC458796:RYC458797 SHY458796:SHY458797 SRU458796:SRU458797 TBQ458796:TBQ458797 TLM458796:TLM458797 TVI458796:TVI458797 UFE458796:UFE458797 UPA458796:UPA458797 UYW458796:UYW458797 VIS458796:VIS458797 VSO458796:VSO458797 WCK458796:WCK458797 WMG458796:WMG458797 WWC458796:WWC458797 U524332:U524333 JQ524332:JQ524333 TM524332:TM524333 ADI524332:ADI524333 ANE524332:ANE524333 AXA524332:AXA524333 BGW524332:BGW524333 BQS524332:BQS524333 CAO524332:CAO524333 CKK524332:CKK524333 CUG524332:CUG524333 DEC524332:DEC524333 DNY524332:DNY524333 DXU524332:DXU524333 EHQ524332:EHQ524333 ERM524332:ERM524333 FBI524332:FBI524333 FLE524332:FLE524333 FVA524332:FVA524333 GEW524332:GEW524333 GOS524332:GOS524333 GYO524332:GYO524333 HIK524332:HIK524333 HSG524332:HSG524333 ICC524332:ICC524333 ILY524332:ILY524333 IVU524332:IVU524333 JFQ524332:JFQ524333 JPM524332:JPM524333 JZI524332:JZI524333 KJE524332:KJE524333 KTA524332:KTA524333 LCW524332:LCW524333 LMS524332:LMS524333 LWO524332:LWO524333 MGK524332:MGK524333 MQG524332:MQG524333 NAC524332:NAC524333 NJY524332:NJY524333 NTU524332:NTU524333 ODQ524332:ODQ524333 ONM524332:ONM524333 OXI524332:OXI524333 PHE524332:PHE524333 PRA524332:PRA524333 QAW524332:QAW524333 QKS524332:QKS524333 QUO524332:QUO524333 REK524332:REK524333 ROG524332:ROG524333 RYC524332:RYC524333 SHY524332:SHY524333 SRU524332:SRU524333 TBQ524332:TBQ524333 TLM524332:TLM524333 TVI524332:TVI524333 UFE524332:UFE524333 UPA524332:UPA524333 UYW524332:UYW524333 VIS524332:VIS524333 VSO524332:VSO524333 WCK524332:WCK524333 WMG524332:WMG524333 WWC524332:WWC524333 U589868:U589869 JQ589868:JQ589869 TM589868:TM589869 ADI589868:ADI589869 ANE589868:ANE589869 AXA589868:AXA589869 BGW589868:BGW589869 BQS589868:BQS589869 CAO589868:CAO589869 CKK589868:CKK589869 CUG589868:CUG589869 DEC589868:DEC589869 DNY589868:DNY589869 DXU589868:DXU589869 EHQ589868:EHQ589869 ERM589868:ERM589869 FBI589868:FBI589869 FLE589868:FLE589869 FVA589868:FVA589869 GEW589868:GEW589869 GOS589868:GOS589869 GYO589868:GYO589869 HIK589868:HIK589869 HSG589868:HSG589869 ICC589868:ICC589869 ILY589868:ILY589869 IVU589868:IVU589869 JFQ589868:JFQ589869 JPM589868:JPM589869 JZI589868:JZI589869 KJE589868:KJE589869 KTA589868:KTA589869 LCW589868:LCW589869 LMS589868:LMS589869 LWO589868:LWO589869 MGK589868:MGK589869 MQG589868:MQG589869 NAC589868:NAC589869 NJY589868:NJY589869 NTU589868:NTU589869 ODQ589868:ODQ589869 ONM589868:ONM589869 OXI589868:OXI589869 PHE589868:PHE589869 PRA589868:PRA589869 QAW589868:QAW589869 QKS589868:QKS589869 QUO589868:QUO589869 REK589868:REK589869 ROG589868:ROG589869 RYC589868:RYC589869 SHY589868:SHY589869 SRU589868:SRU589869 TBQ589868:TBQ589869 TLM589868:TLM589869 TVI589868:TVI589869 UFE589868:UFE589869 UPA589868:UPA589869 UYW589868:UYW589869 VIS589868:VIS589869 VSO589868:VSO589869 WCK589868:WCK589869 WMG589868:WMG589869 WWC589868:WWC589869 U655404:U655405 JQ655404:JQ655405 TM655404:TM655405 ADI655404:ADI655405 ANE655404:ANE655405 AXA655404:AXA655405 BGW655404:BGW655405 BQS655404:BQS655405 CAO655404:CAO655405 CKK655404:CKK655405 CUG655404:CUG655405 DEC655404:DEC655405 DNY655404:DNY655405 DXU655404:DXU655405 EHQ655404:EHQ655405 ERM655404:ERM655405 FBI655404:FBI655405 FLE655404:FLE655405 FVA655404:FVA655405 GEW655404:GEW655405 GOS655404:GOS655405 GYO655404:GYO655405 HIK655404:HIK655405 HSG655404:HSG655405 ICC655404:ICC655405 ILY655404:ILY655405 IVU655404:IVU655405 JFQ655404:JFQ655405 JPM655404:JPM655405 JZI655404:JZI655405 KJE655404:KJE655405 KTA655404:KTA655405 LCW655404:LCW655405 LMS655404:LMS655405 LWO655404:LWO655405 MGK655404:MGK655405 MQG655404:MQG655405 NAC655404:NAC655405 NJY655404:NJY655405 NTU655404:NTU655405 ODQ655404:ODQ655405 ONM655404:ONM655405 OXI655404:OXI655405 PHE655404:PHE655405 PRA655404:PRA655405 QAW655404:QAW655405 QKS655404:QKS655405 QUO655404:QUO655405 REK655404:REK655405 ROG655404:ROG655405 RYC655404:RYC655405 SHY655404:SHY655405 SRU655404:SRU655405 TBQ655404:TBQ655405 TLM655404:TLM655405 TVI655404:TVI655405 UFE655404:UFE655405 UPA655404:UPA655405 UYW655404:UYW655405 VIS655404:VIS655405 VSO655404:VSO655405 WCK655404:WCK655405 WMG655404:WMG655405 WWC655404:WWC655405 U720940:U720941 JQ720940:JQ720941 TM720940:TM720941 ADI720940:ADI720941 ANE720940:ANE720941 AXA720940:AXA720941 BGW720940:BGW720941 BQS720940:BQS720941 CAO720940:CAO720941 CKK720940:CKK720941 CUG720940:CUG720941 DEC720940:DEC720941 DNY720940:DNY720941 DXU720940:DXU720941 EHQ720940:EHQ720941 ERM720940:ERM720941 FBI720940:FBI720941 FLE720940:FLE720941 FVA720940:FVA720941 GEW720940:GEW720941 GOS720940:GOS720941 GYO720940:GYO720941 HIK720940:HIK720941 HSG720940:HSG720941 ICC720940:ICC720941 ILY720940:ILY720941 IVU720940:IVU720941 JFQ720940:JFQ720941 JPM720940:JPM720941 JZI720940:JZI720941 KJE720940:KJE720941 KTA720940:KTA720941 LCW720940:LCW720941 LMS720940:LMS720941 LWO720940:LWO720941 MGK720940:MGK720941 MQG720940:MQG720941 NAC720940:NAC720941 NJY720940:NJY720941 NTU720940:NTU720941 ODQ720940:ODQ720941 ONM720940:ONM720941 OXI720940:OXI720941 PHE720940:PHE720941 PRA720940:PRA720941 QAW720940:QAW720941 QKS720940:QKS720941 QUO720940:QUO720941 REK720940:REK720941 ROG720940:ROG720941 RYC720940:RYC720941 SHY720940:SHY720941 SRU720940:SRU720941 TBQ720940:TBQ720941 TLM720940:TLM720941 TVI720940:TVI720941 UFE720940:UFE720941 UPA720940:UPA720941 UYW720940:UYW720941 VIS720940:VIS720941 VSO720940:VSO720941 WCK720940:WCK720941 WMG720940:WMG720941 WWC720940:WWC720941 U786476:U786477 JQ786476:JQ786477 TM786476:TM786477 ADI786476:ADI786477 ANE786476:ANE786477 AXA786476:AXA786477 BGW786476:BGW786477 BQS786476:BQS786477 CAO786476:CAO786477 CKK786476:CKK786477 CUG786476:CUG786477 DEC786476:DEC786477 DNY786476:DNY786477 DXU786476:DXU786477 EHQ786476:EHQ786477 ERM786476:ERM786477 FBI786476:FBI786477 FLE786476:FLE786477 FVA786476:FVA786477 GEW786476:GEW786477 GOS786476:GOS786477 GYO786476:GYO786477 HIK786476:HIK786477 HSG786476:HSG786477 ICC786476:ICC786477 ILY786476:ILY786477 IVU786476:IVU786477 JFQ786476:JFQ786477 JPM786476:JPM786477 JZI786476:JZI786477 KJE786476:KJE786477 KTA786476:KTA786477 LCW786476:LCW786477 LMS786476:LMS786477 LWO786476:LWO786477 MGK786476:MGK786477 MQG786476:MQG786477 NAC786476:NAC786477 NJY786476:NJY786477 NTU786476:NTU786477 ODQ786476:ODQ786477 ONM786476:ONM786477 OXI786476:OXI786477 PHE786476:PHE786477 PRA786476:PRA786477 QAW786476:QAW786477 QKS786476:QKS786477 QUO786476:QUO786477 REK786476:REK786477 ROG786476:ROG786477 RYC786476:RYC786477 SHY786476:SHY786477 SRU786476:SRU786477 TBQ786476:TBQ786477 TLM786476:TLM786477 TVI786476:TVI786477 UFE786476:UFE786477 UPA786476:UPA786477 UYW786476:UYW786477 VIS786476:VIS786477 VSO786476:VSO786477 WCK786476:WCK786477 WMG786476:WMG786477 WWC786476:WWC786477 U852012:U852013 JQ852012:JQ852013 TM852012:TM852013 ADI852012:ADI852013 ANE852012:ANE852013 AXA852012:AXA852013 BGW852012:BGW852013 BQS852012:BQS852013 CAO852012:CAO852013 CKK852012:CKK852013 CUG852012:CUG852013 DEC852012:DEC852013 DNY852012:DNY852013 DXU852012:DXU852013 EHQ852012:EHQ852013 ERM852012:ERM852013 FBI852012:FBI852013 FLE852012:FLE852013 FVA852012:FVA852013 GEW852012:GEW852013 GOS852012:GOS852013 GYO852012:GYO852013 HIK852012:HIK852013 HSG852012:HSG852013 ICC852012:ICC852013 ILY852012:ILY852013 IVU852012:IVU852013 JFQ852012:JFQ852013 JPM852012:JPM852013 JZI852012:JZI852013 KJE852012:KJE852013 KTA852012:KTA852013 LCW852012:LCW852013 LMS852012:LMS852013 LWO852012:LWO852013 MGK852012:MGK852013 MQG852012:MQG852013 NAC852012:NAC852013 NJY852012:NJY852013 NTU852012:NTU852013 ODQ852012:ODQ852013 ONM852012:ONM852013 OXI852012:OXI852013 PHE852012:PHE852013 PRA852012:PRA852013 QAW852012:QAW852013 QKS852012:QKS852013 QUO852012:QUO852013 REK852012:REK852013 ROG852012:ROG852013 RYC852012:RYC852013 SHY852012:SHY852013 SRU852012:SRU852013 TBQ852012:TBQ852013 TLM852012:TLM852013 TVI852012:TVI852013 UFE852012:UFE852013 UPA852012:UPA852013 UYW852012:UYW852013 VIS852012:VIS852013 VSO852012:VSO852013 WCK852012:WCK852013 WMG852012:WMG852013 WWC852012:WWC852013 U917548:U917549 JQ917548:JQ917549 TM917548:TM917549 ADI917548:ADI917549 ANE917548:ANE917549 AXA917548:AXA917549 BGW917548:BGW917549 BQS917548:BQS917549 CAO917548:CAO917549 CKK917548:CKK917549 CUG917548:CUG917549 DEC917548:DEC917549 DNY917548:DNY917549 DXU917548:DXU917549 EHQ917548:EHQ917549 ERM917548:ERM917549 FBI917548:FBI917549 FLE917548:FLE917549 FVA917548:FVA917549 GEW917548:GEW917549 GOS917548:GOS917549 GYO917548:GYO917549 HIK917548:HIK917549 HSG917548:HSG917549 ICC917548:ICC917549 ILY917548:ILY917549 IVU917548:IVU917549 JFQ917548:JFQ917549 JPM917548:JPM917549 JZI917548:JZI917549 KJE917548:KJE917549 KTA917548:KTA917549 LCW917548:LCW917549 LMS917548:LMS917549 LWO917548:LWO917549 MGK917548:MGK917549 MQG917548:MQG917549 NAC917548:NAC917549 NJY917548:NJY917549 NTU917548:NTU917549 ODQ917548:ODQ917549 ONM917548:ONM917549 OXI917548:OXI917549 PHE917548:PHE917549 PRA917548:PRA917549 QAW917548:QAW917549 QKS917548:QKS917549 QUO917548:QUO917549 REK917548:REK917549 ROG917548:ROG917549 RYC917548:RYC917549 SHY917548:SHY917549 SRU917548:SRU917549 TBQ917548:TBQ917549 TLM917548:TLM917549 TVI917548:TVI917549 UFE917548:UFE917549 UPA917548:UPA917549 UYW917548:UYW917549 VIS917548:VIS917549 VSO917548:VSO917549 WCK917548:WCK917549 WMG917548:WMG917549 WWC917548:WWC917549 U983084:U983085 JQ983084:JQ983085 TM983084:TM983085 ADI983084:ADI983085 ANE983084:ANE983085 AXA983084:AXA983085 BGW983084:BGW983085 BQS983084:BQS983085 CAO983084:CAO983085 CKK983084:CKK983085 CUG983084:CUG983085 DEC983084:DEC983085 DNY983084:DNY983085 DXU983084:DXU983085 EHQ983084:EHQ983085 ERM983084:ERM983085 FBI983084:FBI983085 FLE983084:FLE983085 FVA983084:FVA983085 GEW983084:GEW983085 GOS983084:GOS983085 GYO983084:GYO983085 HIK983084:HIK983085 HSG983084:HSG983085 ICC983084:ICC983085 ILY983084:ILY983085 IVU983084:IVU983085 JFQ983084:JFQ983085 JPM983084:JPM983085 JZI983084:JZI983085 KJE983084:KJE983085 KTA983084:KTA983085 LCW983084:LCW983085 LMS983084:LMS983085 LWO983084:LWO983085 MGK983084:MGK983085 MQG983084:MQG983085 NAC983084:NAC983085 NJY983084:NJY983085 NTU983084:NTU983085 ODQ983084:ODQ983085 ONM983084:ONM983085 OXI983084:OXI983085 PHE983084:PHE983085 PRA983084:PRA983085 QAW983084:QAW983085 QKS983084:QKS983085 QUO983084:QUO983085 REK983084:REK983085 ROG983084:ROG983085 RYC983084:RYC983085 SHY983084:SHY983085 SRU983084:SRU983085 TBQ983084:TBQ983085 TLM983084:TLM983085 TVI983084:TVI983085 UFE983084:UFE983085 UPA983084:UPA983085 UYW983084:UYW983085 VIS983084:VIS983085 VSO983084:VSO983085 WCK983084:WCK983085 WMG983084:WMG983085 WWC983084:WWC983085 I65581 JE65581 TA65581 ACW65581 AMS65581 AWO65581 BGK65581 BQG65581 CAC65581 CJY65581 CTU65581 DDQ65581 DNM65581 DXI65581 EHE65581 ERA65581 FAW65581 FKS65581 FUO65581 GEK65581 GOG65581 GYC65581 HHY65581 HRU65581 IBQ65581 ILM65581 IVI65581 JFE65581 JPA65581 JYW65581 KIS65581 KSO65581 LCK65581 LMG65581 LWC65581 MFY65581 MPU65581 MZQ65581 NJM65581 NTI65581 ODE65581 ONA65581 OWW65581 PGS65581 PQO65581 QAK65581 QKG65581 QUC65581 RDY65581 RNU65581 RXQ65581 SHM65581 SRI65581 TBE65581 TLA65581 TUW65581 UES65581 UOO65581 UYK65581 VIG65581 VSC65581 WBY65581 WLU65581 WVQ65581 I131117 JE131117 TA131117 ACW131117 AMS131117 AWO131117 BGK131117 BQG131117 CAC131117 CJY131117 CTU131117 DDQ131117 DNM131117 DXI131117 EHE131117 ERA131117 FAW131117 FKS131117 FUO131117 GEK131117 GOG131117 GYC131117 HHY131117 HRU131117 IBQ131117 ILM131117 IVI131117 JFE131117 JPA131117 JYW131117 KIS131117 KSO131117 LCK131117 LMG131117 LWC131117 MFY131117 MPU131117 MZQ131117 NJM131117 NTI131117 ODE131117 ONA131117 OWW131117 PGS131117 PQO131117 QAK131117 QKG131117 QUC131117 RDY131117 RNU131117 RXQ131117 SHM131117 SRI131117 TBE131117 TLA131117 TUW131117 UES131117 UOO131117 UYK131117 VIG131117 VSC131117 WBY131117 WLU131117 WVQ131117 I196653 JE196653 TA196653 ACW196653 AMS196653 AWO196653 BGK196653 BQG196653 CAC196653 CJY196653 CTU196653 DDQ196653 DNM196653 DXI196653 EHE196653 ERA196653 FAW196653 FKS196653 FUO196653 GEK196653 GOG196653 GYC196653 HHY196653 HRU196653 IBQ196653 ILM196653 IVI196653 JFE196653 JPA196653 JYW196653 KIS196653 KSO196653 LCK196653 LMG196653 LWC196653 MFY196653 MPU196653 MZQ196653 NJM196653 NTI196653 ODE196653 ONA196653 OWW196653 PGS196653 PQO196653 QAK196653 QKG196653 QUC196653 RDY196653 RNU196653 RXQ196653 SHM196653 SRI196653 TBE196653 TLA196653 TUW196653 UES196653 UOO196653 UYK196653 VIG196653 VSC196653 WBY196653 WLU196653 WVQ196653 I262189 JE262189 TA262189 ACW262189 AMS262189 AWO262189 BGK262189 BQG262189 CAC262189 CJY262189 CTU262189 DDQ262189 DNM262189 DXI262189 EHE262189 ERA262189 FAW262189 FKS262189 FUO262189 GEK262189 GOG262189 GYC262189 HHY262189 HRU262189 IBQ262189 ILM262189 IVI262189 JFE262189 JPA262189 JYW262189 KIS262189 KSO262189 LCK262189 LMG262189 LWC262189 MFY262189 MPU262189 MZQ262189 NJM262189 NTI262189 ODE262189 ONA262189 OWW262189 PGS262189 PQO262189 QAK262189 QKG262189 QUC262189 RDY262189 RNU262189 RXQ262189 SHM262189 SRI262189 TBE262189 TLA262189 TUW262189 UES262189 UOO262189 UYK262189 VIG262189 VSC262189 WBY262189 WLU262189 WVQ262189 I327725 JE327725 TA327725 ACW327725 AMS327725 AWO327725 BGK327725 BQG327725 CAC327725 CJY327725 CTU327725 DDQ327725 DNM327725 DXI327725 EHE327725 ERA327725 FAW327725 FKS327725 FUO327725 GEK327725 GOG327725 GYC327725 HHY327725 HRU327725 IBQ327725 ILM327725 IVI327725 JFE327725 JPA327725 JYW327725 KIS327725 KSO327725 LCK327725 LMG327725 LWC327725 MFY327725 MPU327725 MZQ327725 NJM327725 NTI327725 ODE327725 ONA327725 OWW327725 PGS327725 PQO327725 QAK327725 QKG327725 QUC327725 RDY327725 RNU327725 RXQ327725 SHM327725 SRI327725 TBE327725 TLA327725 TUW327725 UES327725 UOO327725 UYK327725 VIG327725 VSC327725 WBY327725 WLU327725 WVQ327725 I393261 JE393261 TA393261 ACW393261 AMS393261 AWO393261 BGK393261 BQG393261 CAC393261 CJY393261 CTU393261 DDQ393261 DNM393261 DXI393261 EHE393261 ERA393261 FAW393261 FKS393261 FUO393261 GEK393261 GOG393261 GYC393261 HHY393261 HRU393261 IBQ393261 ILM393261 IVI393261 JFE393261 JPA393261 JYW393261 KIS393261 KSO393261 LCK393261 LMG393261 LWC393261 MFY393261 MPU393261 MZQ393261 NJM393261 NTI393261 ODE393261 ONA393261 OWW393261 PGS393261 PQO393261 QAK393261 QKG393261 QUC393261 RDY393261 RNU393261 RXQ393261 SHM393261 SRI393261 TBE393261 TLA393261 TUW393261 UES393261 UOO393261 UYK393261 VIG393261 VSC393261 WBY393261 WLU393261 WVQ393261 I458797 JE458797 TA458797 ACW458797 AMS458797 AWO458797 BGK458797 BQG458797 CAC458797 CJY458797 CTU458797 DDQ458797 DNM458797 DXI458797 EHE458797 ERA458797 FAW458797 FKS458797 FUO458797 GEK458797 GOG458797 GYC458797 HHY458797 HRU458797 IBQ458797 ILM458797 IVI458797 JFE458797 JPA458797 JYW458797 KIS458797 KSO458797 LCK458797 LMG458797 LWC458797 MFY458797 MPU458797 MZQ458797 NJM458797 NTI458797 ODE458797 ONA458797 OWW458797 PGS458797 PQO458797 QAK458797 QKG458797 QUC458797 RDY458797 RNU458797 RXQ458797 SHM458797 SRI458797 TBE458797 TLA458797 TUW458797 UES458797 UOO458797 UYK458797 VIG458797 VSC458797 WBY458797 WLU458797 WVQ458797 I524333 JE524333 TA524333 ACW524333 AMS524333 AWO524333 BGK524333 BQG524333 CAC524333 CJY524333 CTU524333 DDQ524333 DNM524333 DXI524333 EHE524333 ERA524333 FAW524333 FKS524333 FUO524333 GEK524333 GOG524333 GYC524333 HHY524333 HRU524333 IBQ524333 ILM524333 IVI524333 JFE524333 JPA524333 JYW524333 KIS524333 KSO524333 LCK524333 LMG524333 LWC524333 MFY524333 MPU524333 MZQ524333 NJM524333 NTI524333 ODE524333 ONA524333 OWW524333 PGS524333 PQO524333 QAK524333 QKG524333 QUC524333 RDY524333 RNU524333 RXQ524333 SHM524333 SRI524333 TBE524333 TLA524333 TUW524333 UES524333 UOO524333 UYK524333 VIG524333 VSC524333 WBY524333 WLU524333 WVQ524333 I589869 JE589869 TA589869 ACW589869 AMS589869 AWO589869 BGK589869 BQG589869 CAC589869 CJY589869 CTU589869 DDQ589869 DNM589869 DXI589869 EHE589869 ERA589869 FAW589869 FKS589869 FUO589869 GEK589869 GOG589869 GYC589869 HHY589869 HRU589869 IBQ589869 ILM589869 IVI589869 JFE589869 JPA589869 JYW589869 KIS589869 KSO589869 LCK589869 LMG589869 LWC589869 MFY589869 MPU589869 MZQ589869 NJM589869 NTI589869 ODE589869 ONA589869 OWW589869 PGS589869 PQO589869 QAK589869 QKG589869 QUC589869 RDY589869 RNU589869 RXQ589869 SHM589869 SRI589869 TBE589869 TLA589869 TUW589869 UES589869 UOO589869 UYK589869 VIG589869 VSC589869 WBY589869 WLU589869 WVQ589869 I655405 JE655405 TA655405 ACW655405 AMS655405 AWO655405 BGK655405 BQG655405 CAC655405 CJY655405 CTU655405 DDQ655405 DNM655405 DXI655405 EHE655405 ERA655405 FAW655405 FKS655405 FUO655405 GEK655405 GOG655405 GYC655405 HHY655405 HRU655405 IBQ655405 ILM655405 IVI655405 JFE655405 JPA655405 JYW655405 KIS655405 KSO655405 LCK655405 LMG655405 LWC655405 MFY655405 MPU655405 MZQ655405 NJM655405 NTI655405 ODE655405 ONA655405 OWW655405 PGS655405 PQO655405 QAK655405 QKG655405 QUC655405 RDY655405 RNU655405 RXQ655405 SHM655405 SRI655405 TBE655405 TLA655405 TUW655405 UES655405 UOO655405 UYK655405 VIG655405 VSC655405 WBY655405 WLU655405 WVQ655405 I720941 JE720941 TA720941 ACW720941 AMS720941 AWO720941 BGK720941 BQG720941 CAC720941 CJY720941 CTU720941 DDQ720941 DNM720941 DXI720941 EHE720941 ERA720941 FAW720941 FKS720941 FUO720941 GEK720941 GOG720941 GYC720941 HHY720941 HRU720941 IBQ720941 ILM720941 IVI720941 JFE720941 JPA720941 JYW720941 KIS720941 KSO720941 LCK720941 LMG720941 LWC720941 MFY720941 MPU720941 MZQ720941 NJM720941 NTI720941 ODE720941 ONA720941 OWW720941 PGS720941 PQO720941 QAK720941 QKG720941 QUC720941 RDY720941 RNU720941 RXQ720941 SHM720941 SRI720941 TBE720941 TLA720941 TUW720941 UES720941 UOO720941 UYK720941 VIG720941 VSC720941 WBY720941 WLU720941 WVQ720941 I786477 JE786477 TA786477 ACW786477 AMS786477 AWO786477 BGK786477 BQG786477 CAC786477 CJY786477 CTU786477 DDQ786477 DNM786477 DXI786477 EHE786477 ERA786477 FAW786477 FKS786477 FUO786477 GEK786477 GOG786477 GYC786477 HHY786477 HRU786477 IBQ786477 ILM786477 IVI786477 JFE786477 JPA786477 JYW786477 KIS786477 KSO786477 LCK786477 LMG786477 LWC786477 MFY786477 MPU786477 MZQ786477 NJM786477 NTI786477 ODE786477 ONA786477 OWW786477 PGS786477 PQO786477 QAK786477 QKG786477 QUC786477 RDY786477 RNU786477 RXQ786477 SHM786477 SRI786477 TBE786477 TLA786477 TUW786477 UES786477 UOO786477 UYK786477 VIG786477 VSC786477 WBY786477 WLU786477 WVQ786477 I852013 JE852013 TA852013 ACW852013 AMS852013 AWO852013 BGK852013 BQG852013 CAC852013 CJY852013 CTU852013 DDQ852013 DNM852013 DXI852013 EHE852013 ERA852013 FAW852013 FKS852013 FUO852013 GEK852013 GOG852013 GYC852013 HHY852013 HRU852013 IBQ852013 ILM852013 IVI852013 JFE852013 JPA852013 JYW852013 KIS852013 KSO852013 LCK852013 LMG852013 LWC852013 MFY852013 MPU852013 MZQ852013 NJM852013 NTI852013 ODE852013 ONA852013 OWW852013 PGS852013 PQO852013 QAK852013 QKG852013 QUC852013 RDY852013 RNU852013 RXQ852013 SHM852013 SRI852013 TBE852013 TLA852013 TUW852013 UES852013 UOO852013 UYK852013 VIG852013 VSC852013 WBY852013 WLU852013 WVQ852013 I917549 JE917549 TA917549 ACW917549 AMS917549 AWO917549 BGK917549 BQG917549 CAC917549 CJY917549 CTU917549 DDQ917549 DNM917549 DXI917549 EHE917549 ERA917549 FAW917549 FKS917549 FUO917549 GEK917549 GOG917549 GYC917549 HHY917549 HRU917549 IBQ917549 ILM917549 IVI917549 JFE917549 JPA917549 JYW917549 KIS917549 KSO917549 LCK917549 LMG917549 LWC917549 MFY917549 MPU917549 MZQ917549 NJM917549 NTI917549 ODE917549 ONA917549 OWW917549 PGS917549 PQO917549 QAK917549 QKG917549 QUC917549 RDY917549 RNU917549 RXQ917549 SHM917549 SRI917549 TBE917549 TLA917549 TUW917549 UES917549 UOO917549 UYK917549 VIG917549 VSC917549 WBY917549 WLU917549 WVQ917549 I983085 JE983085 TA983085 ACW983085 AMS983085 AWO983085 BGK983085 BQG983085 CAC983085 CJY983085 CTU983085 DDQ983085 DNM983085 DXI983085 EHE983085 ERA983085 FAW983085 FKS983085 FUO983085 GEK983085 GOG983085 GYC983085 HHY983085 HRU983085 IBQ983085 ILM983085 IVI983085 JFE983085 JPA983085 JYW983085 KIS983085 KSO983085 LCK983085 LMG983085 LWC983085 MFY983085 MPU983085 MZQ983085 NJM983085 NTI983085 ODE983085 ONA983085 OWW983085 PGS983085 PQO983085 QAK983085 QKG983085 QUC983085 RDY983085 RNU983085 RXQ983085 SHM983085 SRI983085 TBE983085 TLA983085 TUW983085 UES983085 UOO983085 UYK983085 VIG983085 VSC983085 WBY983085 WLU983085 WVQ983085 M65581 JI65581 TE65581 ADA65581 AMW65581 AWS65581 BGO65581 BQK65581 CAG65581 CKC65581 CTY65581 DDU65581 DNQ65581 DXM65581 EHI65581 ERE65581 FBA65581 FKW65581 FUS65581 GEO65581 GOK65581 GYG65581 HIC65581 HRY65581 IBU65581 ILQ65581 IVM65581 JFI65581 JPE65581 JZA65581 KIW65581 KSS65581 LCO65581 LMK65581 LWG65581 MGC65581 MPY65581 MZU65581 NJQ65581 NTM65581 ODI65581 ONE65581 OXA65581 PGW65581 PQS65581 QAO65581 QKK65581 QUG65581 REC65581 RNY65581 RXU65581 SHQ65581 SRM65581 TBI65581 TLE65581 TVA65581 UEW65581 UOS65581 UYO65581 VIK65581 VSG65581 WCC65581 WLY65581 WVU65581 M131117 JI131117 TE131117 ADA131117 AMW131117 AWS131117 BGO131117 BQK131117 CAG131117 CKC131117 CTY131117 DDU131117 DNQ131117 DXM131117 EHI131117 ERE131117 FBA131117 FKW131117 FUS131117 GEO131117 GOK131117 GYG131117 HIC131117 HRY131117 IBU131117 ILQ131117 IVM131117 JFI131117 JPE131117 JZA131117 KIW131117 KSS131117 LCO131117 LMK131117 LWG131117 MGC131117 MPY131117 MZU131117 NJQ131117 NTM131117 ODI131117 ONE131117 OXA131117 PGW131117 PQS131117 QAO131117 QKK131117 QUG131117 REC131117 RNY131117 RXU131117 SHQ131117 SRM131117 TBI131117 TLE131117 TVA131117 UEW131117 UOS131117 UYO131117 VIK131117 VSG131117 WCC131117 WLY131117 WVU131117 M196653 JI196653 TE196653 ADA196653 AMW196653 AWS196653 BGO196653 BQK196653 CAG196653 CKC196653 CTY196653 DDU196653 DNQ196653 DXM196653 EHI196653 ERE196653 FBA196653 FKW196653 FUS196653 GEO196653 GOK196653 GYG196653 HIC196653 HRY196653 IBU196653 ILQ196653 IVM196653 JFI196653 JPE196653 JZA196653 KIW196653 KSS196653 LCO196653 LMK196653 LWG196653 MGC196653 MPY196653 MZU196653 NJQ196653 NTM196653 ODI196653 ONE196653 OXA196653 PGW196653 PQS196653 QAO196653 QKK196653 QUG196653 REC196653 RNY196653 RXU196653 SHQ196653 SRM196653 TBI196653 TLE196653 TVA196653 UEW196653 UOS196653 UYO196653 VIK196653 VSG196653 WCC196653 WLY196653 WVU196653 M262189 JI262189 TE262189 ADA262189 AMW262189 AWS262189 BGO262189 BQK262189 CAG262189 CKC262189 CTY262189 DDU262189 DNQ262189 DXM262189 EHI262189 ERE262189 FBA262189 FKW262189 FUS262189 GEO262189 GOK262189 GYG262189 HIC262189 HRY262189 IBU262189 ILQ262189 IVM262189 JFI262189 JPE262189 JZA262189 KIW262189 KSS262189 LCO262189 LMK262189 LWG262189 MGC262189 MPY262189 MZU262189 NJQ262189 NTM262189 ODI262189 ONE262189 OXA262189 PGW262189 PQS262189 QAO262189 QKK262189 QUG262189 REC262189 RNY262189 RXU262189 SHQ262189 SRM262189 TBI262189 TLE262189 TVA262189 UEW262189 UOS262189 UYO262189 VIK262189 VSG262189 WCC262189 WLY262189 WVU262189 M327725 JI327725 TE327725 ADA327725 AMW327725 AWS327725 BGO327725 BQK327725 CAG327725 CKC327725 CTY327725 DDU327725 DNQ327725 DXM327725 EHI327725 ERE327725 FBA327725 FKW327725 FUS327725 GEO327725 GOK327725 GYG327725 HIC327725 HRY327725 IBU327725 ILQ327725 IVM327725 JFI327725 JPE327725 JZA327725 KIW327725 KSS327725 LCO327725 LMK327725 LWG327725 MGC327725 MPY327725 MZU327725 NJQ327725 NTM327725 ODI327725 ONE327725 OXA327725 PGW327725 PQS327725 QAO327725 QKK327725 QUG327725 REC327725 RNY327725 RXU327725 SHQ327725 SRM327725 TBI327725 TLE327725 TVA327725 UEW327725 UOS327725 UYO327725 VIK327725 VSG327725 WCC327725 WLY327725 WVU327725 M393261 JI393261 TE393261 ADA393261 AMW393261 AWS393261 BGO393261 BQK393261 CAG393261 CKC393261 CTY393261 DDU393261 DNQ393261 DXM393261 EHI393261 ERE393261 FBA393261 FKW393261 FUS393261 GEO393261 GOK393261 GYG393261 HIC393261 HRY393261 IBU393261 ILQ393261 IVM393261 JFI393261 JPE393261 JZA393261 KIW393261 KSS393261 LCO393261 LMK393261 LWG393261 MGC393261 MPY393261 MZU393261 NJQ393261 NTM393261 ODI393261 ONE393261 OXA393261 PGW393261 PQS393261 QAO393261 QKK393261 QUG393261 REC393261 RNY393261 RXU393261 SHQ393261 SRM393261 TBI393261 TLE393261 TVA393261 UEW393261 UOS393261 UYO393261 VIK393261 VSG393261 WCC393261 WLY393261 WVU393261 M458797 JI458797 TE458797 ADA458797 AMW458797 AWS458797 BGO458797 BQK458797 CAG458797 CKC458797 CTY458797 DDU458797 DNQ458797 DXM458797 EHI458797 ERE458797 FBA458797 FKW458797 FUS458797 GEO458797 GOK458797 GYG458797 HIC458797 HRY458797 IBU458797 ILQ458797 IVM458797 JFI458797 JPE458797 JZA458797 KIW458797 KSS458797 LCO458797 LMK458797 LWG458797 MGC458797 MPY458797 MZU458797 NJQ458797 NTM458797 ODI458797 ONE458797 OXA458797 PGW458797 PQS458797 QAO458797 QKK458797 QUG458797 REC458797 RNY458797 RXU458797 SHQ458797 SRM458797 TBI458797 TLE458797 TVA458797 UEW458797 UOS458797 UYO458797 VIK458797 VSG458797 WCC458797 WLY458797 WVU458797 M524333 JI524333 TE524333 ADA524333 AMW524333 AWS524333 BGO524333 BQK524333 CAG524333 CKC524333 CTY524333 DDU524333 DNQ524333 DXM524333 EHI524333 ERE524333 FBA524333 FKW524333 FUS524333 GEO524333 GOK524333 GYG524333 HIC524333 HRY524333 IBU524333 ILQ524333 IVM524333 JFI524333 JPE524333 JZA524333 KIW524333 KSS524333 LCO524333 LMK524333 LWG524333 MGC524333 MPY524333 MZU524333 NJQ524333 NTM524333 ODI524333 ONE524333 OXA524333 PGW524333 PQS524333 QAO524333 QKK524333 QUG524333 REC524333 RNY524333 RXU524333 SHQ524333 SRM524333 TBI524333 TLE524333 TVA524333 UEW524333 UOS524333 UYO524333 VIK524333 VSG524333 WCC524333 WLY524333 WVU524333 M589869 JI589869 TE589869 ADA589869 AMW589869 AWS589869 BGO589869 BQK589869 CAG589869 CKC589869 CTY589869 DDU589869 DNQ589869 DXM589869 EHI589869 ERE589869 FBA589869 FKW589869 FUS589869 GEO589869 GOK589869 GYG589869 HIC589869 HRY589869 IBU589869 ILQ589869 IVM589869 JFI589869 JPE589869 JZA589869 KIW589869 KSS589869 LCO589869 LMK589869 LWG589869 MGC589869 MPY589869 MZU589869 NJQ589869 NTM589869 ODI589869 ONE589869 OXA589869 PGW589869 PQS589869 QAO589869 QKK589869 QUG589869 REC589869 RNY589869 RXU589869 SHQ589869 SRM589869 TBI589869 TLE589869 TVA589869 UEW589869 UOS589869 UYO589869 VIK589869 VSG589869 WCC589869 WLY589869 WVU589869 M655405 JI655405 TE655405 ADA655405 AMW655405 AWS655405 BGO655405 BQK655405 CAG655405 CKC655405 CTY655405 DDU655405 DNQ655405 DXM655405 EHI655405 ERE655405 FBA655405 FKW655405 FUS655405 GEO655405 GOK655405 GYG655405 HIC655405 HRY655405 IBU655405 ILQ655405 IVM655405 JFI655405 JPE655405 JZA655405 KIW655405 KSS655405 LCO655405 LMK655405 LWG655405 MGC655405 MPY655405 MZU655405 NJQ655405 NTM655405 ODI655405 ONE655405 OXA655405 PGW655405 PQS655405 QAO655405 QKK655405 QUG655405 REC655405 RNY655405 RXU655405 SHQ655405 SRM655405 TBI655405 TLE655405 TVA655405 UEW655405 UOS655405 UYO655405 VIK655405 VSG655405 WCC655405 WLY655405 WVU655405 M720941 JI720941 TE720941 ADA720941 AMW720941 AWS720941 BGO720941 BQK720941 CAG720941 CKC720941 CTY720941 DDU720941 DNQ720941 DXM720941 EHI720941 ERE720941 FBA720941 FKW720941 FUS720941 GEO720941 GOK720941 GYG720941 HIC720941 HRY720941 IBU720941 ILQ720941 IVM720941 JFI720941 JPE720941 JZA720941 KIW720941 KSS720941 LCO720941 LMK720941 LWG720941 MGC720941 MPY720941 MZU720941 NJQ720941 NTM720941 ODI720941 ONE720941 OXA720941 PGW720941 PQS720941 QAO720941 QKK720941 QUG720941 REC720941 RNY720941 RXU720941 SHQ720941 SRM720941 TBI720941 TLE720941 TVA720941 UEW720941 UOS720941 UYO720941 VIK720941 VSG720941 WCC720941 WLY720941 WVU720941 M786477 JI786477 TE786477 ADA786477 AMW786477 AWS786477 BGO786477 BQK786477 CAG786477 CKC786477 CTY786477 DDU786477 DNQ786477 DXM786477 EHI786477 ERE786477 FBA786477 FKW786477 FUS786477 GEO786477 GOK786477 GYG786477 HIC786477 HRY786477 IBU786477 ILQ786477 IVM786477 JFI786477 JPE786477 JZA786477 KIW786477 KSS786477 LCO786477 LMK786477 LWG786477 MGC786477 MPY786477 MZU786477 NJQ786477 NTM786477 ODI786477 ONE786477 OXA786477 PGW786477 PQS786477 QAO786477 QKK786477 QUG786477 REC786477 RNY786477 RXU786477 SHQ786477 SRM786477 TBI786477 TLE786477 TVA786477 UEW786477 UOS786477 UYO786477 VIK786477 VSG786477 WCC786477 WLY786477 WVU786477 M852013 JI852013 TE852013 ADA852013 AMW852013 AWS852013 BGO852013 BQK852013 CAG852013 CKC852013 CTY852013 DDU852013 DNQ852013 DXM852013 EHI852013 ERE852013 FBA852013 FKW852013 FUS852013 GEO852013 GOK852013 GYG852013 HIC852013 HRY852013 IBU852013 ILQ852013 IVM852013 JFI852013 JPE852013 JZA852013 KIW852013 KSS852013 LCO852013 LMK852013 LWG852013 MGC852013 MPY852013 MZU852013 NJQ852013 NTM852013 ODI852013 ONE852013 OXA852013 PGW852013 PQS852013 QAO852013 QKK852013 QUG852013 REC852013 RNY852013 RXU852013 SHQ852013 SRM852013 TBI852013 TLE852013 TVA852013 UEW852013 UOS852013 UYO852013 VIK852013 VSG852013 WCC852013 WLY852013 WVU852013 M917549 JI917549 TE917549 ADA917549 AMW917549 AWS917549 BGO917549 BQK917549 CAG917549 CKC917549 CTY917549 DDU917549 DNQ917549 DXM917549 EHI917549 ERE917549 FBA917549 FKW917549 FUS917549 GEO917549 GOK917549 GYG917549 HIC917549 HRY917549 IBU917549 ILQ917549 IVM917549 JFI917549 JPE917549 JZA917549 KIW917549 KSS917549 LCO917549 LMK917549 LWG917549 MGC917549 MPY917549 MZU917549 NJQ917549 NTM917549 ODI917549 ONE917549 OXA917549 PGW917549 PQS917549 QAO917549 QKK917549 QUG917549 REC917549 RNY917549 RXU917549 SHQ917549 SRM917549 TBI917549 TLE917549 TVA917549 UEW917549 UOS917549 UYO917549 VIK917549 VSG917549 WCC917549 WLY917549 WVU917549 M983085 JI983085 TE983085 ADA983085 AMW983085 AWS983085 BGO983085 BQK983085 CAG983085 CKC983085 CTY983085 DDU983085 DNQ983085 DXM983085 EHI983085 ERE983085 FBA983085 FKW983085 FUS983085 GEO983085 GOK983085 GYG983085 HIC983085 HRY983085 IBU983085 ILQ983085 IVM983085 JFI983085 JPE983085 JZA983085 KIW983085 KSS983085 LCO983085 LMK983085 LWG983085 MGC983085 MPY983085 MZU983085 NJQ983085 NTM983085 ODI983085 ONE983085 OXA983085 PGW983085 PQS983085 QAO983085 QKK983085 QUG983085 REC983085 RNY983085 RXU983085 SHQ983085 SRM983085 TBI983085 TLE983085 TVA983085 UEW983085 UOS983085 UYO983085 VIK983085 VSG983085 WCC983085 WLY983085 WVU983085 O65581:O65583 JK65581:JK65583 TG65581:TG65583 ADC65581:ADC65583 AMY65581:AMY65583 AWU65581:AWU65583 BGQ65581:BGQ65583 BQM65581:BQM65583 CAI65581:CAI65583 CKE65581:CKE65583 CUA65581:CUA65583 DDW65581:DDW65583 DNS65581:DNS65583 DXO65581:DXO65583 EHK65581:EHK65583 ERG65581:ERG65583 FBC65581:FBC65583 FKY65581:FKY65583 FUU65581:FUU65583 GEQ65581:GEQ65583 GOM65581:GOM65583 GYI65581:GYI65583 HIE65581:HIE65583 HSA65581:HSA65583 IBW65581:IBW65583 ILS65581:ILS65583 IVO65581:IVO65583 JFK65581:JFK65583 JPG65581:JPG65583 JZC65581:JZC65583 KIY65581:KIY65583 KSU65581:KSU65583 LCQ65581:LCQ65583 LMM65581:LMM65583 LWI65581:LWI65583 MGE65581:MGE65583 MQA65581:MQA65583 MZW65581:MZW65583 NJS65581:NJS65583 NTO65581:NTO65583 ODK65581:ODK65583 ONG65581:ONG65583 OXC65581:OXC65583 PGY65581:PGY65583 PQU65581:PQU65583 QAQ65581:QAQ65583 QKM65581:QKM65583 QUI65581:QUI65583 REE65581:REE65583 ROA65581:ROA65583 RXW65581:RXW65583 SHS65581:SHS65583 SRO65581:SRO65583 TBK65581:TBK65583 TLG65581:TLG65583 TVC65581:TVC65583 UEY65581:UEY65583 UOU65581:UOU65583 UYQ65581:UYQ65583 VIM65581:VIM65583 VSI65581:VSI65583 WCE65581:WCE65583 WMA65581:WMA65583 WVW65581:WVW65583 O131117:O131119 JK131117:JK131119 TG131117:TG131119 ADC131117:ADC131119 AMY131117:AMY131119 AWU131117:AWU131119 BGQ131117:BGQ131119 BQM131117:BQM131119 CAI131117:CAI131119 CKE131117:CKE131119 CUA131117:CUA131119 DDW131117:DDW131119 DNS131117:DNS131119 DXO131117:DXO131119 EHK131117:EHK131119 ERG131117:ERG131119 FBC131117:FBC131119 FKY131117:FKY131119 FUU131117:FUU131119 GEQ131117:GEQ131119 GOM131117:GOM131119 GYI131117:GYI131119 HIE131117:HIE131119 HSA131117:HSA131119 IBW131117:IBW131119 ILS131117:ILS131119 IVO131117:IVO131119 JFK131117:JFK131119 JPG131117:JPG131119 JZC131117:JZC131119 KIY131117:KIY131119 KSU131117:KSU131119 LCQ131117:LCQ131119 LMM131117:LMM131119 LWI131117:LWI131119 MGE131117:MGE131119 MQA131117:MQA131119 MZW131117:MZW131119 NJS131117:NJS131119 NTO131117:NTO131119 ODK131117:ODK131119 ONG131117:ONG131119 OXC131117:OXC131119 PGY131117:PGY131119 PQU131117:PQU131119 QAQ131117:QAQ131119 QKM131117:QKM131119 QUI131117:QUI131119 REE131117:REE131119 ROA131117:ROA131119 RXW131117:RXW131119 SHS131117:SHS131119 SRO131117:SRO131119 TBK131117:TBK131119 TLG131117:TLG131119 TVC131117:TVC131119 UEY131117:UEY131119 UOU131117:UOU131119 UYQ131117:UYQ131119 VIM131117:VIM131119 VSI131117:VSI131119 WCE131117:WCE131119 WMA131117:WMA131119 WVW131117:WVW131119 O196653:O196655 JK196653:JK196655 TG196653:TG196655 ADC196653:ADC196655 AMY196653:AMY196655 AWU196653:AWU196655 BGQ196653:BGQ196655 BQM196653:BQM196655 CAI196653:CAI196655 CKE196653:CKE196655 CUA196653:CUA196655 DDW196653:DDW196655 DNS196653:DNS196655 DXO196653:DXO196655 EHK196653:EHK196655 ERG196653:ERG196655 FBC196653:FBC196655 FKY196653:FKY196655 FUU196653:FUU196655 GEQ196653:GEQ196655 GOM196653:GOM196655 GYI196653:GYI196655 HIE196653:HIE196655 HSA196653:HSA196655 IBW196653:IBW196655 ILS196653:ILS196655 IVO196653:IVO196655 JFK196653:JFK196655 JPG196653:JPG196655 JZC196653:JZC196655 KIY196653:KIY196655 KSU196653:KSU196655 LCQ196653:LCQ196655 LMM196653:LMM196655 LWI196653:LWI196655 MGE196653:MGE196655 MQA196653:MQA196655 MZW196653:MZW196655 NJS196653:NJS196655 NTO196653:NTO196655 ODK196653:ODK196655 ONG196653:ONG196655 OXC196653:OXC196655 PGY196653:PGY196655 PQU196653:PQU196655 QAQ196653:QAQ196655 QKM196653:QKM196655 QUI196653:QUI196655 REE196653:REE196655 ROA196653:ROA196655 RXW196653:RXW196655 SHS196653:SHS196655 SRO196653:SRO196655 TBK196653:TBK196655 TLG196653:TLG196655 TVC196653:TVC196655 UEY196653:UEY196655 UOU196653:UOU196655 UYQ196653:UYQ196655 VIM196653:VIM196655 VSI196653:VSI196655 WCE196653:WCE196655 WMA196653:WMA196655 WVW196653:WVW196655 O262189:O262191 JK262189:JK262191 TG262189:TG262191 ADC262189:ADC262191 AMY262189:AMY262191 AWU262189:AWU262191 BGQ262189:BGQ262191 BQM262189:BQM262191 CAI262189:CAI262191 CKE262189:CKE262191 CUA262189:CUA262191 DDW262189:DDW262191 DNS262189:DNS262191 DXO262189:DXO262191 EHK262189:EHK262191 ERG262189:ERG262191 FBC262189:FBC262191 FKY262189:FKY262191 FUU262189:FUU262191 GEQ262189:GEQ262191 GOM262189:GOM262191 GYI262189:GYI262191 HIE262189:HIE262191 HSA262189:HSA262191 IBW262189:IBW262191 ILS262189:ILS262191 IVO262189:IVO262191 JFK262189:JFK262191 JPG262189:JPG262191 JZC262189:JZC262191 KIY262189:KIY262191 KSU262189:KSU262191 LCQ262189:LCQ262191 LMM262189:LMM262191 LWI262189:LWI262191 MGE262189:MGE262191 MQA262189:MQA262191 MZW262189:MZW262191 NJS262189:NJS262191 NTO262189:NTO262191 ODK262189:ODK262191 ONG262189:ONG262191 OXC262189:OXC262191 PGY262189:PGY262191 PQU262189:PQU262191 QAQ262189:QAQ262191 QKM262189:QKM262191 QUI262189:QUI262191 REE262189:REE262191 ROA262189:ROA262191 RXW262189:RXW262191 SHS262189:SHS262191 SRO262189:SRO262191 TBK262189:TBK262191 TLG262189:TLG262191 TVC262189:TVC262191 UEY262189:UEY262191 UOU262189:UOU262191 UYQ262189:UYQ262191 VIM262189:VIM262191 VSI262189:VSI262191 WCE262189:WCE262191 WMA262189:WMA262191 WVW262189:WVW262191 O327725:O327727 JK327725:JK327727 TG327725:TG327727 ADC327725:ADC327727 AMY327725:AMY327727 AWU327725:AWU327727 BGQ327725:BGQ327727 BQM327725:BQM327727 CAI327725:CAI327727 CKE327725:CKE327727 CUA327725:CUA327727 DDW327725:DDW327727 DNS327725:DNS327727 DXO327725:DXO327727 EHK327725:EHK327727 ERG327725:ERG327727 FBC327725:FBC327727 FKY327725:FKY327727 FUU327725:FUU327727 GEQ327725:GEQ327727 GOM327725:GOM327727 GYI327725:GYI327727 HIE327725:HIE327727 HSA327725:HSA327727 IBW327725:IBW327727 ILS327725:ILS327727 IVO327725:IVO327727 JFK327725:JFK327727 JPG327725:JPG327727 JZC327725:JZC327727 KIY327725:KIY327727 KSU327725:KSU327727 LCQ327725:LCQ327727 LMM327725:LMM327727 LWI327725:LWI327727 MGE327725:MGE327727 MQA327725:MQA327727 MZW327725:MZW327727 NJS327725:NJS327727 NTO327725:NTO327727 ODK327725:ODK327727 ONG327725:ONG327727 OXC327725:OXC327727 PGY327725:PGY327727 PQU327725:PQU327727 QAQ327725:QAQ327727 QKM327725:QKM327727 QUI327725:QUI327727 REE327725:REE327727 ROA327725:ROA327727 RXW327725:RXW327727 SHS327725:SHS327727 SRO327725:SRO327727 TBK327725:TBK327727 TLG327725:TLG327727 TVC327725:TVC327727 UEY327725:UEY327727 UOU327725:UOU327727 UYQ327725:UYQ327727 VIM327725:VIM327727 VSI327725:VSI327727 WCE327725:WCE327727 WMA327725:WMA327727 WVW327725:WVW327727 O393261:O393263 JK393261:JK393263 TG393261:TG393263 ADC393261:ADC393263 AMY393261:AMY393263 AWU393261:AWU393263 BGQ393261:BGQ393263 BQM393261:BQM393263 CAI393261:CAI393263 CKE393261:CKE393263 CUA393261:CUA393263 DDW393261:DDW393263 DNS393261:DNS393263 DXO393261:DXO393263 EHK393261:EHK393263 ERG393261:ERG393263 FBC393261:FBC393263 FKY393261:FKY393263 FUU393261:FUU393263 GEQ393261:GEQ393263 GOM393261:GOM393263 GYI393261:GYI393263 HIE393261:HIE393263 HSA393261:HSA393263 IBW393261:IBW393263 ILS393261:ILS393263 IVO393261:IVO393263 JFK393261:JFK393263 JPG393261:JPG393263 JZC393261:JZC393263 KIY393261:KIY393263 KSU393261:KSU393263 LCQ393261:LCQ393263 LMM393261:LMM393263 LWI393261:LWI393263 MGE393261:MGE393263 MQA393261:MQA393263 MZW393261:MZW393263 NJS393261:NJS393263 NTO393261:NTO393263 ODK393261:ODK393263 ONG393261:ONG393263 OXC393261:OXC393263 PGY393261:PGY393263 PQU393261:PQU393263 QAQ393261:QAQ393263 QKM393261:QKM393263 QUI393261:QUI393263 REE393261:REE393263 ROA393261:ROA393263 RXW393261:RXW393263 SHS393261:SHS393263 SRO393261:SRO393263 TBK393261:TBK393263 TLG393261:TLG393263 TVC393261:TVC393263 UEY393261:UEY393263 UOU393261:UOU393263 UYQ393261:UYQ393263 VIM393261:VIM393263 VSI393261:VSI393263 WCE393261:WCE393263 WMA393261:WMA393263 WVW393261:WVW393263 O458797:O458799 JK458797:JK458799 TG458797:TG458799 ADC458797:ADC458799 AMY458797:AMY458799 AWU458797:AWU458799 BGQ458797:BGQ458799 BQM458797:BQM458799 CAI458797:CAI458799 CKE458797:CKE458799 CUA458797:CUA458799 DDW458797:DDW458799 DNS458797:DNS458799 DXO458797:DXO458799 EHK458797:EHK458799 ERG458797:ERG458799 FBC458797:FBC458799 FKY458797:FKY458799 FUU458797:FUU458799 GEQ458797:GEQ458799 GOM458797:GOM458799 GYI458797:GYI458799 HIE458797:HIE458799 HSA458797:HSA458799 IBW458797:IBW458799 ILS458797:ILS458799 IVO458797:IVO458799 JFK458797:JFK458799 JPG458797:JPG458799 JZC458797:JZC458799 KIY458797:KIY458799 KSU458797:KSU458799 LCQ458797:LCQ458799 LMM458797:LMM458799 LWI458797:LWI458799 MGE458797:MGE458799 MQA458797:MQA458799 MZW458797:MZW458799 NJS458797:NJS458799 NTO458797:NTO458799 ODK458797:ODK458799 ONG458797:ONG458799 OXC458797:OXC458799 PGY458797:PGY458799 PQU458797:PQU458799 QAQ458797:QAQ458799 QKM458797:QKM458799 QUI458797:QUI458799 REE458797:REE458799 ROA458797:ROA458799 RXW458797:RXW458799 SHS458797:SHS458799 SRO458797:SRO458799 TBK458797:TBK458799 TLG458797:TLG458799 TVC458797:TVC458799 UEY458797:UEY458799 UOU458797:UOU458799 UYQ458797:UYQ458799 VIM458797:VIM458799 VSI458797:VSI458799 WCE458797:WCE458799 WMA458797:WMA458799 WVW458797:WVW458799 O524333:O524335 JK524333:JK524335 TG524333:TG524335 ADC524333:ADC524335 AMY524333:AMY524335 AWU524333:AWU524335 BGQ524333:BGQ524335 BQM524333:BQM524335 CAI524333:CAI524335 CKE524333:CKE524335 CUA524333:CUA524335 DDW524333:DDW524335 DNS524333:DNS524335 DXO524333:DXO524335 EHK524333:EHK524335 ERG524333:ERG524335 FBC524333:FBC524335 FKY524333:FKY524335 FUU524333:FUU524335 GEQ524333:GEQ524335 GOM524333:GOM524335 GYI524333:GYI524335 HIE524333:HIE524335 HSA524333:HSA524335 IBW524333:IBW524335 ILS524333:ILS524335 IVO524333:IVO524335 JFK524333:JFK524335 JPG524333:JPG524335 JZC524333:JZC524335 KIY524333:KIY524335 KSU524333:KSU524335 LCQ524333:LCQ524335 LMM524333:LMM524335 LWI524333:LWI524335 MGE524333:MGE524335 MQA524333:MQA524335 MZW524333:MZW524335 NJS524333:NJS524335 NTO524333:NTO524335 ODK524333:ODK524335 ONG524333:ONG524335 OXC524333:OXC524335 PGY524333:PGY524335 PQU524333:PQU524335 QAQ524333:QAQ524335 QKM524333:QKM524335 QUI524333:QUI524335 REE524333:REE524335 ROA524333:ROA524335 RXW524333:RXW524335 SHS524333:SHS524335 SRO524333:SRO524335 TBK524333:TBK524335 TLG524333:TLG524335 TVC524333:TVC524335 UEY524333:UEY524335 UOU524333:UOU524335 UYQ524333:UYQ524335 VIM524333:VIM524335 VSI524333:VSI524335 WCE524333:WCE524335 WMA524333:WMA524335 WVW524333:WVW524335 O589869:O589871 JK589869:JK589871 TG589869:TG589871 ADC589869:ADC589871 AMY589869:AMY589871 AWU589869:AWU589871 BGQ589869:BGQ589871 BQM589869:BQM589871 CAI589869:CAI589871 CKE589869:CKE589871 CUA589869:CUA589871 DDW589869:DDW589871 DNS589869:DNS589871 DXO589869:DXO589871 EHK589869:EHK589871 ERG589869:ERG589871 FBC589869:FBC589871 FKY589869:FKY589871 FUU589869:FUU589871 GEQ589869:GEQ589871 GOM589869:GOM589871 GYI589869:GYI589871 HIE589869:HIE589871 HSA589869:HSA589871 IBW589869:IBW589871 ILS589869:ILS589871 IVO589869:IVO589871 JFK589869:JFK589871 JPG589869:JPG589871 JZC589869:JZC589871 KIY589869:KIY589871 KSU589869:KSU589871 LCQ589869:LCQ589871 LMM589869:LMM589871 LWI589869:LWI589871 MGE589869:MGE589871 MQA589869:MQA589871 MZW589869:MZW589871 NJS589869:NJS589871 NTO589869:NTO589871 ODK589869:ODK589871 ONG589869:ONG589871 OXC589869:OXC589871 PGY589869:PGY589871 PQU589869:PQU589871 QAQ589869:QAQ589871 QKM589869:QKM589871 QUI589869:QUI589871 REE589869:REE589871 ROA589869:ROA589871 RXW589869:RXW589871 SHS589869:SHS589871 SRO589869:SRO589871 TBK589869:TBK589871 TLG589869:TLG589871 TVC589869:TVC589871 UEY589869:UEY589871 UOU589869:UOU589871 UYQ589869:UYQ589871 VIM589869:VIM589871 VSI589869:VSI589871 WCE589869:WCE589871 WMA589869:WMA589871 WVW589869:WVW589871 O655405:O655407 JK655405:JK655407 TG655405:TG655407 ADC655405:ADC655407 AMY655405:AMY655407 AWU655405:AWU655407 BGQ655405:BGQ655407 BQM655405:BQM655407 CAI655405:CAI655407 CKE655405:CKE655407 CUA655405:CUA655407 DDW655405:DDW655407 DNS655405:DNS655407 DXO655405:DXO655407 EHK655405:EHK655407 ERG655405:ERG655407 FBC655405:FBC655407 FKY655405:FKY655407 FUU655405:FUU655407 GEQ655405:GEQ655407 GOM655405:GOM655407 GYI655405:GYI655407 HIE655405:HIE655407 HSA655405:HSA655407 IBW655405:IBW655407 ILS655405:ILS655407 IVO655405:IVO655407 JFK655405:JFK655407 JPG655405:JPG655407 JZC655405:JZC655407 KIY655405:KIY655407 KSU655405:KSU655407 LCQ655405:LCQ655407 LMM655405:LMM655407 LWI655405:LWI655407 MGE655405:MGE655407 MQA655405:MQA655407 MZW655405:MZW655407 NJS655405:NJS655407 NTO655405:NTO655407 ODK655405:ODK655407 ONG655405:ONG655407 OXC655405:OXC655407 PGY655405:PGY655407 PQU655405:PQU655407 QAQ655405:QAQ655407 QKM655405:QKM655407 QUI655405:QUI655407 REE655405:REE655407 ROA655405:ROA655407 RXW655405:RXW655407 SHS655405:SHS655407 SRO655405:SRO655407 TBK655405:TBK655407 TLG655405:TLG655407 TVC655405:TVC655407 UEY655405:UEY655407 UOU655405:UOU655407 UYQ655405:UYQ655407 VIM655405:VIM655407 VSI655405:VSI655407 WCE655405:WCE655407 WMA655405:WMA655407 WVW655405:WVW655407 O720941:O720943 JK720941:JK720943 TG720941:TG720943 ADC720941:ADC720943 AMY720941:AMY720943 AWU720941:AWU720943 BGQ720941:BGQ720943 BQM720941:BQM720943 CAI720941:CAI720943 CKE720941:CKE720943 CUA720941:CUA720943 DDW720941:DDW720943 DNS720941:DNS720943 DXO720941:DXO720943 EHK720941:EHK720943 ERG720941:ERG720943 FBC720941:FBC720943 FKY720941:FKY720943 FUU720941:FUU720943 GEQ720941:GEQ720943 GOM720941:GOM720943 GYI720941:GYI720943 HIE720941:HIE720943 HSA720941:HSA720943 IBW720941:IBW720943 ILS720941:ILS720943 IVO720941:IVO720943 JFK720941:JFK720943 JPG720941:JPG720943 JZC720941:JZC720943 KIY720941:KIY720943 KSU720941:KSU720943 LCQ720941:LCQ720943 LMM720941:LMM720943 LWI720941:LWI720943 MGE720941:MGE720943 MQA720941:MQA720943 MZW720941:MZW720943 NJS720941:NJS720943 NTO720941:NTO720943 ODK720941:ODK720943 ONG720941:ONG720943 OXC720941:OXC720943 PGY720941:PGY720943 PQU720941:PQU720943 QAQ720941:QAQ720943 QKM720941:QKM720943 QUI720941:QUI720943 REE720941:REE720943 ROA720941:ROA720943 RXW720941:RXW720943 SHS720941:SHS720943 SRO720941:SRO720943 TBK720941:TBK720943 TLG720941:TLG720943 TVC720941:TVC720943 UEY720941:UEY720943 UOU720941:UOU720943 UYQ720941:UYQ720943 VIM720941:VIM720943 VSI720941:VSI720943 WCE720941:WCE720943 WMA720941:WMA720943 WVW720941:WVW720943 O786477:O786479 JK786477:JK786479 TG786477:TG786479 ADC786477:ADC786479 AMY786477:AMY786479 AWU786477:AWU786479 BGQ786477:BGQ786479 BQM786477:BQM786479 CAI786477:CAI786479 CKE786477:CKE786479 CUA786477:CUA786479 DDW786477:DDW786479 DNS786477:DNS786479 DXO786477:DXO786479 EHK786477:EHK786479 ERG786477:ERG786479 FBC786477:FBC786479 FKY786477:FKY786479 FUU786477:FUU786479 GEQ786477:GEQ786479 GOM786477:GOM786479 GYI786477:GYI786479 HIE786477:HIE786479 HSA786477:HSA786479 IBW786477:IBW786479 ILS786477:ILS786479 IVO786477:IVO786479 JFK786477:JFK786479 JPG786477:JPG786479 JZC786477:JZC786479 KIY786477:KIY786479 KSU786477:KSU786479 LCQ786477:LCQ786479 LMM786477:LMM786479 LWI786477:LWI786479 MGE786477:MGE786479 MQA786477:MQA786479 MZW786477:MZW786479 NJS786477:NJS786479 NTO786477:NTO786479 ODK786477:ODK786479 ONG786477:ONG786479 OXC786477:OXC786479 PGY786477:PGY786479 PQU786477:PQU786479 QAQ786477:QAQ786479 QKM786477:QKM786479 QUI786477:QUI786479 REE786477:REE786479 ROA786477:ROA786479 RXW786477:RXW786479 SHS786477:SHS786479 SRO786477:SRO786479 TBK786477:TBK786479 TLG786477:TLG786479 TVC786477:TVC786479 UEY786477:UEY786479 UOU786477:UOU786479 UYQ786477:UYQ786479 VIM786477:VIM786479 VSI786477:VSI786479 WCE786477:WCE786479 WMA786477:WMA786479 WVW786477:WVW786479 O852013:O852015 JK852013:JK852015 TG852013:TG852015 ADC852013:ADC852015 AMY852013:AMY852015 AWU852013:AWU852015 BGQ852013:BGQ852015 BQM852013:BQM852015 CAI852013:CAI852015 CKE852013:CKE852015 CUA852013:CUA852015 DDW852013:DDW852015 DNS852013:DNS852015 DXO852013:DXO852015 EHK852013:EHK852015 ERG852013:ERG852015 FBC852013:FBC852015 FKY852013:FKY852015 FUU852013:FUU852015 GEQ852013:GEQ852015 GOM852013:GOM852015 GYI852013:GYI852015 HIE852013:HIE852015 HSA852013:HSA852015 IBW852013:IBW852015 ILS852013:ILS852015 IVO852013:IVO852015 JFK852013:JFK852015 JPG852013:JPG852015 JZC852013:JZC852015 KIY852013:KIY852015 KSU852013:KSU852015 LCQ852013:LCQ852015 LMM852013:LMM852015 LWI852013:LWI852015 MGE852013:MGE852015 MQA852013:MQA852015 MZW852013:MZW852015 NJS852013:NJS852015 NTO852013:NTO852015 ODK852013:ODK852015 ONG852013:ONG852015 OXC852013:OXC852015 PGY852013:PGY852015 PQU852013:PQU852015 QAQ852013:QAQ852015 QKM852013:QKM852015 QUI852013:QUI852015 REE852013:REE852015 ROA852013:ROA852015 RXW852013:RXW852015 SHS852013:SHS852015 SRO852013:SRO852015 TBK852013:TBK852015 TLG852013:TLG852015 TVC852013:TVC852015 UEY852013:UEY852015 UOU852013:UOU852015 UYQ852013:UYQ852015 VIM852013:VIM852015 VSI852013:VSI852015 WCE852013:WCE852015 WMA852013:WMA852015 WVW852013:WVW852015 O917549:O917551 JK917549:JK917551 TG917549:TG917551 ADC917549:ADC917551 AMY917549:AMY917551 AWU917549:AWU917551 BGQ917549:BGQ917551 BQM917549:BQM917551 CAI917549:CAI917551 CKE917549:CKE917551 CUA917549:CUA917551 DDW917549:DDW917551 DNS917549:DNS917551 DXO917549:DXO917551 EHK917549:EHK917551 ERG917549:ERG917551 FBC917549:FBC917551 FKY917549:FKY917551 FUU917549:FUU917551 GEQ917549:GEQ917551 GOM917549:GOM917551 GYI917549:GYI917551 HIE917549:HIE917551 HSA917549:HSA917551 IBW917549:IBW917551 ILS917549:ILS917551 IVO917549:IVO917551 JFK917549:JFK917551 JPG917549:JPG917551 JZC917549:JZC917551 KIY917549:KIY917551 KSU917549:KSU917551 LCQ917549:LCQ917551 LMM917549:LMM917551 LWI917549:LWI917551 MGE917549:MGE917551 MQA917549:MQA917551 MZW917549:MZW917551 NJS917549:NJS917551 NTO917549:NTO917551 ODK917549:ODK917551 ONG917549:ONG917551 OXC917549:OXC917551 PGY917549:PGY917551 PQU917549:PQU917551 QAQ917549:QAQ917551 QKM917549:QKM917551 QUI917549:QUI917551 REE917549:REE917551 ROA917549:ROA917551 RXW917549:RXW917551 SHS917549:SHS917551 SRO917549:SRO917551 TBK917549:TBK917551 TLG917549:TLG917551 TVC917549:TVC917551 UEY917549:UEY917551 UOU917549:UOU917551 UYQ917549:UYQ917551 VIM917549:VIM917551 VSI917549:VSI917551 WCE917549:WCE917551 WMA917549:WMA917551 WVW917549:WVW917551 O983085:O983087 JK983085:JK983087 TG983085:TG983087 ADC983085:ADC983087 AMY983085:AMY983087 AWU983085:AWU983087 BGQ983085:BGQ983087 BQM983085:BQM983087 CAI983085:CAI983087 CKE983085:CKE983087 CUA983085:CUA983087 DDW983085:DDW983087 DNS983085:DNS983087 DXO983085:DXO983087 EHK983085:EHK983087 ERG983085:ERG983087 FBC983085:FBC983087 FKY983085:FKY983087 FUU983085:FUU983087 GEQ983085:GEQ983087 GOM983085:GOM983087 GYI983085:GYI983087 HIE983085:HIE983087 HSA983085:HSA983087 IBW983085:IBW983087 ILS983085:ILS983087 IVO983085:IVO983087 JFK983085:JFK983087 JPG983085:JPG983087 JZC983085:JZC983087 KIY983085:KIY983087 KSU983085:KSU983087 LCQ983085:LCQ983087 LMM983085:LMM983087 LWI983085:LWI983087 MGE983085:MGE983087 MQA983085:MQA983087 MZW983085:MZW983087 NJS983085:NJS983087 NTO983085:NTO983087 ODK983085:ODK983087 ONG983085:ONG983087 OXC983085:OXC983087 PGY983085:PGY983087 PQU983085:PQU983087 QAQ983085:QAQ983087 QKM983085:QKM983087 QUI983085:QUI983087 REE983085:REE983087 ROA983085:ROA983087 RXW983085:RXW983087 SHS983085:SHS983087 SRO983085:SRO983087 TBK983085:TBK983087 TLG983085:TLG983087 TVC983085:TVC983087 UEY983085:UEY983087 UOU983085:UOU983087 UYQ983085:UYQ983087 VIM983085:VIM983087 VSI983085:VSI983087 WCE983085:WCE983087 WMA983085:WMA983087 WVW983085:WVW983087 X65582:X65583 JT65582:JT65583 TP65582:TP65583 ADL65582:ADL65583 ANH65582:ANH65583 AXD65582:AXD65583 BGZ65582:BGZ65583 BQV65582:BQV65583 CAR65582:CAR65583 CKN65582:CKN65583 CUJ65582:CUJ65583 DEF65582:DEF65583 DOB65582:DOB65583 DXX65582:DXX65583 EHT65582:EHT65583 ERP65582:ERP65583 FBL65582:FBL65583 FLH65582:FLH65583 FVD65582:FVD65583 GEZ65582:GEZ65583 GOV65582:GOV65583 GYR65582:GYR65583 HIN65582:HIN65583 HSJ65582:HSJ65583 ICF65582:ICF65583 IMB65582:IMB65583 IVX65582:IVX65583 JFT65582:JFT65583 JPP65582:JPP65583 JZL65582:JZL65583 KJH65582:KJH65583 KTD65582:KTD65583 LCZ65582:LCZ65583 LMV65582:LMV65583 LWR65582:LWR65583 MGN65582:MGN65583 MQJ65582:MQJ65583 NAF65582:NAF65583 NKB65582:NKB65583 NTX65582:NTX65583 ODT65582:ODT65583 ONP65582:ONP65583 OXL65582:OXL65583 PHH65582:PHH65583 PRD65582:PRD65583 QAZ65582:QAZ65583 QKV65582:QKV65583 QUR65582:QUR65583 REN65582:REN65583 ROJ65582:ROJ65583 RYF65582:RYF65583 SIB65582:SIB65583 SRX65582:SRX65583 TBT65582:TBT65583 TLP65582:TLP65583 TVL65582:TVL65583 UFH65582:UFH65583 UPD65582:UPD65583 UYZ65582:UYZ65583 VIV65582:VIV65583 VSR65582:VSR65583 WCN65582:WCN65583 WMJ65582:WMJ65583 WWF65582:WWF65583 X131118:X131119 JT131118:JT131119 TP131118:TP131119 ADL131118:ADL131119 ANH131118:ANH131119 AXD131118:AXD131119 BGZ131118:BGZ131119 BQV131118:BQV131119 CAR131118:CAR131119 CKN131118:CKN131119 CUJ131118:CUJ131119 DEF131118:DEF131119 DOB131118:DOB131119 DXX131118:DXX131119 EHT131118:EHT131119 ERP131118:ERP131119 FBL131118:FBL131119 FLH131118:FLH131119 FVD131118:FVD131119 GEZ131118:GEZ131119 GOV131118:GOV131119 GYR131118:GYR131119 HIN131118:HIN131119 HSJ131118:HSJ131119 ICF131118:ICF131119 IMB131118:IMB131119 IVX131118:IVX131119 JFT131118:JFT131119 JPP131118:JPP131119 JZL131118:JZL131119 KJH131118:KJH131119 KTD131118:KTD131119 LCZ131118:LCZ131119 LMV131118:LMV131119 LWR131118:LWR131119 MGN131118:MGN131119 MQJ131118:MQJ131119 NAF131118:NAF131119 NKB131118:NKB131119 NTX131118:NTX131119 ODT131118:ODT131119 ONP131118:ONP131119 OXL131118:OXL131119 PHH131118:PHH131119 PRD131118:PRD131119 QAZ131118:QAZ131119 QKV131118:QKV131119 QUR131118:QUR131119 REN131118:REN131119 ROJ131118:ROJ131119 RYF131118:RYF131119 SIB131118:SIB131119 SRX131118:SRX131119 TBT131118:TBT131119 TLP131118:TLP131119 TVL131118:TVL131119 UFH131118:UFH131119 UPD131118:UPD131119 UYZ131118:UYZ131119 VIV131118:VIV131119 VSR131118:VSR131119 WCN131118:WCN131119 WMJ131118:WMJ131119 WWF131118:WWF131119 X196654:X196655 JT196654:JT196655 TP196654:TP196655 ADL196654:ADL196655 ANH196654:ANH196655 AXD196654:AXD196655 BGZ196654:BGZ196655 BQV196654:BQV196655 CAR196654:CAR196655 CKN196654:CKN196655 CUJ196654:CUJ196655 DEF196654:DEF196655 DOB196654:DOB196655 DXX196654:DXX196655 EHT196654:EHT196655 ERP196654:ERP196655 FBL196654:FBL196655 FLH196654:FLH196655 FVD196654:FVD196655 GEZ196654:GEZ196655 GOV196654:GOV196655 GYR196654:GYR196655 HIN196654:HIN196655 HSJ196654:HSJ196655 ICF196654:ICF196655 IMB196654:IMB196655 IVX196654:IVX196655 JFT196654:JFT196655 JPP196654:JPP196655 JZL196654:JZL196655 KJH196654:KJH196655 KTD196654:KTD196655 LCZ196654:LCZ196655 LMV196654:LMV196655 LWR196654:LWR196655 MGN196654:MGN196655 MQJ196654:MQJ196655 NAF196654:NAF196655 NKB196654:NKB196655 NTX196654:NTX196655 ODT196654:ODT196655 ONP196654:ONP196655 OXL196654:OXL196655 PHH196654:PHH196655 PRD196654:PRD196655 QAZ196654:QAZ196655 QKV196654:QKV196655 QUR196654:QUR196655 REN196654:REN196655 ROJ196654:ROJ196655 RYF196654:RYF196655 SIB196654:SIB196655 SRX196654:SRX196655 TBT196654:TBT196655 TLP196654:TLP196655 TVL196654:TVL196655 UFH196654:UFH196655 UPD196654:UPD196655 UYZ196654:UYZ196655 VIV196654:VIV196655 VSR196654:VSR196655 WCN196654:WCN196655 WMJ196654:WMJ196655 WWF196654:WWF196655 X262190:X262191 JT262190:JT262191 TP262190:TP262191 ADL262190:ADL262191 ANH262190:ANH262191 AXD262190:AXD262191 BGZ262190:BGZ262191 BQV262190:BQV262191 CAR262190:CAR262191 CKN262190:CKN262191 CUJ262190:CUJ262191 DEF262190:DEF262191 DOB262190:DOB262191 DXX262190:DXX262191 EHT262190:EHT262191 ERP262190:ERP262191 FBL262190:FBL262191 FLH262190:FLH262191 FVD262190:FVD262191 GEZ262190:GEZ262191 GOV262190:GOV262191 GYR262190:GYR262191 HIN262190:HIN262191 HSJ262190:HSJ262191 ICF262190:ICF262191 IMB262190:IMB262191 IVX262190:IVX262191 JFT262190:JFT262191 JPP262190:JPP262191 JZL262190:JZL262191 KJH262190:KJH262191 KTD262190:KTD262191 LCZ262190:LCZ262191 LMV262190:LMV262191 LWR262190:LWR262191 MGN262190:MGN262191 MQJ262190:MQJ262191 NAF262190:NAF262191 NKB262190:NKB262191 NTX262190:NTX262191 ODT262190:ODT262191 ONP262190:ONP262191 OXL262190:OXL262191 PHH262190:PHH262191 PRD262190:PRD262191 QAZ262190:QAZ262191 QKV262190:QKV262191 QUR262190:QUR262191 REN262190:REN262191 ROJ262190:ROJ262191 RYF262190:RYF262191 SIB262190:SIB262191 SRX262190:SRX262191 TBT262190:TBT262191 TLP262190:TLP262191 TVL262190:TVL262191 UFH262190:UFH262191 UPD262190:UPD262191 UYZ262190:UYZ262191 VIV262190:VIV262191 VSR262190:VSR262191 WCN262190:WCN262191 WMJ262190:WMJ262191 WWF262190:WWF262191 X327726:X327727 JT327726:JT327727 TP327726:TP327727 ADL327726:ADL327727 ANH327726:ANH327727 AXD327726:AXD327727 BGZ327726:BGZ327727 BQV327726:BQV327727 CAR327726:CAR327727 CKN327726:CKN327727 CUJ327726:CUJ327727 DEF327726:DEF327727 DOB327726:DOB327727 DXX327726:DXX327727 EHT327726:EHT327727 ERP327726:ERP327727 FBL327726:FBL327727 FLH327726:FLH327727 FVD327726:FVD327727 GEZ327726:GEZ327727 GOV327726:GOV327727 GYR327726:GYR327727 HIN327726:HIN327727 HSJ327726:HSJ327727 ICF327726:ICF327727 IMB327726:IMB327727 IVX327726:IVX327727 JFT327726:JFT327727 JPP327726:JPP327727 JZL327726:JZL327727 KJH327726:KJH327727 KTD327726:KTD327727 LCZ327726:LCZ327727 LMV327726:LMV327727 LWR327726:LWR327727 MGN327726:MGN327727 MQJ327726:MQJ327727 NAF327726:NAF327727 NKB327726:NKB327727 NTX327726:NTX327727 ODT327726:ODT327727 ONP327726:ONP327727 OXL327726:OXL327727 PHH327726:PHH327727 PRD327726:PRD327727 QAZ327726:QAZ327727 QKV327726:QKV327727 QUR327726:QUR327727 REN327726:REN327727 ROJ327726:ROJ327727 RYF327726:RYF327727 SIB327726:SIB327727 SRX327726:SRX327727 TBT327726:TBT327727 TLP327726:TLP327727 TVL327726:TVL327727 UFH327726:UFH327727 UPD327726:UPD327727 UYZ327726:UYZ327727 VIV327726:VIV327727 VSR327726:VSR327727 WCN327726:WCN327727 WMJ327726:WMJ327727 WWF327726:WWF327727 X393262:X393263 JT393262:JT393263 TP393262:TP393263 ADL393262:ADL393263 ANH393262:ANH393263 AXD393262:AXD393263 BGZ393262:BGZ393263 BQV393262:BQV393263 CAR393262:CAR393263 CKN393262:CKN393263 CUJ393262:CUJ393263 DEF393262:DEF393263 DOB393262:DOB393263 DXX393262:DXX393263 EHT393262:EHT393263 ERP393262:ERP393263 FBL393262:FBL393263 FLH393262:FLH393263 FVD393262:FVD393263 GEZ393262:GEZ393263 GOV393262:GOV393263 GYR393262:GYR393263 HIN393262:HIN393263 HSJ393262:HSJ393263 ICF393262:ICF393263 IMB393262:IMB393263 IVX393262:IVX393263 JFT393262:JFT393263 JPP393262:JPP393263 JZL393262:JZL393263 KJH393262:KJH393263 KTD393262:KTD393263 LCZ393262:LCZ393263 LMV393262:LMV393263 LWR393262:LWR393263 MGN393262:MGN393263 MQJ393262:MQJ393263 NAF393262:NAF393263 NKB393262:NKB393263 NTX393262:NTX393263 ODT393262:ODT393263 ONP393262:ONP393263 OXL393262:OXL393263 PHH393262:PHH393263 PRD393262:PRD393263 QAZ393262:QAZ393263 QKV393262:QKV393263 QUR393262:QUR393263 REN393262:REN393263 ROJ393262:ROJ393263 RYF393262:RYF393263 SIB393262:SIB393263 SRX393262:SRX393263 TBT393262:TBT393263 TLP393262:TLP393263 TVL393262:TVL393263 UFH393262:UFH393263 UPD393262:UPD393263 UYZ393262:UYZ393263 VIV393262:VIV393263 VSR393262:VSR393263 WCN393262:WCN393263 WMJ393262:WMJ393263 WWF393262:WWF393263 X458798:X458799 JT458798:JT458799 TP458798:TP458799 ADL458798:ADL458799 ANH458798:ANH458799 AXD458798:AXD458799 BGZ458798:BGZ458799 BQV458798:BQV458799 CAR458798:CAR458799 CKN458798:CKN458799 CUJ458798:CUJ458799 DEF458798:DEF458799 DOB458798:DOB458799 DXX458798:DXX458799 EHT458798:EHT458799 ERP458798:ERP458799 FBL458798:FBL458799 FLH458798:FLH458799 FVD458798:FVD458799 GEZ458798:GEZ458799 GOV458798:GOV458799 GYR458798:GYR458799 HIN458798:HIN458799 HSJ458798:HSJ458799 ICF458798:ICF458799 IMB458798:IMB458799 IVX458798:IVX458799 JFT458798:JFT458799 JPP458798:JPP458799 JZL458798:JZL458799 KJH458798:KJH458799 KTD458798:KTD458799 LCZ458798:LCZ458799 LMV458798:LMV458799 LWR458798:LWR458799 MGN458798:MGN458799 MQJ458798:MQJ458799 NAF458798:NAF458799 NKB458798:NKB458799 NTX458798:NTX458799 ODT458798:ODT458799 ONP458798:ONP458799 OXL458798:OXL458799 PHH458798:PHH458799 PRD458798:PRD458799 QAZ458798:QAZ458799 QKV458798:QKV458799 QUR458798:QUR458799 REN458798:REN458799 ROJ458798:ROJ458799 RYF458798:RYF458799 SIB458798:SIB458799 SRX458798:SRX458799 TBT458798:TBT458799 TLP458798:TLP458799 TVL458798:TVL458799 UFH458798:UFH458799 UPD458798:UPD458799 UYZ458798:UYZ458799 VIV458798:VIV458799 VSR458798:VSR458799 WCN458798:WCN458799 WMJ458798:WMJ458799 WWF458798:WWF458799 X524334:X524335 JT524334:JT524335 TP524334:TP524335 ADL524334:ADL524335 ANH524334:ANH524335 AXD524334:AXD524335 BGZ524334:BGZ524335 BQV524334:BQV524335 CAR524334:CAR524335 CKN524334:CKN524335 CUJ524334:CUJ524335 DEF524334:DEF524335 DOB524334:DOB524335 DXX524334:DXX524335 EHT524334:EHT524335 ERP524334:ERP524335 FBL524334:FBL524335 FLH524334:FLH524335 FVD524334:FVD524335 GEZ524334:GEZ524335 GOV524334:GOV524335 GYR524334:GYR524335 HIN524334:HIN524335 HSJ524334:HSJ524335 ICF524334:ICF524335 IMB524334:IMB524335 IVX524334:IVX524335 JFT524334:JFT524335 JPP524334:JPP524335 JZL524334:JZL524335 KJH524334:KJH524335 KTD524334:KTD524335 LCZ524334:LCZ524335 LMV524334:LMV524335 LWR524334:LWR524335 MGN524334:MGN524335 MQJ524334:MQJ524335 NAF524334:NAF524335 NKB524334:NKB524335 NTX524334:NTX524335 ODT524334:ODT524335 ONP524334:ONP524335 OXL524334:OXL524335 PHH524334:PHH524335 PRD524334:PRD524335 QAZ524334:QAZ524335 QKV524334:QKV524335 QUR524334:QUR524335 REN524334:REN524335 ROJ524334:ROJ524335 RYF524334:RYF524335 SIB524334:SIB524335 SRX524334:SRX524335 TBT524334:TBT524335 TLP524334:TLP524335 TVL524334:TVL524335 UFH524334:UFH524335 UPD524334:UPD524335 UYZ524334:UYZ524335 VIV524334:VIV524335 VSR524334:VSR524335 WCN524334:WCN524335 WMJ524334:WMJ524335 WWF524334:WWF524335 X589870:X589871 JT589870:JT589871 TP589870:TP589871 ADL589870:ADL589871 ANH589870:ANH589871 AXD589870:AXD589871 BGZ589870:BGZ589871 BQV589870:BQV589871 CAR589870:CAR589871 CKN589870:CKN589871 CUJ589870:CUJ589871 DEF589870:DEF589871 DOB589870:DOB589871 DXX589870:DXX589871 EHT589870:EHT589871 ERP589870:ERP589871 FBL589870:FBL589871 FLH589870:FLH589871 FVD589870:FVD589871 GEZ589870:GEZ589871 GOV589870:GOV589871 GYR589870:GYR589871 HIN589870:HIN589871 HSJ589870:HSJ589871 ICF589870:ICF589871 IMB589870:IMB589871 IVX589870:IVX589871 JFT589870:JFT589871 JPP589870:JPP589871 JZL589870:JZL589871 KJH589870:KJH589871 KTD589870:KTD589871 LCZ589870:LCZ589871 LMV589870:LMV589871 LWR589870:LWR589871 MGN589870:MGN589871 MQJ589870:MQJ589871 NAF589870:NAF589871 NKB589870:NKB589871 NTX589870:NTX589871 ODT589870:ODT589871 ONP589870:ONP589871 OXL589870:OXL589871 PHH589870:PHH589871 PRD589870:PRD589871 QAZ589870:QAZ589871 QKV589870:QKV589871 QUR589870:QUR589871 REN589870:REN589871 ROJ589870:ROJ589871 RYF589870:RYF589871 SIB589870:SIB589871 SRX589870:SRX589871 TBT589870:TBT589871 TLP589870:TLP589871 TVL589870:TVL589871 UFH589870:UFH589871 UPD589870:UPD589871 UYZ589870:UYZ589871 VIV589870:VIV589871 VSR589870:VSR589871 WCN589870:WCN589871 WMJ589870:WMJ589871 WWF589870:WWF589871 X655406:X655407 JT655406:JT655407 TP655406:TP655407 ADL655406:ADL655407 ANH655406:ANH655407 AXD655406:AXD655407 BGZ655406:BGZ655407 BQV655406:BQV655407 CAR655406:CAR655407 CKN655406:CKN655407 CUJ655406:CUJ655407 DEF655406:DEF655407 DOB655406:DOB655407 DXX655406:DXX655407 EHT655406:EHT655407 ERP655406:ERP655407 FBL655406:FBL655407 FLH655406:FLH655407 FVD655406:FVD655407 GEZ655406:GEZ655407 GOV655406:GOV655407 GYR655406:GYR655407 HIN655406:HIN655407 HSJ655406:HSJ655407 ICF655406:ICF655407 IMB655406:IMB655407 IVX655406:IVX655407 JFT655406:JFT655407 JPP655406:JPP655407 JZL655406:JZL655407 KJH655406:KJH655407 KTD655406:KTD655407 LCZ655406:LCZ655407 LMV655406:LMV655407 LWR655406:LWR655407 MGN655406:MGN655407 MQJ655406:MQJ655407 NAF655406:NAF655407 NKB655406:NKB655407 NTX655406:NTX655407 ODT655406:ODT655407 ONP655406:ONP655407 OXL655406:OXL655407 PHH655406:PHH655407 PRD655406:PRD655407 QAZ655406:QAZ655407 QKV655406:QKV655407 QUR655406:QUR655407 REN655406:REN655407 ROJ655406:ROJ655407 RYF655406:RYF655407 SIB655406:SIB655407 SRX655406:SRX655407 TBT655406:TBT655407 TLP655406:TLP655407 TVL655406:TVL655407 UFH655406:UFH655407 UPD655406:UPD655407 UYZ655406:UYZ655407 VIV655406:VIV655407 VSR655406:VSR655407 WCN655406:WCN655407 WMJ655406:WMJ655407 WWF655406:WWF655407 X720942:X720943 JT720942:JT720943 TP720942:TP720943 ADL720942:ADL720943 ANH720942:ANH720943 AXD720942:AXD720943 BGZ720942:BGZ720943 BQV720942:BQV720943 CAR720942:CAR720943 CKN720942:CKN720943 CUJ720942:CUJ720943 DEF720942:DEF720943 DOB720942:DOB720943 DXX720942:DXX720943 EHT720942:EHT720943 ERP720942:ERP720943 FBL720942:FBL720943 FLH720942:FLH720943 FVD720942:FVD720943 GEZ720942:GEZ720943 GOV720942:GOV720943 GYR720942:GYR720943 HIN720942:HIN720943 HSJ720942:HSJ720943 ICF720942:ICF720943 IMB720942:IMB720943 IVX720942:IVX720943 JFT720942:JFT720943 JPP720942:JPP720943 JZL720942:JZL720943 KJH720942:KJH720943 KTD720942:KTD720943 LCZ720942:LCZ720943 LMV720942:LMV720943 LWR720942:LWR720943 MGN720942:MGN720943 MQJ720942:MQJ720943 NAF720942:NAF720943 NKB720942:NKB720943 NTX720942:NTX720943 ODT720942:ODT720943 ONP720942:ONP720943 OXL720942:OXL720943 PHH720942:PHH720943 PRD720942:PRD720943 QAZ720942:QAZ720943 QKV720942:QKV720943 QUR720942:QUR720943 REN720942:REN720943 ROJ720942:ROJ720943 RYF720942:RYF720943 SIB720942:SIB720943 SRX720942:SRX720943 TBT720942:TBT720943 TLP720942:TLP720943 TVL720942:TVL720943 UFH720942:UFH720943 UPD720942:UPD720943 UYZ720942:UYZ720943 VIV720942:VIV720943 VSR720942:VSR720943 WCN720942:WCN720943 WMJ720942:WMJ720943 WWF720942:WWF720943 X786478:X786479 JT786478:JT786479 TP786478:TP786479 ADL786478:ADL786479 ANH786478:ANH786479 AXD786478:AXD786479 BGZ786478:BGZ786479 BQV786478:BQV786479 CAR786478:CAR786479 CKN786478:CKN786479 CUJ786478:CUJ786479 DEF786478:DEF786479 DOB786478:DOB786479 DXX786478:DXX786479 EHT786478:EHT786479 ERP786478:ERP786479 FBL786478:FBL786479 FLH786478:FLH786479 FVD786478:FVD786479 GEZ786478:GEZ786479 GOV786478:GOV786479 GYR786478:GYR786479 HIN786478:HIN786479 HSJ786478:HSJ786479 ICF786478:ICF786479 IMB786478:IMB786479 IVX786478:IVX786479 JFT786478:JFT786479 JPP786478:JPP786479 JZL786478:JZL786479 KJH786478:KJH786479 KTD786478:KTD786479 LCZ786478:LCZ786479 LMV786478:LMV786479 LWR786478:LWR786479 MGN786478:MGN786479 MQJ786478:MQJ786479 NAF786478:NAF786479 NKB786478:NKB786479 NTX786478:NTX786479 ODT786478:ODT786479 ONP786478:ONP786479 OXL786478:OXL786479 PHH786478:PHH786479 PRD786478:PRD786479 QAZ786478:QAZ786479 QKV786478:QKV786479 QUR786478:QUR786479 REN786478:REN786479 ROJ786478:ROJ786479 RYF786478:RYF786479 SIB786478:SIB786479 SRX786478:SRX786479 TBT786478:TBT786479 TLP786478:TLP786479 TVL786478:TVL786479 UFH786478:UFH786479 UPD786478:UPD786479 UYZ786478:UYZ786479 VIV786478:VIV786479 VSR786478:VSR786479 WCN786478:WCN786479 WMJ786478:WMJ786479 WWF786478:WWF786479 X852014:X852015 JT852014:JT852015 TP852014:TP852015 ADL852014:ADL852015 ANH852014:ANH852015 AXD852014:AXD852015 BGZ852014:BGZ852015 BQV852014:BQV852015 CAR852014:CAR852015 CKN852014:CKN852015 CUJ852014:CUJ852015 DEF852014:DEF852015 DOB852014:DOB852015 DXX852014:DXX852015 EHT852014:EHT852015 ERP852014:ERP852015 FBL852014:FBL852015 FLH852014:FLH852015 FVD852014:FVD852015 GEZ852014:GEZ852015 GOV852014:GOV852015 GYR852014:GYR852015 HIN852014:HIN852015 HSJ852014:HSJ852015 ICF852014:ICF852015 IMB852014:IMB852015 IVX852014:IVX852015 JFT852014:JFT852015 JPP852014:JPP852015 JZL852014:JZL852015 KJH852014:KJH852015 KTD852014:KTD852015 LCZ852014:LCZ852015 LMV852014:LMV852015 LWR852014:LWR852015 MGN852014:MGN852015 MQJ852014:MQJ852015 NAF852014:NAF852015 NKB852014:NKB852015 NTX852014:NTX852015 ODT852014:ODT852015 ONP852014:ONP852015 OXL852014:OXL852015 PHH852014:PHH852015 PRD852014:PRD852015 QAZ852014:QAZ852015 QKV852014:QKV852015 QUR852014:QUR852015 REN852014:REN852015 ROJ852014:ROJ852015 RYF852014:RYF852015 SIB852014:SIB852015 SRX852014:SRX852015 TBT852014:TBT852015 TLP852014:TLP852015 TVL852014:TVL852015 UFH852014:UFH852015 UPD852014:UPD852015 UYZ852014:UYZ852015 VIV852014:VIV852015 VSR852014:VSR852015 WCN852014:WCN852015 WMJ852014:WMJ852015 WWF852014:WWF852015 X917550:X917551 JT917550:JT917551 TP917550:TP917551 ADL917550:ADL917551 ANH917550:ANH917551 AXD917550:AXD917551 BGZ917550:BGZ917551 BQV917550:BQV917551 CAR917550:CAR917551 CKN917550:CKN917551 CUJ917550:CUJ917551 DEF917550:DEF917551 DOB917550:DOB917551 DXX917550:DXX917551 EHT917550:EHT917551 ERP917550:ERP917551 FBL917550:FBL917551 FLH917550:FLH917551 FVD917550:FVD917551 GEZ917550:GEZ917551 GOV917550:GOV917551 GYR917550:GYR917551 HIN917550:HIN917551 HSJ917550:HSJ917551 ICF917550:ICF917551 IMB917550:IMB917551 IVX917550:IVX917551 JFT917550:JFT917551 JPP917550:JPP917551 JZL917550:JZL917551 KJH917550:KJH917551 KTD917550:KTD917551 LCZ917550:LCZ917551 LMV917550:LMV917551 LWR917550:LWR917551 MGN917550:MGN917551 MQJ917550:MQJ917551 NAF917550:NAF917551 NKB917550:NKB917551 NTX917550:NTX917551 ODT917550:ODT917551 ONP917550:ONP917551 OXL917550:OXL917551 PHH917550:PHH917551 PRD917550:PRD917551 QAZ917550:QAZ917551 QKV917550:QKV917551 QUR917550:QUR917551 REN917550:REN917551 ROJ917550:ROJ917551 RYF917550:RYF917551 SIB917550:SIB917551 SRX917550:SRX917551 TBT917550:TBT917551 TLP917550:TLP917551 TVL917550:TVL917551 UFH917550:UFH917551 UPD917550:UPD917551 UYZ917550:UYZ917551 VIV917550:VIV917551 VSR917550:VSR917551 WCN917550:WCN917551 WMJ917550:WMJ917551 WWF917550:WWF917551 X983086:X983087 JT983086:JT983087 TP983086:TP983087 ADL983086:ADL983087 ANH983086:ANH983087 AXD983086:AXD983087 BGZ983086:BGZ983087 BQV983086:BQV983087 CAR983086:CAR983087 CKN983086:CKN983087 CUJ983086:CUJ983087 DEF983086:DEF983087 DOB983086:DOB983087 DXX983086:DXX983087 EHT983086:EHT983087 ERP983086:ERP983087 FBL983086:FBL983087 FLH983086:FLH983087 FVD983086:FVD983087 GEZ983086:GEZ983087 GOV983086:GOV983087 GYR983086:GYR983087 HIN983086:HIN983087 HSJ983086:HSJ983087 ICF983086:ICF983087 IMB983086:IMB983087 IVX983086:IVX983087 JFT983086:JFT983087 JPP983086:JPP983087 JZL983086:JZL983087 KJH983086:KJH983087 KTD983086:KTD983087 LCZ983086:LCZ983087 LMV983086:LMV983087 LWR983086:LWR983087 MGN983086:MGN983087 MQJ983086:MQJ983087 NAF983086:NAF983087 NKB983086:NKB983087 NTX983086:NTX983087 ODT983086:ODT983087 ONP983086:ONP983087 OXL983086:OXL983087 PHH983086:PHH983087 PRD983086:PRD983087 QAZ983086:QAZ983087 QKV983086:QKV983087 QUR983086:QUR983087 REN983086:REN983087 ROJ983086:ROJ983087 RYF983086:RYF983087 SIB983086:SIB983087 SRX983086:SRX983087 TBT983086:TBT983087 TLP983086:TLP983087 TVL983086:TVL983087 UFH983086:UFH983087 UPD983086:UPD983087 UYZ983086:UYZ983087 VIV983086:VIV983087 VSR983086:VSR983087 WCN983086:WCN983087 WMJ983086:WMJ983087 WWF983086:WWF983087 I65583 JE65583 TA65583 ACW65583 AMS65583 AWO65583 BGK65583 BQG65583 CAC65583 CJY65583 CTU65583 DDQ65583 DNM65583 DXI65583 EHE65583 ERA65583 FAW65583 FKS65583 FUO65583 GEK65583 GOG65583 GYC65583 HHY65583 HRU65583 IBQ65583 ILM65583 IVI65583 JFE65583 JPA65583 JYW65583 KIS65583 KSO65583 LCK65583 LMG65583 LWC65583 MFY65583 MPU65583 MZQ65583 NJM65583 NTI65583 ODE65583 ONA65583 OWW65583 PGS65583 PQO65583 QAK65583 QKG65583 QUC65583 RDY65583 RNU65583 RXQ65583 SHM65583 SRI65583 TBE65583 TLA65583 TUW65583 UES65583 UOO65583 UYK65583 VIG65583 VSC65583 WBY65583 WLU65583 WVQ65583 I131119 JE131119 TA131119 ACW131119 AMS131119 AWO131119 BGK131119 BQG131119 CAC131119 CJY131119 CTU131119 DDQ131119 DNM131119 DXI131119 EHE131119 ERA131119 FAW131119 FKS131119 FUO131119 GEK131119 GOG131119 GYC131119 HHY131119 HRU131119 IBQ131119 ILM131119 IVI131119 JFE131119 JPA131119 JYW131119 KIS131119 KSO131119 LCK131119 LMG131119 LWC131119 MFY131119 MPU131119 MZQ131119 NJM131119 NTI131119 ODE131119 ONA131119 OWW131119 PGS131119 PQO131119 QAK131119 QKG131119 QUC131119 RDY131119 RNU131119 RXQ131119 SHM131119 SRI131119 TBE131119 TLA131119 TUW131119 UES131119 UOO131119 UYK131119 VIG131119 VSC131119 WBY131119 WLU131119 WVQ131119 I196655 JE196655 TA196655 ACW196655 AMS196655 AWO196655 BGK196655 BQG196655 CAC196655 CJY196655 CTU196655 DDQ196655 DNM196655 DXI196655 EHE196655 ERA196655 FAW196655 FKS196655 FUO196655 GEK196655 GOG196655 GYC196655 HHY196655 HRU196655 IBQ196655 ILM196655 IVI196655 JFE196655 JPA196655 JYW196655 KIS196655 KSO196655 LCK196655 LMG196655 LWC196655 MFY196655 MPU196655 MZQ196655 NJM196655 NTI196655 ODE196655 ONA196655 OWW196655 PGS196655 PQO196655 QAK196655 QKG196655 QUC196655 RDY196655 RNU196655 RXQ196655 SHM196655 SRI196655 TBE196655 TLA196655 TUW196655 UES196655 UOO196655 UYK196655 VIG196655 VSC196655 WBY196655 WLU196655 WVQ196655 I262191 JE262191 TA262191 ACW262191 AMS262191 AWO262191 BGK262191 BQG262191 CAC262191 CJY262191 CTU262191 DDQ262191 DNM262191 DXI262191 EHE262191 ERA262191 FAW262191 FKS262191 FUO262191 GEK262191 GOG262191 GYC262191 HHY262191 HRU262191 IBQ262191 ILM262191 IVI262191 JFE262191 JPA262191 JYW262191 KIS262191 KSO262191 LCK262191 LMG262191 LWC262191 MFY262191 MPU262191 MZQ262191 NJM262191 NTI262191 ODE262191 ONA262191 OWW262191 PGS262191 PQO262191 QAK262191 QKG262191 QUC262191 RDY262191 RNU262191 RXQ262191 SHM262191 SRI262191 TBE262191 TLA262191 TUW262191 UES262191 UOO262191 UYK262191 VIG262191 VSC262191 WBY262191 WLU262191 WVQ262191 I327727 JE327727 TA327727 ACW327727 AMS327727 AWO327727 BGK327727 BQG327727 CAC327727 CJY327727 CTU327727 DDQ327727 DNM327727 DXI327727 EHE327727 ERA327727 FAW327727 FKS327727 FUO327727 GEK327727 GOG327727 GYC327727 HHY327727 HRU327727 IBQ327727 ILM327727 IVI327727 JFE327727 JPA327727 JYW327727 KIS327727 KSO327727 LCK327727 LMG327727 LWC327727 MFY327727 MPU327727 MZQ327727 NJM327727 NTI327727 ODE327727 ONA327727 OWW327727 PGS327727 PQO327727 QAK327727 QKG327727 QUC327727 RDY327727 RNU327727 RXQ327727 SHM327727 SRI327727 TBE327727 TLA327727 TUW327727 UES327727 UOO327727 UYK327727 VIG327727 VSC327727 WBY327727 WLU327727 WVQ327727 I393263 JE393263 TA393263 ACW393263 AMS393263 AWO393263 BGK393263 BQG393263 CAC393263 CJY393263 CTU393263 DDQ393263 DNM393263 DXI393263 EHE393263 ERA393263 FAW393263 FKS393263 FUO393263 GEK393263 GOG393263 GYC393263 HHY393263 HRU393263 IBQ393263 ILM393263 IVI393263 JFE393263 JPA393263 JYW393263 KIS393263 KSO393263 LCK393263 LMG393263 LWC393263 MFY393263 MPU393263 MZQ393263 NJM393263 NTI393263 ODE393263 ONA393263 OWW393263 PGS393263 PQO393263 QAK393263 QKG393263 QUC393263 RDY393263 RNU393263 RXQ393263 SHM393263 SRI393263 TBE393263 TLA393263 TUW393263 UES393263 UOO393263 UYK393263 VIG393263 VSC393263 WBY393263 WLU393263 WVQ393263 I458799 JE458799 TA458799 ACW458799 AMS458799 AWO458799 BGK458799 BQG458799 CAC458799 CJY458799 CTU458799 DDQ458799 DNM458799 DXI458799 EHE458799 ERA458799 FAW458799 FKS458799 FUO458799 GEK458799 GOG458799 GYC458799 HHY458799 HRU458799 IBQ458799 ILM458799 IVI458799 JFE458799 JPA458799 JYW458799 KIS458799 KSO458799 LCK458799 LMG458799 LWC458799 MFY458799 MPU458799 MZQ458799 NJM458799 NTI458799 ODE458799 ONA458799 OWW458799 PGS458799 PQO458799 QAK458799 QKG458799 QUC458799 RDY458799 RNU458799 RXQ458799 SHM458799 SRI458799 TBE458799 TLA458799 TUW458799 UES458799 UOO458799 UYK458799 VIG458799 VSC458799 WBY458799 WLU458799 WVQ458799 I524335 JE524335 TA524335 ACW524335 AMS524335 AWO524335 BGK524335 BQG524335 CAC524335 CJY524335 CTU524335 DDQ524335 DNM524335 DXI524335 EHE524335 ERA524335 FAW524335 FKS524335 FUO524335 GEK524335 GOG524335 GYC524335 HHY524335 HRU524335 IBQ524335 ILM524335 IVI524335 JFE524335 JPA524335 JYW524335 KIS524335 KSO524335 LCK524335 LMG524335 LWC524335 MFY524335 MPU524335 MZQ524335 NJM524335 NTI524335 ODE524335 ONA524335 OWW524335 PGS524335 PQO524335 QAK524335 QKG524335 QUC524335 RDY524335 RNU524335 RXQ524335 SHM524335 SRI524335 TBE524335 TLA524335 TUW524335 UES524335 UOO524335 UYK524335 VIG524335 VSC524335 WBY524335 WLU524335 WVQ524335 I589871 JE589871 TA589871 ACW589871 AMS589871 AWO589871 BGK589871 BQG589871 CAC589871 CJY589871 CTU589871 DDQ589871 DNM589871 DXI589871 EHE589871 ERA589871 FAW589871 FKS589871 FUO589871 GEK589871 GOG589871 GYC589871 HHY589871 HRU589871 IBQ589871 ILM589871 IVI589871 JFE589871 JPA589871 JYW589871 KIS589871 KSO589871 LCK589871 LMG589871 LWC589871 MFY589871 MPU589871 MZQ589871 NJM589871 NTI589871 ODE589871 ONA589871 OWW589871 PGS589871 PQO589871 QAK589871 QKG589871 QUC589871 RDY589871 RNU589871 RXQ589871 SHM589871 SRI589871 TBE589871 TLA589871 TUW589871 UES589871 UOO589871 UYK589871 VIG589871 VSC589871 WBY589871 WLU589871 WVQ589871 I655407 JE655407 TA655407 ACW655407 AMS655407 AWO655407 BGK655407 BQG655407 CAC655407 CJY655407 CTU655407 DDQ655407 DNM655407 DXI655407 EHE655407 ERA655407 FAW655407 FKS655407 FUO655407 GEK655407 GOG655407 GYC655407 HHY655407 HRU655407 IBQ655407 ILM655407 IVI655407 JFE655407 JPA655407 JYW655407 KIS655407 KSO655407 LCK655407 LMG655407 LWC655407 MFY655407 MPU655407 MZQ655407 NJM655407 NTI655407 ODE655407 ONA655407 OWW655407 PGS655407 PQO655407 QAK655407 QKG655407 QUC655407 RDY655407 RNU655407 RXQ655407 SHM655407 SRI655407 TBE655407 TLA655407 TUW655407 UES655407 UOO655407 UYK655407 VIG655407 VSC655407 WBY655407 WLU655407 WVQ655407 I720943 JE720943 TA720943 ACW720943 AMS720943 AWO720943 BGK720943 BQG720943 CAC720943 CJY720943 CTU720943 DDQ720943 DNM720943 DXI720943 EHE720943 ERA720943 FAW720943 FKS720943 FUO720943 GEK720943 GOG720943 GYC720943 HHY720943 HRU720943 IBQ720943 ILM720943 IVI720943 JFE720943 JPA720943 JYW720943 KIS720943 KSO720943 LCK720943 LMG720943 LWC720943 MFY720943 MPU720943 MZQ720943 NJM720943 NTI720943 ODE720943 ONA720943 OWW720943 PGS720943 PQO720943 QAK720943 QKG720943 QUC720943 RDY720943 RNU720943 RXQ720943 SHM720943 SRI720943 TBE720943 TLA720943 TUW720943 UES720943 UOO720943 UYK720943 VIG720943 VSC720943 WBY720943 WLU720943 WVQ720943 I786479 JE786479 TA786479 ACW786479 AMS786479 AWO786479 BGK786479 BQG786479 CAC786479 CJY786479 CTU786479 DDQ786479 DNM786479 DXI786479 EHE786479 ERA786479 FAW786479 FKS786479 FUO786479 GEK786479 GOG786479 GYC786479 HHY786479 HRU786479 IBQ786479 ILM786479 IVI786479 JFE786479 JPA786479 JYW786479 KIS786479 KSO786479 LCK786479 LMG786479 LWC786479 MFY786479 MPU786479 MZQ786479 NJM786479 NTI786479 ODE786479 ONA786479 OWW786479 PGS786479 PQO786479 QAK786479 QKG786479 QUC786479 RDY786479 RNU786479 RXQ786479 SHM786479 SRI786479 TBE786479 TLA786479 TUW786479 UES786479 UOO786479 UYK786479 VIG786479 VSC786479 WBY786479 WLU786479 WVQ786479 I852015 JE852015 TA852015 ACW852015 AMS852015 AWO852015 BGK852015 BQG852015 CAC852015 CJY852015 CTU852015 DDQ852015 DNM852015 DXI852015 EHE852015 ERA852015 FAW852015 FKS852015 FUO852015 GEK852015 GOG852015 GYC852015 HHY852015 HRU852015 IBQ852015 ILM852015 IVI852015 JFE852015 JPA852015 JYW852015 KIS852015 KSO852015 LCK852015 LMG852015 LWC852015 MFY852015 MPU852015 MZQ852015 NJM852015 NTI852015 ODE852015 ONA852015 OWW852015 PGS852015 PQO852015 QAK852015 QKG852015 QUC852015 RDY852015 RNU852015 RXQ852015 SHM852015 SRI852015 TBE852015 TLA852015 TUW852015 UES852015 UOO852015 UYK852015 VIG852015 VSC852015 WBY852015 WLU852015 WVQ852015 I917551 JE917551 TA917551 ACW917551 AMS917551 AWO917551 BGK917551 BQG917551 CAC917551 CJY917551 CTU917551 DDQ917551 DNM917551 DXI917551 EHE917551 ERA917551 FAW917551 FKS917551 FUO917551 GEK917551 GOG917551 GYC917551 HHY917551 HRU917551 IBQ917551 ILM917551 IVI917551 JFE917551 JPA917551 JYW917551 KIS917551 KSO917551 LCK917551 LMG917551 LWC917551 MFY917551 MPU917551 MZQ917551 NJM917551 NTI917551 ODE917551 ONA917551 OWW917551 PGS917551 PQO917551 QAK917551 QKG917551 QUC917551 RDY917551 RNU917551 RXQ917551 SHM917551 SRI917551 TBE917551 TLA917551 TUW917551 UES917551 UOO917551 UYK917551 VIG917551 VSC917551 WBY917551 WLU917551 WVQ917551 I983087 JE983087 TA983087 ACW983087 AMS983087 AWO983087 BGK983087 BQG983087 CAC983087 CJY983087 CTU983087 DDQ983087 DNM983087 DXI983087 EHE983087 ERA983087 FAW983087 FKS983087 FUO983087 GEK983087 GOG983087 GYC983087 HHY983087 HRU983087 IBQ983087 ILM983087 IVI983087 JFE983087 JPA983087 JYW983087 KIS983087 KSO983087 LCK983087 LMG983087 LWC983087 MFY983087 MPU983087 MZQ983087 NJM983087 NTI983087 ODE983087 ONA983087 OWW983087 PGS983087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9539C-C802-46DB-8FAF-1876229A88BA}">
  <sheetPr>
    <pageSetUpPr fitToPage="1"/>
  </sheetPr>
  <dimension ref="B1:BO290"/>
  <sheetViews>
    <sheetView showGridLines="0" view="pageBreakPreview" zoomScale="55" zoomScaleNormal="55" zoomScaleSheetLayoutView="55" workbookViewId="0">
      <selection activeCell="AA27" sqref="AA27"/>
    </sheetView>
  </sheetViews>
  <sheetFormatPr defaultColWidth="5" defaultRowHeight="14.4"/>
  <cols>
    <col min="1" max="1" width="1" style="875" customWidth="1"/>
    <col min="2" max="2" width="6.33203125" style="875" customWidth="1"/>
    <col min="3" max="4" width="9" style="875" customWidth="1"/>
    <col min="5" max="8" width="3.5546875" style="875" hidden="1" customWidth="1"/>
    <col min="9" max="10" width="3.5546875" style="875" customWidth="1"/>
    <col min="11" max="62" width="6.33203125" style="875" customWidth="1"/>
    <col min="63" max="63" width="1.21875" style="875" customWidth="1"/>
    <col min="64" max="16384" width="5" style="875"/>
  </cols>
  <sheetData>
    <row r="1" spans="2:67" s="845" customFormat="1" ht="20.25" customHeight="1">
      <c r="C1" s="846" t="s">
        <v>839</v>
      </c>
      <c r="D1" s="846"/>
      <c r="E1" s="846"/>
      <c r="F1" s="846"/>
      <c r="G1" s="846"/>
      <c r="H1" s="846"/>
      <c r="I1" s="846"/>
      <c r="J1" s="846"/>
      <c r="M1" s="847" t="s">
        <v>840</v>
      </c>
      <c r="P1" s="846"/>
      <c r="Q1" s="846"/>
      <c r="R1" s="846"/>
      <c r="S1" s="846"/>
      <c r="T1" s="846"/>
      <c r="U1" s="846"/>
      <c r="V1" s="846"/>
      <c r="W1" s="846"/>
      <c r="AS1" s="848" t="s">
        <v>841</v>
      </c>
      <c r="AT1" s="849" t="s">
        <v>1029</v>
      </c>
      <c r="AU1" s="850"/>
      <c r="AV1" s="850"/>
      <c r="AW1" s="850"/>
      <c r="AX1" s="850"/>
      <c r="AY1" s="850"/>
      <c r="AZ1" s="850"/>
      <c r="BA1" s="850"/>
      <c r="BB1" s="850"/>
      <c r="BC1" s="850"/>
      <c r="BD1" s="850"/>
      <c r="BE1" s="850"/>
      <c r="BF1" s="850"/>
      <c r="BG1" s="850"/>
      <c r="BH1" s="850"/>
      <c r="BI1" s="850"/>
      <c r="BJ1" s="848" t="s">
        <v>843</v>
      </c>
    </row>
    <row r="2" spans="2:67" s="851" customFormat="1" ht="20.25" customHeight="1">
      <c r="J2" s="847"/>
      <c r="M2" s="847"/>
      <c r="N2" s="847"/>
      <c r="P2" s="848"/>
      <c r="Q2" s="848"/>
      <c r="R2" s="848"/>
      <c r="S2" s="848"/>
      <c r="T2" s="848"/>
      <c r="U2" s="848"/>
      <c r="V2" s="848"/>
      <c r="W2" s="848"/>
      <c r="AB2" s="848" t="s">
        <v>844</v>
      </c>
      <c r="AC2" s="852">
        <v>6</v>
      </c>
      <c r="AD2" s="852"/>
      <c r="AE2" s="848" t="s">
        <v>845</v>
      </c>
      <c r="AF2" s="853">
        <f>IF(AC2=0,"",YEAR(DATE(2018+AC2,1,1)))</f>
        <v>2024</v>
      </c>
      <c r="AG2" s="853"/>
      <c r="AH2" s="851" t="s">
        <v>846</v>
      </c>
      <c r="AI2" s="851" t="s">
        <v>847</v>
      </c>
      <c r="AJ2" s="852">
        <v>4</v>
      </c>
      <c r="AK2" s="852"/>
      <c r="AL2" s="851" t="s">
        <v>848</v>
      </c>
      <c r="AS2" s="848" t="s">
        <v>849</v>
      </c>
      <c r="AT2" s="852" t="s">
        <v>850</v>
      </c>
      <c r="AU2" s="852"/>
      <c r="AV2" s="852"/>
      <c r="AW2" s="852"/>
      <c r="AX2" s="852"/>
      <c r="AY2" s="852"/>
      <c r="AZ2" s="852"/>
      <c r="BA2" s="852"/>
      <c r="BB2" s="852"/>
      <c r="BC2" s="852"/>
      <c r="BD2" s="852"/>
      <c r="BE2" s="852"/>
      <c r="BF2" s="852"/>
      <c r="BG2" s="852"/>
      <c r="BH2" s="852"/>
      <c r="BI2" s="852"/>
      <c r="BJ2" s="848" t="s">
        <v>843</v>
      </c>
      <c r="BK2" s="848"/>
      <c r="BL2" s="848"/>
      <c r="BM2" s="848"/>
    </row>
    <row r="3" spans="2:67" s="851" customFormat="1" ht="20.25" customHeight="1">
      <c r="J3" s="847"/>
      <c r="M3" s="847"/>
      <c r="O3" s="848"/>
      <c r="P3" s="848"/>
      <c r="Q3" s="848"/>
      <c r="R3" s="848"/>
      <c r="S3" s="848"/>
      <c r="T3" s="848"/>
      <c r="U3" s="848"/>
      <c r="AC3" s="854"/>
      <c r="AD3" s="854"/>
      <c r="AE3" s="854"/>
      <c r="AF3" s="855"/>
      <c r="AG3" s="854"/>
      <c r="BD3" s="856" t="s">
        <v>851</v>
      </c>
      <c r="BE3" s="857" t="s">
        <v>852</v>
      </c>
      <c r="BF3" s="858"/>
      <c r="BG3" s="858"/>
      <c r="BH3" s="859"/>
      <c r="BI3" s="848"/>
    </row>
    <row r="4" spans="2:67" s="851" customFormat="1" ht="20.25" customHeight="1">
      <c r="J4" s="847"/>
      <c r="M4" s="847"/>
      <c r="O4" s="848"/>
      <c r="P4" s="848"/>
      <c r="Q4" s="848"/>
      <c r="R4" s="848"/>
      <c r="S4" s="848"/>
      <c r="T4" s="848"/>
      <c r="U4" s="848"/>
      <c r="AC4" s="854"/>
      <c r="AD4" s="854"/>
      <c r="AE4" s="854"/>
      <c r="AF4" s="855"/>
      <c r="AG4" s="854"/>
      <c r="BD4" s="856" t="s">
        <v>853</v>
      </c>
      <c r="BE4" s="857" t="s">
        <v>854</v>
      </c>
      <c r="BF4" s="858"/>
      <c r="BG4" s="858"/>
      <c r="BH4" s="859"/>
      <c r="BI4" s="848"/>
    </row>
    <row r="5" spans="2:67" s="851" customFormat="1" ht="9" customHeight="1">
      <c r="J5" s="847"/>
      <c r="M5" s="847"/>
      <c r="O5" s="848"/>
      <c r="P5" s="848"/>
      <c r="Q5" s="848"/>
      <c r="R5" s="848"/>
      <c r="S5" s="848"/>
      <c r="T5" s="848"/>
      <c r="U5" s="848"/>
      <c r="AC5" s="860"/>
      <c r="AD5" s="860"/>
      <c r="AJ5" s="845"/>
      <c r="AK5" s="845"/>
      <c r="AL5" s="845"/>
      <c r="AM5" s="845"/>
      <c r="AN5" s="845"/>
      <c r="AO5" s="845"/>
      <c r="AP5" s="845"/>
      <c r="AQ5" s="845"/>
      <c r="AR5" s="845"/>
      <c r="AS5" s="845"/>
      <c r="AT5" s="845"/>
      <c r="AU5" s="845"/>
      <c r="AV5" s="845"/>
      <c r="AW5" s="845"/>
      <c r="AX5" s="845"/>
      <c r="AY5" s="845"/>
      <c r="AZ5" s="845"/>
      <c r="BA5" s="845"/>
      <c r="BB5" s="845"/>
      <c r="BC5" s="845"/>
      <c r="BD5" s="845"/>
      <c r="BE5" s="845"/>
      <c r="BF5" s="845"/>
      <c r="BG5" s="845"/>
      <c r="BH5" s="861"/>
      <c r="BI5" s="861"/>
    </row>
    <row r="6" spans="2:67" s="851" customFormat="1" ht="21" customHeight="1">
      <c r="B6" s="846"/>
      <c r="C6" s="845"/>
      <c r="D6" s="845"/>
      <c r="E6" s="845"/>
      <c r="F6" s="845"/>
      <c r="G6" s="845"/>
      <c r="H6" s="845"/>
      <c r="I6" s="845"/>
      <c r="J6" s="845"/>
      <c r="K6" s="862"/>
      <c r="L6" s="862"/>
      <c r="M6" s="862"/>
      <c r="N6" s="863"/>
      <c r="O6" s="862"/>
      <c r="P6" s="862"/>
      <c r="Q6" s="862"/>
      <c r="AJ6" s="845"/>
      <c r="AK6" s="845"/>
      <c r="AL6" s="845"/>
      <c r="AM6" s="845"/>
      <c r="AN6" s="845"/>
      <c r="AO6" s="845" t="s">
        <v>855</v>
      </c>
      <c r="AP6" s="845"/>
      <c r="AQ6" s="845"/>
      <c r="AR6" s="845"/>
      <c r="AS6" s="845"/>
      <c r="AT6" s="845"/>
      <c r="AU6" s="845"/>
      <c r="AW6" s="864"/>
      <c r="AX6" s="864"/>
      <c r="AY6" s="865"/>
      <c r="AZ6" s="845"/>
      <c r="BA6" s="866">
        <v>40</v>
      </c>
      <c r="BB6" s="867"/>
      <c r="BC6" s="865" t="s">
        <v>856</v>
      </c>
      <c r="BD6" s="845"/>
      <c r="BE6" s="866">
        <v>160</v>
      </c>
      <c r="BF6" s="867"/>
      <c r="BG6" s="865" t="s">
        <v>857</v>
      </c>
      <c r="BH6" s="845"/>
      <c r="BI6" s="861"/>
    </row>
    <row r="7" spans="2:67" s="851" customFormat="1" ht="5.25" customHeight="1">
      <c r="B7" s="846"/>
      <c r="C7" s="868"/>
      <c r="D7" s="868"/>
      <c r="E7" s="868"/>
      <c r="F7" s="868"/>
      <c r="G7" s="868"/>
      <c r="H7" s="868"/>
      <c r="I7" s="868"/>
      <c r="J7" s="862"/>
      <c r="K7" s="862"/>
      <c r="L7" s="862"/>
      <c r="M7" s="863"/>
      <c r="N7" s="862"/>
      <c r="O7" s="862"/>
      <c r="P7" s="862"/>
      <c r="Q7" s="862"/>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61"/>
      <c r="BI7" s="861"/>
    </row>
    <row r="8" spans="2:67" s="851" customFormat="1" ht="21" customHeight="1">
      <c r="B8" s="869"/>
      <c r="C8" s="863"/>
      <c r="D8" s="863"/>
      <c r="E8" s="863"/>
      <c r="F8" s="863"/>
      <c r="G8" s="863"/>
      <c r="H8" s="863"/>
      <c r="I8" s="863"/>
      <c r="J8" s="862"/>
      <c r="K8" s="862"/>
      <c r="L8" s="862"/>
      <c r="M8" s="863"/>
      <c r="N8" s="862"/>
      <c r="O8" s="862"/>
      <c r="P8" s="862"/>
      <c r="Q8" s="862"/>
      <c r="AJ8" s="870"/>
      <c r="AK8" s="870"/>
      <c r="AL8" s="870"/>
      <c r="AM8" s="845"/>
      <c r="AN8" s="861"/>
      <c r="AO8" s="871"/>
      <c r="AP8" s="871"/>
      <c r="AQ8" s="846"/>
      <c r="AR8" s="864"/>
      <c r="AS8" s="864"/>
      <c r="AT8" s="864"/>
      <c r="AU8" s="872"/>
      <c r="AV8" s="872"/>
      <c r="AW8" s="845"/>
      <c r="AX8" s="864"/>
      <c r="AY8" s="864"/>
      <c r="AZ8" s="863"/>
      <c r="BA8" s="845"/>
      <c r="BB8" s="845" t="s">
        <v>858</v>
      </c>
      <c r="BC8" s="845"/>
      <c r="BD8" s="845"/>
      <c r="BE8" s="873">
        <f>DAY(EOMONTH(DATE(AF2,AJ2,1),0))</f>
        <v>30</v>
      </c>
      <c r="BF8" s="874"/>
      <c r="BG8" s="845" t="s">
        <v>859</v>
      </c>
      <c r="BH8" s="845"/>
      <c r="BI8" s="845"/>
      <c r="BM8" s="848"/>
      <c r="BN8" s="848"/>
      <c r="BO8" s="848"/>
    </row>
    <row r="9" spans="2:67" s="851" customFormat="1" ht="5.25" customHeight="1">
      <c r="B9" s="869"/>
      <c r="C9" s="863"/>
      <c r="D9" s="863"/>
      <c r="E9" s="863"/>
      <c r="F9" s="863"/>
      <c r="G9" s="863"/>
      <c r="H9" s="863"/>
      <c r="I9" s="863"/>
      <c r="J9" s="862"/>
      <c r="K9" s="862"/>
      <c r="L9" s="862"/>
      <c r="M9" s="863"/>
      <c r="N9" s="862"/>
      <c r="O9" s="862"/>
      <c r="P9" s="862"/>
      <c r="Q9" s="862"/>
      <c r="AJ9" s="870"/>
      <c r="AK9" s="870"/>
      <c r="AL9" s="870"/>
      <c r="AM9" s="845"/>
      <c r="AN9" s="861"/>
      <c r="AO9" s="871"/>
      <c r="AP9" s="871"/>
      <c r="AQ9" s="846"/>
      <c r="AR9" s="864"/>
      <c r="AS9" s="864"/>
      <c r="AT9" s="864"/>
      <c r="AU9" s="872"/>
      <c r="AV9" s="872"/>
      <c r="AW9" s="845"/>
      <c r="AX9" s="864"/>
      <c r="AY9" s="864"/>
      <c r="AZ9" s="863"/>
      <c r="BA9" s="845"/>
      <c r="BB9" s="845"/>
      <c r="BC9" s="845"/>
      <c r="BD9" s="845"/>
      <c r="BE9" s="863"/>
      <c r="BF9" s="863"/>
      <c r="BG9" s="845"/>
      <c r="BH9" s="845"/>
      <c r="BI9" s="845"/>
      <c r="BM9" s="848"/>
      <c r="BN9" s="848"/>
      <c r="BO9" s="848"/>
    </row>
    <row r="10" spans="2:67" s="851" customFormat="1" ht="21" customHeight="1">
      <c r="B10" s="869"/>
      <c r="C10" s="863"/>
      <c r="D10" s="863"/>
      <c r="E10" s="863"/>
      <c r="F10" s="863"/>
      <c r="G10" s="863"/>
      <c r="H10" s="863"/>
      <c r="I10" s="863"/>
      <c r="J10" s="862"/>
      <c r="K10" s="862"/>
      <c r="L10" s="862"/>
      <c r="M10" s="863"/>
      <c r="N10" s="862"/>
      <c r="O10" s="862"/>
      <c r="P10" s="862"/>
      <c r="Q10" s="862"/>
      <c r="AJ10" s="870"/>
      <c r="AK10" s="870"/>
      <c r="AL10" s="870"/>
      <c r="AM10" s="845"/>
      <c r="AN10" s="861"/>
      <c r="AO10" s="871"/>
      <c r="AP10" s="871"/>
      <c r="AQ10" s="845" t="s">
        <v>860</v>
      </c>
      <c r="AR10" s="864"/>
      <c r="AS10" s="845"/>
      <c r="AT10" s="845"/>
      <c r="AU10" s="845"/>
      <c r="AV10" s="845"/>
      <c r="AW10" s="845"/>
      <c r="AX10" s="868"/>
      <c r="AY10" s="868"/>
      <c r="AZ10" s="868"/>
      <c r="BA10" s="845"/>
      <c r="BB10" s="845"/>
      <c r="BC10" s="861" t="s">
        <v>861</v>
      </c>
      <c r="BD10" s="845"/>
      <c r="BE10" s="866"/>
      <c r="BF10" s="867"/>
      <c r="BG10" s="865" t="s">
        <v>862</v>
      </c>
      <c r="BH10" s="845"/>
      <c r="BI10" s="845"/>
      <c r="BM10" s="848"/>
      <c r="BN10" s="848"/>
      <c r="BO10" s="848"/>
    </row>
    <row r="11" spans="2:67" ht="5.25" customHeight="1" thickBot="1">
      <c r="C11" s="876"/>
      <c r="D11" s="876"/>
      <c r="E11" s="876"/>
      <c r="F11" s="876"/>
      <c r="G11" s="876"/>
      <c r="H11" s="876"/>
      <c r="I11" s="876"/>
      <c r="J11" s="876"/>
      <c r="AC11" s="876"/>
      <c r="AT11" s="876"/>
      <c r="BK11" s="877"/>
      <c r="BL11" s="877"/>
      <c r="BM11" s="877"/>
    </row>
    <row r="12" spans="2:67" ht="21.6" customHeight="1">
      <c r="B12" s="878" t="s">
        <v>863</v>
      </c>
      <c r="C12" s="880" t="s">
        <v>1030</v>
      </c>
      <c r="D12" s="883"/>
      <c r="E12" s="884"/>
      <c r="F12" s="885"/>
      <c r="G12" s="884"/>
      <c r="H12" s="885"/>
      <c r="I12" s="886" t="s">
        <v>1031</v>
      </c>
      <c r="J12" s="887"/>
      <c r="K12" s="888" t="s">
        <v>1032</v>
      </c>
      <c r="L12" s="889"/>
      <c r="M12" s="889"/>
      <c r="N12" s="883"/>
      <c r="O12" s="888" t="s">
        <v>1033</v>
      </c>
      <c r="P12" s="889"/>
      <c r="Q12" s="889"/>
      <c r="R12" s="889"/>
      <c r="S12" s="883"/>
      <c r="T12" s="890"/>
      <c r="U12" s="890"/>
      <c r="V12" s="891"/>
      <c r="W12" s="892" t="s">
        <v>1034</v>
      </c>
      <c r="X12" s="881"/>
      <c r="Y12" s="881"/>
      <c r="Z12" s="881"/>
      <c r="AA12" s="881"/>
      <c r="AB12" s="881"/>
      <c r="AC12" s="881"/>
      <c r="AD12" s="881"/>
      <c r="AE12" s="881"/>
      <c r="AF12" s="881"/>
      <c r="AG12" s="881"/>
      <c r="AH12" s="881"/>
      <c r="AI12" s="881"/>
      <c r="AJ12" s="881"/>
      <c r="AK12" s="881"/>
      <c r="AL12" s="881"/>
      <c r="AM12" s="881"/>
      <c r="AN12" s="881"/>
      <c r="AO12" s="881"/>
      <c r="AP12" s="881"/>
      <c r="AQ12" s="881"/>
      <c r="AR12" s="881"/>
      <c r="AS12" s="881"/>
      <c r="AT12" s="881"/>
      <c r="AU12" s="881"/>
      <c r="AV12" s="881"/>
      <c r="AW12" s="881"/>
      <c r="AX12" s="881"/>
      <c r="AY12" s="881"/>
      <c r="AZ12" s="881"/>
      <c r="BA12" s="881"/>
      <c r="BB12" s="893" t="str">
        <f>IF(BE3="４週","(10)1～4週目の勤務時間数合計","(10)1か月の勤務時間数　合計")</f>
        <v>(10)1～4週目の勤務時間数合計</v>
      </c>
      <c r="BC12" s="894"/>
      <c r="BD12" s="895" t="s">
        <v>1035</v>
      </c>
      <c r="BE12" s="894"/>
      <c r="BF12" s="880" t="s">
        <v>1036</v>
      </c>
      <c r="BG12" s="889"/>
      <c r="BH12" s="889"/>
      <c r="BI12" s="889"/>
      <c r="BJ12" s="896"/>
    </row>
    <row r="13" spans="2:67" ht="20.25" customHeight="1">
      <c r="B13" s="897"/>
      <c r="C13" s="902"/>
      <c r="D13" s="903"/>
      <c r="E13" s="904"/>
      <c r="F13" s="905"/>
      <c r="G13" s="904"/>
      <c r="H13" s="905"/>
      <c r="I13" s="906"/>
      <c r="J13" s="907"/>
      <c r="K13" s="908"/>
      <c r="L13" s="909"/>
      <c r="M13" s="909"/>
      <c r="N13" s="903"/>
      <c r="O13" s="908"/>
      <c r="P13" s="909"/>
      <c r="Q13" s="909"/>
      <c r="R13" s="909"/>
      <c r="S13" s="903"/>
      <c r="T13" s="910"/>
      <c r="U13" s="910"/>
      <c r="V13" s="911"/>
      <c r="W13" s="912" t="s">
        <v>873</v>
      </c>
      <c r="X13" s="912"/>
      <c r="Y13" s="912"/>
      <c r="Z13" s="912"/>
      <c r="AA13" s="912"/>
      <c r="AB13" s="912"/>
      <c r="AC13" s="913"/>
      <c r="AD13" s="914" t="s">
        <v>874</v>
      </c>
      <c r="AE13" s="912"/>
      <c r="AF13" s="912"/>
      <c r="AG13" s="912"/>
      <c r="AH13" s="912"/>
      <c r="AI13" s="912"/>
      <c r="AJ13" s="913"/>
      <c r="AK13" s="914" t="s">
        <v>875</v>
      </c>
      <c r="AL13" s="912"/>
      <c r="AM13" s="912"/>
      <c r="AN13" s="912"/>
      <c r="AO13" s="912"/>
      <c r="AP13" s="912"/>
      <c r="AQ13" s="913"/>
      <c r="AR13" s="914" t="s">
        <v>876</v>
      </c>
      <c r="AS13" s="912"/>
      <c r="AT13" s="912"/>
      <c r="AU13" s="912"/>
      <c r="AV13" s="912"/>
      <c r="AW13" s="912"/>
      <c r="AX13" s="913"/>
      <c r="AY13" s="914" t="s">
        <v>877</v>
      </c>
      <c r="AZ13" s="912"/>
      <c r="BA13" s="912"/>
      <c r="BB13" s="915"/>
      <c r="BC13" s="916"/>
      <c r="BD13" s="917"/>
      <c r="BE13" s="916"/>
      <c r="BF13" s="902"/>
      <c r="BG13" s="909"/>
      <c r="BH13" s="909"/>
      <c r="BI13" s="909"/>
      <c r="BJ13" s="918"/>
    </row>
    <row r="14" spans="2:67" ht="20.25" customHeight="1">
      <c r="B14" s="897"/>
      <c r="C14" s="902"/>
      <c r="D14" s="903"/>
      <c r="E14" s="904"/>
      <c r="F14" s="905"/>
      <c r="G14" s="904"/>
      <c r="H14" s="905"/>
      <c r="I14" s="906"/>
      <c r="J14" s="907"/>
      <c r="K14" s="908"/>
      <c r="L14" s="909"/>
      <c r="M14" s="909"/>
      <c r="N14" s="903"/>
      <c r="O14" s="908"/>
      <c r="P14" s="909"/>
      <c r="Q14" s="909"/>
      <c r="R14" s="909"/>
      <c r="S14" s="903"/>
      <c r="T14" s="910"/>
      <c r="U14" s="910"/>
      <c r="V14" s="911"/>
      <c r="W14" s="919">
        <v>1</v>
      </c>
      <c r="X14" s="920">
        <v>2</v>
      </c>
      <c r="Y14" s="920">
        <v>3</v>
      </c>
      <c r="Z14" s="920">
        <v>4</v>
      </c>
      <c r="AA14" s="920">
        <v>5</v>
      </c>
      <c r="AB14" s="920">
        <v>6</v>
      </c>
      <c r="AC14" s="921">
        <v>7</v>
      </c>
      <c r="AD14" s="922">
        <v>8</v>
      </c>
      <c r="AE14" s="920">
        <v>9</v>
      </c>
      <c r="AF14" s="920">
        <v>10</v>
      </c>
      <c r="AG14" s="920">
        <v>11</v>
      </c>
      <c r="AH14" s="920">
        <v>12</v>
      </c>
      <c r="AI14" s="920">
        <v>13</v>
      </c>
      <c r="AJ14" s="921">
        <v>14</v>
      </c>
      <c r="AK14" s="919">
        <v>15</v>
      </c>
      <c r="AL14" s="920">
        <v>16</v>
      </c>
      <c r="AM14" s="920">
        <v>17</v>
      </c>
      <c r="AN14" s="920">
        <v>18</v>
      </c>
      <c r="AO14" s="920">
        <v>19</v>
      </c>
      <c r="AP14" s="920">
        <v>20</v>
      </c>
      <c r="AQ14" s="921">
        <v>21</v>
      </c>
      <c r="AR14" s="922">
        <v>22</v>
      </c>
      <c r="AS14" s="920">
        <v>23</v>
      </c>
      <c r="AT14" s="920">
        <v>24</v>
      </c>
      <c r="AU14" s="920">
        <v>25</v>
      </c>
      <c r="AV14" s="920">
        <v>26</v>
      </c>
      <c r="AW14" s="920">
        <v>27</v>
      </c>
      <c r="AX14" s="921">
        <v>28</v>
      </c>
      <c r="AY14" s="922" t="str">
        <f>IF($BE$3="実績",IF(DAY(DATE($AF$2,$AJ$2,29))=29,29,""),"")</f>
        <v/>
      </c>
      <c r="AZ14" s="920" t="str">
        <f>IF($BE$3="実績",IF(DAY(DATE($AF$2,$AJ$2,30))=30,30,""),"")</f>
        <v/>
      </c>
      <c r="BA14" s="921" t="str">
        <f>IF($BE$3="実績",IF(DAY(DATE($AF$2,$AJ$2,31))=31,31,""),"")</f>
        <v/>
      </c>
      <c r="BB14" s="915"/>
      <c r="BC14" s="916"/>
      <c r="BD14" s="917"/>
      <c r="BE14" s="916"/>
      <c r="BF14" s="902"/>
      <c r="BG14" s="909"/>
      <c r="BH14" s="909"/>
      <c r="BI14" s="909"/>
      <c r="BJ14" s="918"/>
    </row>
    <row r="15" spans="2:67" ht="20.25" hidden="1" customHeight="1">
      <c r="B15" s="897"/>
      <c r="C15" s="902"/>
      <c r="D15" s="903"/>
      <c r="E15" s="904"/>
      <c r="F15" s="905"/>
      <c r="G15" s="904"/>
      <c r="H15" s="905"/>
      <c r="I15" s="906"/>
      <c r="J15" s="907"/>
      <c r="K15" s="908"/>
      <c r="L15" s="909"/>
      <c r="M15" s="909"/>
      <c r="N15" s="903"/>
      <c r="O15" s="908"/>
      <c r="P15" s="909"/>
      <c r="Q15" s="909"/>
      <c r="R15" s="909"/>
      <c r="S15" s="903"/>
      <c r="T15" s="910"/>
      <c r="U15" s="910"/>
      <c r="V15" s="911"/>
      <c r="W15" s="919">
        <f>WEEKDAY(DATE($AF$2,$AJ$2,1))</f>
        <v>2</v>
      </c>
      <c r="X15" s="920">
        <f>WEEKDAY(DATE($AF$2,$AJ$2,2))</f>
        <v>3</v>
      </c>
      <c r="Y15" s="920">
        <f>WEEKDAY(DATE($AF$2,$AJ$2,3))</f>
        <v>4</v>
      </c>
      <c r="Z15" s="920">
        <f>WEEKDAY(DATE($AF$2,$AJ$2,4))</f>
        <v>5</v>
      </c>
      <c r="AA15" s="920">
        <f>WEEKDAY(DATE($AF$2,$AJ$2,5))</f>
        <v>6</v>
      </c>
      <c r="AB15" s="920">
        <f>WEEKDAY(DATE($AF$2,$AJ$2,6))</f>
        <v>7</v>
      </c>
      <c r="AC15" s="921">
        <f>WEEKDAY(DATE($AF$2,$AJ$2,7))</f>
        <v>1</v>
      </c>
      <c r="AD15" s="922">
        <f>WEEKDAY(DATE($AF$2,$AJ$2,8))</f>
        <v>2</v>
      </c>
      <c r="AE15" s="920">
        <f>WEEKDAY(DATE($AF$2,$AJ$2,9))</f>
        <v>3</v>
      </c>
      <c r="AF15" s="920">
        <f>WEEKDAY(DATE($AF$2,$AJ$2,10))</f>
        <v>4</v>
      </c>
      <c r="AG15" s="920">
        <f>WEEKDAY(DATE($AF$2,$AJ$2,11))</f>
        <v>5</v>
      </c>
      <c r="AH15" s="920">
        <f>WEEKDAY(DATE($AF$2,$AJ$2,12))</f>
        <v>6</v>
      </c>
      <c r="AI15" s="920">
        <f>WEEKDAY(DATE($AF$2,$AJ$2,13))</f>
        <v>7</v>
      </c>
      <c r="AJ15" s="921">
        <f>WEEKDAY(DATE($AF$2,$AJ$2,14))</f>
        <v>1</v>
      </c>
      <c r="AK15" s="922">
        <f>WEEKDAY(DATE($AF$2,$AJ$2,15))</f>
        <v>2</v>
      </c>
      <c r="AL15" s="920">
        <f>WEEKDAY(DATE($AF$2,$AJ$2,16))</f>
        <v>3</v>
      </c>
      <c r="AM15" s="920">
        <f>WEEKDAY(DATE($AF$2,$AJ$2,17))</f>
        <v>4</v>
      </c>
      <c r="AN15" s="920">
        <f>WEEKDAY(DATE($AF$2,$AJ$2,18))</f>
        <v>5</v>
      </c>
      <c r="AO15" s="920">
        <f>WEEKDAY(DATE($AF$2,$AJ$2,19))</f>
        <v>6</v>
      </c>
      <c r="AP15" s="920">
        <f>WEEKDAY(DATE($AF$2,$AJ$2,20))</f>
        <v>7</v>
      </c>
      <c r="AQ15" s="921">
        <f>WEEKDAY(DATE($AF$2,$AJ$2,21))</f>
        <v>1</v>
      </c>
      <c r="AR15" s="922">
        <f>WEEKDAY(DATE($AF$2,$AJ$2,22))</f>
        <v>2</v>
      </c>
      <c r="AS15" s="920">
        <f>WEEKDAY(DATE($AF$2,$AJ$2,23))</f>
        <v>3</v>
      </c>
      <c r="AT15" s="920">
        <f>WEEKDAY(DATE($AF$2,$AJ$2,24))</f>
        <v>4</v>
      </c>
      <c r="AU15" s="920">
        <f>WEEKDAY(DATE($AF$2,$AJ$2,25))</f>
        <v>5</v>
      </c>
      <c r="AV15" s="920">
        <f>WEEKDAY(DATE($AF$2,$AJ$2,26))</f>
        <v>6</v>
      </c>
      <c r="AW15" s="920">
        <f>WEEKDAY(DATE($AF$2,$AJ$2,27))</f>
        <v>7</v>
      </c>
      <c r="AX15" s="921">
        <f>WEEKDAY(DATE($AF$2,$AJ$2,28))</f>
        <v>1</v>
      </c>
      <c r="AY15" s="922">
        <f>IF(AY14=29,WEEKDAY(DATE($AF$2,$AJ$2,29)),0)</f>
        <v>0</v>
      </c>
      <c r="AZ15" s="920">
        <f>IF(AZ14=30,WEEKDAY(DATE($AF$2,$AJ$2,30)),0)</f>
        <v>0</v>
      </c>
      <c r="BA15" s="921">
        <f>IF(BA14=31,WEEKDAY(DATE($AF$2,$AJ$2,31)),0)</f>
        <v>0</v>
      </c>
      <c r="BB15" s="915"/>
      <c r="BC15" s="916"/>
      <c r="BD15" s="917"/>
      <c r="BE15" s="916"/>
      <c r="BF15" s="902"/>
      <c r="BG15" s="909"/>
      <c r="BH15" s="909"/>
      <c r="BI15" s="909"/>
      <c r="BJ15" s="918"/>
    </row>
    <row r="16" spans="2:67" ht="20.25" customHeight="1" thickBot="1">
      <c r="B16" s="923"/>
      <c r="C16" s="928"/>
      <c r="D16" s="929"/>
      <c r="E16" s="930"/>
      <c r="F16" s="931"/>
      <c r="G16" s="930"/>
      <c r="H16" s="931"/>
      <c r="I16" s="932"/>
      <c r="J16" s="933"/>
      <c r="K16" s="934"/>
      <c r="L16" s="935"/>
      <c r="M16" s="935"/>
      <c r="N16" s="929"/>
      <c r="O16" s="934"/>
      <c r="P16" s="935"/>
      <c r="Q16" s="935"/>
      <c r="R16" s="935"/>
      <c r="S16" s="929"/>
      <c r="T16" s="936"/>
      <c r="U16" s="936"/>
      <c r="V16" s="937"/>
      <c r="W16" s="938" t="str">
        <f>IF(W15=1,"日",IF(W15=2,"月",IF(W15=3,"火",IF(W15=4,"水",IF(W15=5,"木",IF(W15=6,"金","土"))))))</f>
        <v>月</v>
      </c>
      <c r="X16" s="939" t="str">
        <f t="shared" ref="X16:AX16" si="0">IF(X15=1,"日",IF(X15=2,"月",IF(X15=3,"火",IF(X15=4,"水",IF(X15=5,"木",IF(X15=6,"金","土"))))))</f>
        <v>火</v>
      </c>
      <c r="Y16" s="939" t="str">
        <f t="shared" si="0"/>
        <v>水</v>
      </c>
      <c r="Z16" s="939" t="str">
        <f t="shared" si="0"/>
        <v>木</v>
      </c>
      <c r="AA16" s="939" t="str">
        <f t="shared" si="0"/>
        <v>金</v>
      </c>
      <c r="AB16" s="939" t="str">
        <f t="shared" si="0"/>
        <v>土</v>
      </c>
      <c r="AC16" s="940" t="str">
        <f t="shared" si="0"/>
        <v>日</v>
      </c>
      <c r="AD16" s="941" t="str">
        <f>IF(AD15=1,"日",IF(AD15=2,"月",IF(AD15=3,"火",IF(AD15=4,"水",IF(AD15=5,"木",IF(AD15=6,"金","土"))))))</f>
        <v>月</v>
      </c>
      <c r="AE16" s="939" t="str">
        <f t="shared" si="0"/>
        <v>火</v>
      </c>
      <c r="AF16" s="939" t="str">
        <f t="shared" si="0"/>
        <v>水</v>
      </c>
      <c r="AG16" s="939" t="str">
        <f t="shared" si="0"/>
        <v>木</v>
      </c>
      <c r="AH16" s="939" t="str">
        <f t="shared" si="0"/>
        <v>金</v>
      </c>
      <c r="AI16" s="939" t="str">
        <f t="shared" si="0"/>
        <v>土</v>
      </c>
      <c r="AJ16" s="940" t="str">
        <f t="shared" si="0"/>
        <v>日</v>
      </c>
      <c r="AK16" s="941" t="str">
        <f>IF(AK15=1,"日",IF(AK15=2,"月",IF(AK15=3,"火",IF(AK15=4,"水",IF(AK15=5,"木",IF(AK15=6,"金","土"))))))</f>
        <v>月</v>
      </c>
      <c r="AL16" s="939" t="str">
        <f t="shared" si="0"/>
        <v>火</v>
      </c>
      <c r="AM16" s="939" t="str">
        <f t="shared" si="0"/>
        <v>水</v>
      </c>
      <c r="AN16" s="939" t="str">
        <f t="shared" si="0"/>
        <v>木</v>
      </c>
      <c r="AO16" s="939" t="str">
        <f t="shared" si="0"/>
        <v>金</v>
      </c>
      <c r="AP16" s="939" t="str">
        <f t="shared" si="0"/>
        <v>土</v>
      </c>
      <c r="AQ16" s="940" t="str">
        <f t="shared" si="0"/>
        <v>日</v>
      </c>
      <c r="AR16" s="941" t="str">
        <f>IF(AR15=1,"日",IF(AR15=2,"月",IF(AR15=3,"火",IF(AR15=4,"水",IF(AR15=5,"木",IF(AR15=6,"金","土"))))))</f>
        <v>月</v>
      </c>
      <c r="AS16" s="939" t="str">
        <f t="shared" si="0"/>
        <v>火</v>
      </c>
      <c r="AT16" s="939" t="str">
        <f t="shared" si="0"/>
        <v>水</v>
      </c>
      <c r="AU16" s="939" t="str">
        <f t="shared" si="0"/>
        <v>木</v>
      </c>
      <c r="AV16" s="939" t="str">
        <f t="shared" si="0"/>
        <v>金</v>
      </c>
      <c r="AW16" s="939" t="str">
        <f t="shared" si="0"/>
        <v>土</v>
      </c>
      <c r="AX16" s="940" t="str">
        <f t="shared" si="0"/>
        <v>日</v>
      </c>
      <c r="AY16" s="939" t="str">
        <f>IF(AY15=1,"日",IF(AY15=2,"月",IF(AY15=3,"火",IF(AY15=4,"水",IF(AY15=5,"木",IF(AY15=6,"金",IF(AY15=0,"","土")))))))</f>
        <v/>
      </c>
      <c r="AZ16" s="939" t="str">
        <f>IF(AZ15=1,"日",IF(AZ15=2,"月",IF(AZ15=3,"火",IF(AZ15=4,"水",IF(AZ15=5,"木",IF(AZ15=6,"金",IF(AZ15=0,"","土")))))))</f>
        <v/>
      </c>
      <c r="BA16" s="939" t="str">
        <f>IF(BA15=1,"日",IF(BA15=2,"月",IF(BA15=3,"火",IF(BA15=4,"水",IF(BA15=5,"木",IF(BA15=6,"金",IF(BA15=0,"","土")))))))</f>
        <v/>
      </c>
      <c r="BB16" s="942"/>
      <c r="BC16" s="943"/>
      <c r="BD16" s="944"/>
      <c r="BE16" s="943"/>
      <c r="BF16" s="928"/>
      <c r="BG16" s="935"/>
      <c r="BH16" s="935"/>
      <c r="BI16" s="935"/>
      <c r="BJ16" s="945"/>
    </row>
    <row r="17" spans="2:62" ht="20.25" customHeight="1">
      <c r="B17" s="946">
        <f>B15+1</f>
        <v>1</v>
      </c>
      <c r="C17" s="951"/>
      <c r="D17" s="952"/>
      <c r="E17" s="953"/>
      <c r="F17" s="954"/>
      <c r="G17" s="953"/>
      <c r="H17" s="954"/>
      <c r="I17" s="955"/>
      <c r="J17" s="956"/>
      <c r="K17" s="957"/>
      <c r="L17" s="958"/>
      <c r="M17" s="958"/>
      <c r="N17" s="952"/>
      <c r="O17" s="959"/>
      <c r="P17" s="960"/>
      <c r="Q17" s="960"/>
      <c r="R17" s="960"/>
      <c r="S17" s="961"/>
      <c r="T17" s="962" t="s">
        <v>882</v>
      </c>
      <c r="U17" s="963"/>
      <c r="V17" s="964"/>
      <c r="W17" s="965"/>
      <c r="X17" s="966"/>
      <c r="Y17" s="966"/>
      <c r="Z17" s="966"/>
      <c r="AA17" s="966"/>
      <c r="AB17" s="966"/>
      <c r="AC17" s="967"/>
      <c r="AD17" s="965"/>
      <c r="AE17" s="966"/>
      <c r="AF17" s="966"/>
      <c r="AG17" s="966"/>
      <c r="AH17" s="966"/>
      <c r="AI17" s="966"/>
      <c r="AJ17" s="967"/>
      <c r="AK17" s="965"/>
      <c r="AL17" s="966"/>
      <c r="AM17" s="966"/>
      <c r="AN17" s="966"/>
      <c r="AO17" s="966"/>
      <c r="AP17" s="966"/>
      <c r="AQ17" s="967"/>
      <c r="AR17" s="965"/>
      <c r="AS17" s="966"/>
      <c r="AT17" s="966"/>
      <c r="AU17" s="966"/>
      <c r="AV17" s="966"/>
      <c r="AW17" s="966"/>
      <c r="AX17" s="967"/>
      <c r="AY17" s="965"/>
      <c r="AZ17" s="966"/>
      <c r="BA17" s="966"/>
      <c r="BB17" s="968"/>
      <c r="BC17" s="969"/>
      <c r="BD17" s="970"/>
      <c r="BE17" s="971"/>
      <c r="BF17" s="972"/>
      <c r="BG17" s="973"/>
      <c r="BH17" s="973"/>
      <c r="BI17" s="973"/>
      <c r="BJ17" s="974"/>
    </row>
    <row r="18" spans="2:62" ht="20.25" customHeight="1">
      <c r="B18" s="975"/>
      <c r="C18" s="979"/>
      <c r="D18" s="980"/>
      <c r="E18" s="981"/>
      <c r="F18" s="982">
        <f>C17</f>
        <v>0</v>
      </c>
      <c r="G18" s="981"/>
      <c r="H18" s="982">
        <f>I17</f>
        <v>0</v>
      </c>
      <c r="I18" s="983"/>
      <c r="J18" s="984"/>
      <c r="K18" s="985"/>
      <c r="L18" s="986"/>
      <c r="M18" s="986"/>
      <c r="N18" s="980"/>
      <c r="O18" s="987"/>
      <c r="P18" s="988"/>
      <c r="Q18" s="988"/>
      <c r="R18" s="988"/>
      <c r="S18" s="989"/>
      <c r="T18" s="990" t="s">
        <v>885</v>
      </c>
      <c r="U18" s="991"/>
      <c r="V18" s="992"/>
      <c r="W18" s="993" t="str">
        <f>IF(W17="","",VLOOKUP(W17,'シフト記号表（従来型・ユニット型共通）'!$C$6:$L$47,10,FALSE))</f>
        <v/>
      </c>
      <c r="X18" s="994" t="str">
        <f>IF(X17="","",VLOOKUP(X17,'シフト記号表（従来型・ユニット型共通）'!$C$6:$L$47,10,FALSE))</f>
        <v/>
      </c>
      <c r="Y18" s="994" t="str">
        <f>IF(Y17="","",VLOOKUP(Y17,'シフト記号表（従来型・ユニット型共通）'!$C$6:$L$47,10,FALSE))</f>
        <v/>
      </c>
      <c r="Z18" s="994" t="str">
        <f>IF(Z17="","",VLOOKUP(Z17,'シフト記号表（従来型・ユニット型共通）'!$C$6:$L$47,10,FALSE))</f>
        <v/>
      </c>
      <c r="AA18" s="994" t="str">
        <f>IF(AA17="","",VLOOKUP(AA17,'シフト記号表（従来型・ユニット型共通）'!$C$6:$L$47,10,FALSE))</f>
        <v/>
      </c>
      <c r="AB18" s="994" t="str">
        <f>IF(AB17="","",VLOOKUP(AB17,'シフト記号表（従来型・ユニット型共通）'!$C$6:$L$47,10,FALSE))</f>
        <v/>
      </c>
      <c r="AC18" s="995" t="str">
        <f>IF(AC17="","",VLOOKUP(AC17,'シフト記号表（従来型・ユニット型共通）'!$C$6:$L$47,10,FALSE))</f>
        <v/>
      </c>
      <c r="AD18" s="993" t="str">
        <f>IF(AD17="","",VLOOKUP(AD17,'シフト記号表（従来型・ユニット型共通）'!$C$6:$L$47,10,FALSE))</f>
        <v/>
      </c>
      <c r="AE18" s="994" t="str">
        <f>IF(AE17="","",VLOOKUP(AE17,'シフト記号表（従来型・ユニット型共通）'!$C$6:$L$47,10,FALSE))</f>
        <v/>
      </c>
      <c r="AF18" s="994" t="str">
        <f>IF(AF17="","",VLOOKUP(AF17,'シフト記号表（従来型・ユニット型共通）'!$C$6:$L$47,10,FALSE))</f>
        <v/>
      </c>
      <c r="AG18" s="994" t="str">
        <f>IF(AG17="","",VLOOKUP(AG17,'シフト記号表（従来型・ユニット型共通）'!$C$6:$L$47,10,FALSE))</f>
        <v/>
      </c>
      <c r="AH18" s="994" t="str">
        <f>IF(AH17="","",VLOOKUP(AH17,'シフト記号表（従来型・ユニット型共通）'!$C$6:$L$47,10,FALSE))</f>
        <v/>
      </c>
      <c r="AI18" s="994" t="str">
        <f>IF(AI17="","",VLOOKUP(AI17,'シフト記号表（従来型・ユニット型共通）'!$C$6:$L$47,10,FALSE))</f>
        <v/>
      </c>
      <c r="AJ18" s="995" t="str">
        <f>IF(AJ17="","",VLOOKUP(AJ17,'シフト記号表（従来型・ユニット型共通）'!$C$6:$L$47,10,FALSE))</f>
        <v/>
      </c>
      <c r="AK18" s="993" t="str">
        <f>IF(AK17="","",VLOOKUP(AK17,'シフト記号表（従来型・ユニット型共通）'!$C$6:$L$47,10,FALSE))</f>
        <v/>
      </c>
      <c r="AL18" s="994" t="str">
        <f>IF(AL17="","",VLOOKUP(AL17,'シフト記号表（従来型・ユニット型共通）'!$C$6:$L$47,10,FALSE))</f>
        <v/>
      </c>
      <c r="AM18" s="994" t="str">
        <f>IF(AM17="","",VLOOKUP(AM17,'シフト記号表（従来型・ユニット型共通）'!$C$6:$L$47,10,FALSE))</f>
        <v/>
      </c>
      <c r="AN18" s="994" t="str">
        <f>IF(AN17="","",VLOOKUP(AN17,'シフト記号表（従来型・ユニット型共通）'!$C$6:$L$47,10,FALSE))</f>
        <v/>
      </c>
      <c r="AO18" s="994" t="str">
        <f>IF(AO17="","",VLOOKUP(AO17,'シフト記号表（従来型・ユニット型共通）'!$C$6:$L$47,10,FALSE))</f>
        <v/>
      </c>
      <c r="AP18" s="994" t="str">
        <f>IF(AP17="","",VLOOKUP(AP17,'シフト記号表（従来型・ユニット型共通）'!$C$6:$L$47,10,FALSE))</f>
        <v/>
      </c>
      <c r="AQ18" s="995" t="str">
        <f>IF(AQ17="","",VLOOKUP(AQ17,'シフト記号表（従来型・ユニット型共通）'!$C$6:$L$47,10,FALSE))</f>
        <v/>
      </c>
      <c r="AR18" s="993" t="str">
        <f>IF(AR17="","",VLOOKUP(AR17,'シフト記号表（従来型・ユニット型共通）'!$C$6:$L$47,10,FALSE))</f>
        <v/>
      </c>
      <c r="AS18" s="994" t="str">
        <f>IF(AS17="","",VLOOKUP(AS17,'シフト記号表（従来型・ユニット型共通）'!$C$6:$L$47,10,FALSE))</f>
        <v/>
      </c>
      <c r="AT18" s="994" t="str">
        <f>IF(AT17="","",VLOOKUP(AT17,'シフト記号表（従来型・ユニット型共通）'!$C$6:$L$47,10,FALSE))</f>
        <v/>
      </c>
      <c r="AU18" s="994" t="str">
        <f>IF(AU17="","",VLOOKUP(AU17,'シフト記号表（従来型・ユニット型共通）'!$C$6:$L$47,10,FALSE))</f>
        <v/>
      </c>
      <c r="AV18" s="994" t="str">
        <f>IF(AV17="","",VLOOKUP(AV17,'シフト記号表（従来型・ユニット型共通）'!$C$6:$L$47,10,FALSE))</f>
        <v/>
      </c>
      <c r="AW18" s="994" t="str">
        <f>IF(AW17="","",VLOOKUP(AW17,'シフト記号表（従来型・ユニット型共通）'!$C$6:$L$47,10,FALSE))</f>
        <v/>
      </c>
      <c r="AX18" s="995" t="str">
        <f>IF(AX17="","",VLOOKUP(AX17,'シフト記号表（従来型・ユニット型共通）'!$C$6:$L$47,10,FALSE))</f>
        <v/>
      </c>
      <c r="AY18" s="993" t="str">
        <f>IF(AY17="","",VLOOKUP(AY17,'シフト記号表（従来型・ユニット型共通）'!$C$6:$L$47,10,FALSE))</f>
        <v/>
      </c>
      <c r="AZ18" s="994" t="str">
        <f>IF(AZ17="","",VLOOKUP(AZ17,'シフト記号表（従来型・ユニット型共通）'!$C$6:$L$47,10,FALSE))</f>
        <v/>
      </c>
      <c r="BA18" s="994" t="str">
        <f>IF(BA17="","",VLOOKUP(BA17,'シフト記号表（従来型・ユニット型共通）'!$C$6:$L$47,10,FALSE))</f>
        <v/>
      </c>
      <c r="BB18" s="996">
        <f>IF($BE$3="４週",SUM(W18:AX18),IF($BE$3="暦月",SUM(W18:BA18),""))</f>
        <v>0</v>
      </c>
      <c r="BC18" s="997"/>
      <c r="BD18" s="998">
        <f>IF($BE$3="４週",BB18/4,IF($BE$3="暦月",(BB18/($BE$8/7)),""))</f>
        <v>0</v>
      </c>
      <c r="BE18" s="997"/>
      <c r="BF18" s="999"/>
      <c r="BG18" s="1000"/>
      <c r="BH18" s="1000"/>
      <c r="BI18" s="1000"/>
      <c r="BJ18" s="1001"/>
    </row>
    <row r="19" spans="2:62" ht="20.25" customHeight="1">
      <c r="B19" s="946">
        <f>B17+1</f>
        <v>2</v>
      </c>
      <c r="C19" s="1004"/>
      <c r="D19" s="1005"/>
      <c r="E19" s="1006"/>
      <c r="F19" s="1007"/>
      <c r="G19" s="1006"/>
      <c r="H19" s="1007"/>
      <c r="I19" s="1008"/>
      <c r="J19" s="1009"/>
      <c r="K19" s="1010"/>
      <c r="L19" s="1011"/>
      <c r="M19" s="1011"/>
      <c r="N19" s="1005"/>
      <c r="O19" s="987"/>
      <c r="P19" s="988"/>
      <c r="Q19" s="988"/>
      <c r="R19" s="988"/>
      <c r="S19" s="989"/>
      <c r="T19" s="1012" t="s">
        <v>882</v>
      </c>
      <c r="U19" s="1013"/>
      <c r="V19" s="1014"/>
      <c r="W19" s="1015"/>
      <c r="X19" s="1016"/>
      <c r="Y19" s="1016"/>
      <c r="Z19" s="1016"/>
      <c r="AA19" s="1016"/>
      <c r="AB19" s="1016"/>
      <c r="AC19" s="1017"/>
      <c r="AD19" s="1015"/>
      <c r="AE19" s="1016"/>
      <c r="AF19" s="1016"/>
      <c r="AG19" s="1016"/>
      <c r="AH19" s="1016"/>
      <c r="AI19" s="1016"/>
      <c r="AJ19" s="1017"/>
      <c r="AK19" s="1015"/>
      <c r="AL19" s="1016"/>
      <c r="AM19" s="1016"/>
      <c r="AN19" s="1016"/>
      <c r="AO19" s="1016"/>
      <c r="AP19" s="1016"/>
      <c r="AQ19" s="1017"/>
      <c r="AR19" s="1015"/>
      <c r="AS19" s="1016"/>
      <c r="AT19" s="1016"/>
      <c r="AU19" s="1016"/>
      <c r="AV19" s="1016"/>
      <c r="AW19" s="1016"/>
      <c r="AX19" s="1017"/>
      <c r="AY19" s="1015"/>
      <c r="AZ19" s="1016"/>
      <c r="BA19" s="1018"/>
      <c r="BB19" s="1019"/>
      <c r="BC19" s="1020"/>
      <c r="BD19" s="1021"/>
      <c r="BE19" s="1022"/>
      <c r="BF19" s="1023"/>
      <c r="BG19" s="1024"/>
      <c r="BH19" s="1024"/>
      <c r="BI19" s="1024"/>
      <c r="BJ19" s="1025"/>
    </row>
    <row r="20" spans="2:62" ht="20.25" customHeight="1">
      <c r="B20" s="975"/>
      <c r="C20" s="979"/>
      <c r="D20" s="980"/>
      <c r="E20" s="981"/>
      <c r="F20" s="982">
        <f>C19</f>
        <v>0</v>
      </c>
      <c r="G20" s="981"/>
      <c r="H20" s="982">
        <f>I19</f>
        <v>0</v>
      </c>
      <c r="I20" s="983"/>
      <c r="J20" s="984"/>
      <c r="K20" s="985"/>
      <c r="L20" s="986"/>
      <c r="M20" s="986"/>
      <c r="N20" s="980"/>
      <c r="O20" s="987"/>
      <c r="P20" s="988"/>
      <c r="Q20" s="988"/>
      <c r="R20" s="988"/>
      <c r="S20" s="989"/>
      <c r="T20" s="990" t="s">
        <v>885</v>
      </c>
      <c r="U20" s="991"/>
      <c r="V20" s="992"/>
      <c r="W20" s="993" t="str">
        <f>IF(W19="","",VLOOKUP(W19,'シフト記号表（従来型・ユニット型共通）'!$C$6:$L$47,10,FALSE))</f>
        <v/>
      </c>
      <c r="X20" s="994" t="str">
        <f>IF(X19="","",VLOOKUP(X19,'シフト記号表（従来型・ユニット型共通）'!$C$6:$L$47,10,FALSE))</f>
        <v/>
      </c>
      <c r="Y20" s="994" t="str">
        <f>IF(Y19="","",VLOOKUP(Y19,'シフト記号表（従来型・ユニット型共通）'!$C$6:$L$47,10,FALSE))</f>
        <v/>
      </c>
      <c r="Z20" s="994" t="str">
        <f>IF(Z19="","",VLOOKUP(Z19,'シフト記号表（従来型・ユニット型共通）'!$C$6:$L$47,10,FALSE))</f>
        <v/>
      </c>
      <c r="AA20" s="994" t="str">
        <f>IF(AA19="","",VLOOKUP(AA19,'シフト記号表（従来型・ユニット型共通）'!$C$6:$L$47,10,FALSE))</f>
        <v/>
      </c>
      <c r="AB20" s="994" t="str">
        <f>IF(AB19="","",VLOOKUP(AB19,'シフト記号表（従来型・ユニット型共通）'!$C$6:$L$47,10,FALSE))</f>
        <v/>
      </c>
      <c r="AC20" s="995" t="str">
        <f>IF(AC19="","",VLOOKUP(AC19,'シフト記号表（従来型・ユニット型共通）'!$C$6:$L$47,10,FALSE))</f>
        <v/>
      </c>
      <c r="AD20" s="993" t="str">
        <f>IF(AD19="","",VLOOKUP(AD19,'シフト記号表（従来型・ユニット型共通）'!$C$6:$L$47,10,FALSE))</f>
        <v/>
      </c>
      <c r="AE20" s="994" t="str">
        <f>IF(AE19="","",VLOOKUP(AE19,'シフト記号表（従来型・ユニット型共通）'!$C$6:$L$47,10,FALSE))</f>
        <v/>
      </c>
      <c r="AF20" s="994" t="str">
        <f>IF(AF19="","",VLOOKUP(AF19,'シフト記号表（従来型・ユニット型共通）'!$C$6:$L$47,10,FALSE))</f>
        <v/>
      </c>
      <c r="AG20" s="994" t="str">
        <f>IF(AG19="","",VLOOKUP(AG19,'シフト記号表（従来型・ユニット型共通）'!$C$6:$L$47,10,FALSE))</f>
        <v/>
      </c>
      <c r="AH20" s="994" t="str">
        <f>IF(AH19="","",VLOOKUP(AH19,'シフト記号表（従来型・ユニット型共通）'!$C$6:$L$47,10,FALSE))</f>
        <v/>
      </c>
      <c r="AI20" s="994" t="str">
        <f>IF(AI19="","",VLOOKUP(AI19,'シフト記号表（従来型・ユニット型共通）'!$C$6:$L$47,10,FALSE))</f>
        <v/>
      </c>
      <c r="AJ20" s="995" t="str">
        <f>IF(AJ19="","",VLOOKUP(AJ19,'シフト記号表（従来型・ユニット型共通）'!$C$6:$L$47,10,FALSE))</f>
        <v/>
      </c>
      <c r="AK20" s="993" t="str">
        <f>IF(AK19="","",VLOOKUP(AK19,'シフト記号表（従来型・ユニット型共通）'!$C$6:$L$47,10,FALSE))</f>
        <v/>
      </c>
      <c r="AL20" s="994" t="str">
        <f>IF(AL19="","",VLOOKUP(AL19,'シフト記号表（従来型・ユニット型共通）'!$C$6:$L$47,10,FALSE))</f>
        <v/>
      </c>
      <c r="AM20" s="994" t="str">
        <f>IF(AM19="","",VLOOKUP(AM19,'シフト記号表（従来型・ユニット型共通）'!$C$6:$L$47,10,FALSE))</f>
        <v/>
      </c>
      <c r="AN20" s="994" t="str">
        <f>IF(AN19="","",VLOOKUP(AN19,'シフト記号表（従来型・ユニット型共通）'!$C$6:$L$47,10,FALSE))</f>
        <v/>
      </c>
      <c r="AO20" s="994" t="str">
        <f>IF(AO19="","",VLOOKUP(AO19,'シフト記号表（従来型・ユニット型共通）'!$C$6:$L$47,10,FALSE))</f>
        <v/>
      </c>
      <c r="AP20" s="994" t="str">
        <f>IF(AP19="","",VLOOKUP(AP19,'シフト記号表（従来型・ユニット型共通）'!$C$6:$L$47,10,FALSE))</f>
        <v/>
      </c>
      <c r="AQ20" s="995" t="str">
        <f>IF(AQ19="","",VLOOKUP(AQ19,'シフト記号表（従来型・ユニット型共通）'!$C$6:$L$47,10,FALSE))</f>
        <v/>
      </c>
      <c r="AR20" s="993" t="str">
        <f>IF(AR19="","",VLOOKUP(AR19,'シフト記号表（従来型・ユニット型共通）'!$C$6:$L$47,10,FALSE))</f>
        <v/>
      </c>
      <c r="AS20" s="994" t="str">
        <f>IF(AS19="","",VLOOKUP(AS19,'シフト記号表（従来型・ユニット型共通）'!$C$6:$L$47,10,FALSE))</f>
        <v/>
      </c>
      <c r="AT20" s="994" t="str">
        <f>IF(AT19="","",VLOOKUP(AT19,'シフト記号表（従来型・ユニット型共通）'!$C$6:$L$47,10,FALSE))</f>
        <v/>
      </c>
      <c r="AU20" s="994" t="str">
        <f>IF(AU19="","",VLOOKUP(AU19,'シフト記号表（従来型・ユニット型共通）'!$C$6:$L$47,10,FALSE))</f>
        <v/>
      </c>
      <c r="AV20" s="994" t="str">
        <f>IF(AV19="","",VLOOKUP(AV19,'シフト記号表（従来型・ユニット型共通）'!$C$6:$L$47,10,FALSE))</f>
        <v/>
      </c>
      <c r="AW20" s="994" t="str">
        <f>IF(AW19="","",VLOOKUP(AW19,'シフト記号表（従来型・ユニット型共通）'!$C$6:$L$47,10,FALSE))</f>
        <v/>
      </c>
      <c r="AX20" s="995" t="str">
        <f>IF(AX19="","",VLOOKUP(AX19,'シフト記号表（従来型・ユニット型共通）'!$C$6:$L$47,10,FALSE))</f>
        <v/>
      </c>
      <c r="AY20" s="993" t="str">
        <f>IF(AY19="","",VLOOKUP(AY19,'シフト記号表（従来型・ユニット型共通）'!$C$6:$L$47,10,FALSE))</f>
        <v/>
      </c>
      <c r="AZ20" s="994" t="str">
        <f>IF(AZ19="","",VLOOKUP(AZ19,'シフト記号表（従来型・ユニット型共通）'!$C$6:$L$47,10,FALSE))</f>
        <v/>
      </c>
      <c r="BA20" s="994" t="str">
        <f>IF(BA19="","",VLOOKUP(BA19,'シフト記号表（従来型・ユニット型共通）'!$C$6:$L$47,10,FALSE))</f>
        <v/>
      </c>
      <c r="BB20" s="996">
        <f>IF($BE$3="４週",SUM(W20:AX20),IF($BE$3="暦月",SUM(W20:BA20),""))</f>
        <v>0</v>
      </c>
      <c r="BC20" s="997"/>
      <c r="BD20" s="998">
        <f>IF($BE$3="４週",BB20/4,IF($BE$3="暦月",(BB20/($BE$8/7)),""))</f>
        <v>0</v>
      </c>
      <c r="BE20" s="997"/>
      <c r="BF20" s="999"/>
      <c r="BG20" s="1000"/>
      <c r="BH20" s="1000"/>
      <c r="BI20" s="1000"/>
      <c r="BJ20" s="1001"/>
    </row>
    <row r="21" spans="2:62" ht="20.25" customHeight="1">
      <c r="B21" s="946">
        <f>B19+1</f>
        <v>3</v>
      </c>
      <c r="C21" s="1004"/>
      <c r="D21" s="1005"/>
      <c r="E21" s="981"/>
      <c r="F21" s="982"/>
      <c r="G21" s="981"/>
      <c r="H21" s="982"/>
      <c r="I21" s="1008"/>
      <c r="J21" s="1009"/>
      <c r="K21" s="1010"/>
      <c r="L21" s="1011"/>
      <c r="M21" s="1011"/>
      <c r="N21" s="1005"/>
      <c r="O21" s="987"/>
      <c r="P21" s="988"/>
      <c r="Q21" s="988"/>
      <c r="R21" s="988"/>
      <c r="S21" s="989"/>
      <c r="T21" s="1012" t="s">
        <v>882</v>
      </c>
      <c r="U21" s="1013"/>
      <c r="V21" s="1014"/>
      <c r="W21" s="1015"/>
      <c r="X21" s="1016"/>
      <c r="Y21" s="1016"/>
      <c r="Z21" s="1016"/>
      <c r="AA21" s="1016"/>
      <c r="AB21" s="1016"/>
      <c r="AC21" s="1017"/>
      <c r="AD21" s="1015"/>
      <c r="AE21" s="1016"/>
      <c r="AF21" s="1016"/>
      <c r="AG21" s="1016"/>
      <c r="AH21" s="1016"/>
      <c r="AI21" s="1016"/>
      <c r="AJ21" s="1017"/>
      <c r="AK21" s="1015"/>
      <c r="AL21" s="1016"/>
      <c r="AM21" s="1016"/>
      <c r="AN21" s="1016"/>
      <c r="AO21" s="1016"/>
      <c r="AP21" s="1016"/>
      <c r="AQ21" s="1017"/>
      <c r="AR21" s="1015"/>
      <c r="AS21" s="1016"/>
      <c r="AT21" s="1016"/>
      <c r="AU21" s="1016"/>
      <c r="AV21" s="1016"/>
      <c r="AW21" s="1016"/>
      <c r="AX21" s="1017"/>
      <c r="AY21" s="1015"/>
      <c r="AZ21" s="1016"/>
      <c r="BA21" s="1018"/>
      <c r="BB21" s="1019"/>
      <c r="BC21" s="1020"/>
      <c r="BD21" s="1021"/>
      <c r="BE21" s="1022"/>
      <c r="BF21" s="1023"/>
      <c r="BG21" s="1024"/>
      <c r="BH21" s="1024"/>
      <c r="BI21" s="1024"/>
      <c r="BJ21" s="1025"/>
    </row>
    <row r="22" spans="2:62" ht="20.25" customHeight="1">
      <c r="B22" s="975"/>
      <c r="C22" s="979"/>
      <c r="D22" s="980"/>
      <c r="E22" s="981"/>
      <c r="F22" s="982">
        <f>C21</f>
        <v>0</v>
      </c>
      <c r="G22" s="981"/>
      <c r="H22" s="982">
        <f>I21</f>
        <v>0</v>
      </c>
      <c r="I22" s="983"/>
      <c r="J22" s="984"/>
      <c r="K22" s="985"/>
      <c r="L22" s="986"/>
      <c r="M22" s="986"/>
      <c r="N22" s="980"/>
      <c r="O22" s="987"/>
      <c r="P22" s="988"/>
      <c r="Q22" s="988"/>
      <c r="R22" s="988"/>
      <c r="S22" s="989"/>
      <c r="T22" s="990" t="s">
        <v>885</v>
      </c>
      <c r="U22" s="991"/>
      <c r="V22" s="992"/>
      <c r="W22" s="993" t="str">
        <f>IF(W21="","",VLOOKUP(W21,'シフト記号表（従来型・ユニット型共通）'!$C$6:$L$47,10,FALSE))</f>
        <v/>
      </c>
      <c r="X22" s="994" t="str">
        <f>IF(X21="","",VLOOKUP(X21,'シフト記号表（従来型・ユニット型共通）'!$C$6:$L$47,10,FALSE))</f>
        <v/>
      </c>
      <c r="Y22" s="994" t="str">
        <f>IF(Y21="","",VLOOKUP(Y21,'シフト記号表（従来型・ユニット型共通）'!$C$6:$L$47,10,FALSE))</f>
        <v/>
      </c>
      <c r="Z22" s="994" t="str">
        <f>IF(Z21="","",VLOOKUP(Z21,'シフト記号表（従来型・ユニット型共通）'!$C$6:$L$47,10,FALSE))</f>
        <v/>
      </c>
      <c r="AA22" s="994" t="str">
        <f>IF(AA21="","",VLOOKUP(AA21,'シフト記号表（従来型・ユニット型共通）'!$C$6:$L$47,10,FALSE))</f>
        <v/>
      </c>
      <c r="AB22" s="994" t="str">
        <f>IF(AB21="","",VLOOKUP(AB21,'シフト記号表（従来型・ユニット型共通）'!$C$6:$L$47,10,FALSE))</f>
        <v/>
      </c>
      <c r="AC22" s="995" t="str">
        <f>IF(AC21="","",VLOOKUP(AC21,'シフト記号表（従来型・ユニット型共通）'!$C$6:$L$47,10,FALSE))</f>
        <v/>
      </c>
      <c r="AD22" s="993" t="str">
        <f>IF(AD21="","",VLOOKUP(AD21,'シフト記号表（従来型・ユニット型共通）'!$C$6:$L$47,10,FALSE))</f>
        <v/>
      </c>
      <c r="AE22" s="994" t="str">
        <f>IF(AE21="","",VLOOKUP(AE21,'シフト記号表（従来型・ユニット型共通）'!$C$6:$L$47,10,FALSE))</f>
        <v/>
      </c>
      <c r="AF22" s="994" t="str">
        <f>IF(AF21="","",VLOOKUP(AF21,'シフト記号表（従来型・ユニット型共通）'!$C$6:$L$47,10,FALSE))</f>
        <v/>
      </c>
      <c r="AG22" s="994" t="str">
        <f>IF(AG21="","",VLOOKUP(AG21,'シフト記号表（従来型・ユニット型共通）'!$C$6:$L$47,10,FALSE))</f>
        <v/>
      </c>
      <c r="AH22" s="994" t="str">
        <f>IF(AH21="","",VLOOKUP(AH21,'シフト記号表（従来型・ユニット型共通）'!$C$6:$L$47,10,FALSE))</f>
        <v/>
      </c>
      <c r="AI22" s="994" t="str">
        <f>IF(AI21="","",VLOOKUP(AI21,'シフト記号表（従来型・ユニット型共通）'!$C$6:$L$47,10,FALSE))</f>
        <v/>
      </c>
      <c r="AJ22" s="995" t="str">
        <f>IF(AJ21="","",VLOOKUP(AJ21,'シフト記号表（従来型・ユニット型共通）'!$C$6:$L$47,10,FALSE))</f>
        <v/>
      </c>
      <c r="AK22" s="993" t="str">
        <f>IF(AK21="","",VLOOKUP(AK21,'シフト記号表（従来型・ユニット型共通）'!$C$6:$L$47,10,FALSE))</f>
        <v/>
      </c>
      <c r="AL22" s="994" t="str">
        <f>IF(AL21="","",VLOOKUP(AL21,'シフト記号表（従来型・ユニット型共通）'!$C$6:$L$47,10,FALSE))</f>
        <v/>
      </c>
      <c r="AM22" s="994" t="str">
        <f>IF(AM21="","",VLOOKUP(AM21,'シフト記号表（従来型・ユニット型共通）'!$C$6:$L$47,10,FALSE))</f>
        <v/>
      </c>
      <c r="AN22" s="994" t="str">
        <f>IF(AN21="","",VLOOKUP(AN21,'シフト記号表（従来型・ユニット型共通）'!$C$6:$L$47,10,FALSE))</f>
        <v/>
      </c>
      <c r="AO22" s="994" t="str">
        <f>IF(AO21="","",VLOOKUP(AO21,'シフト記号表（従来型・ユニット型共通）'!$C$6:$L$47,10,FALSE))</f>
        <v/>
      </c>
      <c r="AP22" s="994" t="str">
        <f>IF(AP21="","",VLOOKUP(AP21,'シフト記号表（従来型・ユニット型共通）'!$C$6:$L$47,10,FALSE))</f>
        <v/>
      </c>
      <c r="AQ22" s="995" t="str">
        <f>IF(AQ21="","",VLOOKUP(AQ21,'シフト記号表（従来型・ユニット型共通）'!$C$6:$L$47,10,FALSE))</f>
        <v/>
      </c>
      <c r="AR22" s="993" t="str">
        <f>IF(AR21="","",VLOOKUP(AR21,'シフト記号表（従来型・ユニット型共通）'!$C$6:$L$47,10,FALSE))</f>
        <v/>
      </c>
      <c r="AS22" s="994" t="str">
        <f>IF(AS21="","",VLOOKUP(AS21,'シフト記号表（従来型・ユニット型共通）'!$C$6:$L$47,10,FALSE))</f>
        <v/>
      </c>
      <c r="AT22" s="994" t="str">
        <f>IF(AT21="","",VLOOKUP(AT21,'シフト記号表（従来型・ユニット型共通）'!$C$6:$L$47,10,FALSE))</f>
        <v/>
      </c>
      <c r="AU22" s="994" t="str">
        <f>IF(AU21="","",VLOOKUP(AU21,'シフト記号表（従来型・ユニット型共通）'!$C$6:$L$47,10,FALSE))</f>
        <v/>
      </c>
      <c r="AV22" s="994" t="str">
        <f>IF(AV21="","",VLOOKUP(AV21,'シフト記号表（従来型・ユニット型共通）'!$C$6:$L$47,10,FALSE))</f>
        <v/>
      </c>
      <c r="AW22" s="994" t="str">
        <f>IF(AW21="","",VLOOKUP(AW21,'シフト記号表（従来型・ユニット型共通）'!$C$6:$L$47,10,FALSE))</f>
        <v/>
      </c>
      <c r="AX22" s="995" t="str">
        <f>IF(AX21="","",VLOOKUP(AX21,'シフト記号表（従来型・ユニット型共通）'!$C$6:$L$47,10,FALSE))</f>
        <v/>
      </c>
      <c r="AY22" s="993" t="str">
        <f>IF(AY21="","",VLOOKUP(AY21,'シフト記号表（従来型・ユニット型共通）'!$C$6:$L$47,10,FALSE))</f>
        <v/>
      </c>
      <c r="AZ22" s="994" t="str">
        <f>IF(AZ21="","",VLOOKUP(AZ21,'シフト記号表（従来型・ユニット型共通）'!$C$6:$L$47,10,FALSE))</f>
        <v/>
      </c>
      <c r="BA22" s="994" t="str">
        <f>IF(BA21="","",VLOOKUP(BA21,'シフト記号表（従来型・ユニット型共通）'!$C$6:$L$47,10,FALSE))</f>
        <v/>
      </c>
      <c r="BB22" s="996">
        <f>IF($BE$3="４週",SUM(W22:AX22),IF($BE$3="暦月",SUM(W22:BA22),""))</f>
        <v>0</v>
      </c>
      <c r="BC22" s="997"/>
      <c r="BD22" s="998">
        <f>IF($BE$3="４週",BB22/4,IF($BE$3="暦月",(BB22/($BE$8/7)),""))</f>
        <v>0</v>
      </c>
      <c r="BE22" s="997"/>
      <c r="BF22" s="999"/>
      <c r="BG22" s="1000"/>
      <c r="BH22" s="1000"/>
      <c r="BI22" s="1000"/>
      <c r="BJ22" s="1001"/>
    </row>
    <row r="23" spans="2:62" ht="20.25" customHeight="1">
      <c r="B23" s="946">
        <f>B21+1</f>
        <v>4</v>
      </c>
      <c r="C23" s="1004"/>
      <c r="D23" s="1005"/>
      <c r="E23" s="981"/>
      <c r="F23" s="982"/>
      <c r="G23" s="981"/>
      <c r="H23" s="982"/>
      <c r="I23" s="1008"/>
      <c r="J23" s="1009"/>
      <c r="K23" s="1010"/>
      <c r="L23" s="1011"/>
      <c r="M23" s="1011"/>
      <c r="N23" s="1005"/>
      <c r="O23" s="987"/>
      <c r="P23" s="988"/>
      <c r="Q23" s="988"/>
      <c r="R23" s="988"/>
      <c r="S23" s="989"/>
      <c r="T23" s="1012" t="s">
        <v>882</v>
      </c>
      <c r="U23" s="1013"/>
      <c r="V23" s="1014"/>
      <c r="W23" s="1015"/>
      <c r="X23" s="1016"/>
      <c r="Y23" s="1016"/>
      <c r="Z23" s="1016"/>
      <c r="AA23" s="1016"/>
      <c r="AB23" s="1016"/>
      <c r="AC23" s="1017"/>
      <c r="AD23" s="1015"/>
      <c r="AE23" s="1016"/>
      <c r="AF23" s="1016"/>
      <c r="AG23" s="1016"/>
      <c r="AH23" s="1016"/>
      <c r="AI23" s="1016"/>
      <c r="AJ23" s="1017"/>
      <c r="AK23" s="1015"/>
      <c r="AL23" s="1016"/>
      <c r="AM23" s="1016"/>
      <c r="AN23" s="1016"/>
      <c r="AO23" s="1016"/>
      <c r="AP23" s="1016"/>
      <c r="AQ23" s="1017"/>
      <c r="AR23" s="1015"/>
      <c r="AS23" s="1016"/>
      <c r="AT23" s="1016"/>
      <c r="AU23" s="1016"/>
      <c r="AV23" s="1016"/>
      <c r="AW23" s="1016"/>
      <c r="AX23" s="1017"/>
      <c r="AY23" s="1015"/>
      <c r="AZ23" s="1016"/>
      <c r="BA23" s="1018"/>
      <c r="BB23" s="1019"/>
      <c r="BC23" s="1020"/>
      <c r="BD23" s="1021"/>
      <c r="BE23" s="1022"/>
      <c r="BF23" s="1023"/>
      <c r="BG23" s="1024"/>
      <c r="BH23" s="1024"/>
      <c r="BI23" s="1024"/>
      <c r="BJ23" s="1025"/>
    </row>
    <row r="24" spans="2:62" ht="20.25" customHeight="1">
      <c r="B24" s="975"/>
      <c r="C24" s="979"/>
      <c r="D24" s="980"/>
      <c r="E24" s="981"/>
      <c r="F24" s="982">
        <f>C23</f>
        <v>0</v>
      </c>
      <c r="G24" s="981"/>
      <c r="H24" s="982">
        <f>I23</f>
        <v>0</v>
      </c>
      <c r="I24" s="983"/>
      <c r="J24" s="984"/>
      <c r="K24" s="985"/>
      <c r="L24" s="986"/>
      <c r="M24" s="986"/>
      <c r="N24" s="980"/>
      <c r="O24" s="987"/>
      <c r="P24" s="988"/>
      <c r="Q24" s="988"/>
      <c r="R24" s="988"/>
      <c r="S24" s="989"/>
      <c r="T24" s="990" t="s">
        <v>885</v>
      </c>
      <c r="U24" s="991"/>
      <c r="V24" s="992"/>
      <c r="W24" s="993" t="str">
        <f>IF(W23="","",VLOOKUP(W23,'シフト記号表（従来型・ユニット型共通）'!$C$6:$L$47,10,FALSE))</f>
        <v/>
      </c>
      <c r="X24" s="994" t="str">
        <f>IF(X23="","",VLOOKUP(X23,'シフト記号表（従来型・ユニット型共通）'!$C$6:$L$47,10,FALSE))</f>
        <v/>
      </c>
      <c r="Y24" s="994" t="str">
        <f>IF(Y23="","",VLOOKUP(Y23,'シフト記号表（従来型・ユニット型共通）'!$C$6:$L$47,10,FALSE))</f>
        <v/>
      </c>
      <c r="Z24" s="994" t="str">
        <f>IF(Z23="","",VLOOKUP(Z23,'シフト記号表（従来型・ユニット型共通）'!$C$6:$L$47,10,FALSE))</f>
        <v/>
      </c>
      <c r="AA24" s="994" t="str">
        <f>IF(AA23="","",VLOOKUP(AA23,'シフト記号表（従来型・ユニット型共通）'!$C$6:$L$47,10,FALSE))</f>
        <v/>
      </c>
      <c r="AB24" s="994" t="str">
        <f>IF(AB23="","",VLOOKUP(AB23,'シフト記号表（従来型・ユニット型共通）'!$C$6:$L$47,10,FALSE))</f>
        <v/>
      </c>
      <c r="AC24" s="995" t="str">
        <f>IF(AC23="","",VLOOKUP(AC23,'シフト記号表（従来型・ユニット型共通）'!$C$6:$L$47,10,FALSE))</f>
        <v/>
      </c>
      <c r="AD24" s="993" t="str">
        <f>IF(AD23="","",VLOOKUP(AD23,'シフト記号表（従来型・ユニット型共通）'!$C$6:$L$47,10,FALSE))</f>
        <v/>
      </c>
      <c r="AE24" s="994" t="str">
        <f>IF(AE23="","",VLOOKUP(AE23,'シフト記号表（従来型・ユニット型共通）'!$C$6:$L$47,10,FALSE))</f>
        <v/>
      </c>
      <c r="AF24" s="994" t="str">
        <f>IF(AF23="","",VLOOKUP(AF23,'シフト記号表（従来型・ユニット型共通）'!$C$6:$L$47,10,FALSE))</f>
        <v/>
      </c>
      <c r="AG24" s="994" t="str">
        <f>IF(AG23="","",VLOOKUP(AG23,'シフト記号表（従来型・ユニット型共通）'!$C$6:$L$47,10,FALSE))</f>
        <v/>
      </c>
      <c r="AH24" s="994" t="str">
        <f>IF(AH23="","",VLOOKUP(AH23,'シフト記号表（従来型・ユニット型共通）'!$C$6:$L$47,10,FALSE))</f>
        <v/>
      </c>
      <c r="AI24" s="994" t="str">
        <f>IF(AI23="","",VLOOKUP(AI23,'シフト記号表（従来型・ユニット型共通）'!$C$6:$L$47,10,FALSE))</f>
        <v/>
      </c>
      <c r="AJ24" s="995" t="str">
        <f>IF(AJ23="","",VLOOKUP(AJ23,'シフト記号表（従来型・ユニット型共通）'!$C$6:$L$47,10,FALSE))</f>
        <v/>
      </c>
      <c r="AK24" s="993" t="str">
        <f>IF(AK23="","",VLOOKUP(AK23,'シフト記号表（従来型・ユニット型共通）'!$C$6:$L$47,10,FALSE))</f>
        <v/>
      </c>
      <c r="AL24" s="994" t="str">
        <f>IF(AL23="","",VLOOKUP(AL23,'シフト記号表（従来型・ユニット型共通）'!$C$6:$L$47,10,FALSE))</f>
        <v/>
      </c>
      <c r="AM24" s="994" t="str">
        <f>IF(AM23="","",VLOOKUP(AM23,'シフト記号表（従来型・ユニット型共通）'!$C$6:$L$47,10,FALSE))</f>
        <v/>
      </c>
      <c r="AN24" s="994" t="str">
        <f>IF(AN23="","",VLOOKUP(AN23,'シフト記号表（従来型・ユニット型共通）'!$C$6:$L$47,10,FALSE))</f>
        <v/>
      </c>
      <c r="AO24" s="994" t="str">
        <f>IF(AO23="","",VLOOKUP(AO23,'シフト記号表（従来型・ユニット型共通）'!$C$6:$L$47,10,FALSE))</f>
        <v/>
      </c>
      <c r="AP24" s="994" t="str">
        <f>IF(AP23="","",VLOOKUP(AP23,'シフト記号表（従来型・ユニット型共通）'!$C$6:$L$47,10,FALSE))</f>
        <v/>
      </c>
      <c r="AQ24" s="995" t="str">
        <f>IF(AQ23="","",VLOOKUP(AQ23,'シフト記号表（従来型・ユニット型共通）'!$C$6:$L$47,10,FALSE))</f>
        <v/>
      </c>
      <c r="AR24" s="993" t="str">
        <f>IF(AR23="","",VLOOKUP(AR23,'シフト記号表（従来型・ユニット型共通）'!$C$6:$L$47,10,FALSE))</f>
        <v/>
      </c>
      <c r="AS24" s="994" t="str">
        <f>IF(AS23="","",VLOOKUP(AS23,'シフト記号表（従来型・ユニット型共通）'!$C$6:$L$47,10,FALSE))</f>
        <v/>
      </c>
      <c r="AT24" s="994" t="str">
        <f>IF(AT23="","",VLOOKUP(AT23,'シフト記号表（従来型・ユニット型共通）'!$C$6:$L$47,10,FALSE))</f>
        <v/>
      </c>
      <c r="AU24" s="994" t="str">
        <f>IF(AU23="","",VLOOKUP(AU23,'シフト記号表（従来型・ユニット型共通）'!$C$6:$L$47,10,FALSE))</f>
        <v/>
      </c>
      <c r="AV24" s="994" t="str">
        <f>IF(AV23="","",VLOOKUP(AV23,'シフト記号表（従来型・ユニット型共通）'!$C$6:$L$47,10,FALSE))</f>
        <v/>
      </c>
      <c r="AW24" s="994" t="str">
        <f>IF(AW23="","",VLOOKUP(AW23,'シフト記号表（従来型・ユニット型共通）'!$C$6:$L$47,10,FALSE))</f>
        <v/>
      </c>
      <c r="AX24" s="995" t="str">
        <f>IF(AX23="","",VLOOKUP(AX23,'シフト記号表（従来型・ユニット型共通）'!$C$6:$L$47,10,FALSE))</f>
        <v/>
      </c>
      <c r="AY24" s="993" t="str">
        <f>IF(AY23="","",VLOOKUP(AY23,'シフト記号表（従来型・ユニット型共通）'!$C$6:$L$47,10,FALSE))</f>
        <v/>
      </c>
      <c r="AZ24" s="994" t="str">
        <f>IF(AZ23="","",VLOOKUP(AZ23,'シフト記号表（従来型・ユニット型共通）'!$C$6:$L$47,10,FALSE))</f>
        <v/>
      </c>
      <c r="BA24" s="994" t="str">
        <f>IF(BA23="","",VLOOKUP(BA23,'シフト記号表（従来型・ユニット型共通）'!$C$6:$L$47,10,FALSE))</f>
        <v/>
      </c>
      <c r="BB24" s="996">
        <f>IF($BE$3="４週",SUM(W24:AX24),IF($BE$3="暦月",SUM(W24:BA24),""))</f>
        <v>0</v>
      </c>
      <c r="BC24" s="997"/>
      <c r="BD24" s="998">
        <f>IF($BE$3="４週",BB24/4,IF($BE$3="暦月",(BB24/($BE$8/7)),""))</f>
        <v>0</v>
      </c>
      <c r="BE24" s="997"/>
      <c r="BF24" s="999"/>
      <c r="BG24" s="1000"/>
      <c r="BH24" s="1000"/>
      <c r="BI24" s="1000"/>
      <c r="BJ24" s="1001"/>
    </row>
    <row r="25" spans="2:62" ht="20.25" customHeight="1">
      <c r="B25" s="946">
        <f>B23+1</f>
        <v>5</v>
      </c>
      <c r="C25" s="1004"/>
      <c r="D25" s="1005"/>
      <c r="E25" s="981"/>
      <c r="F25" s="982"/>
      <c r="G25" s="981"/>
      <c r="H25" s="982"/>
      <c r="I25" s="1008"/>
      <c r="J25" s="1009"/>
      <c r="K25" s="1010"/>
      <c r="L25" s="1011"/>
      <c r="M25" s="1011"/>
      <c r="N25" s="1005"/>
      <c r="O25" s="987"/>
      <c r="P25" s="988"/>
      <c r="Q25" s="988"/>
      <c r="R25" s="988"/>
      <c r="S25" s="989"/>
      <c r="T25" s="1012" t="s">
        <v>882</v>
      </c>
      <c r="U25" s="1013"/>
      <c r="V25" s="1014"/>
      <c r="W25" s="1015"/>
      <c r="X25" s="1016"/>
      <c r="Y25" s="1016"/>
      <c r="Z25" s="1016"/>
      <c r="AA25" s="1016"/>
      <c r="AB25" s="1016"/>
      <c r="AC25" s="1017"/>
      <c r="AD25" s="1015"/>
      <c r="AE25" s="1016"/>
      <c r="AF25" s="1016"/>
      <c r="AG25" s="1016"/>
      <c r="AH25" s="1016"/>
      <c r="AI25" s="1016"/>
      <c r="AJ25" s="1017"/>
      <c r="AK25" s="1015"/>
      <c r="AL25" s="1016"/>
      <c r="AM25" s="1016"/>
      <c r="AN25" s="1016"/>
      <c r="AO25" s="1016"/>
      <c r="AP25" s="1016"/>
      <c r="AQ25" s="1017"/>
      <c r="AR25" s="1015"/>
      <c r="AS25" s="1016"/>
      <c r="AT25" s="1016"/>
      <c r="AU25" s="1016"/>
      <c r="AV25" s="1016"/>
      <c r="AW25" s="1016"/>
      <c r="AX25" s="1017"/>
      <c r="AY25" s="1015"/>
      <c r="AZ25" s="1016"/>
      <c r="BA25" s="1018"/>
      <c r="BB25" s="1019"/>
      <c r="BC25" s="1020"/>
      <c r="BD25" s="1021"/>
      <c r="BE25" s="1022"/>
      <c r="BF25" s="1023"/>
      <c r="BG25" s="1024"/>
      <c r="BH25" s="1024"/>
      <c r="BI25" s="1024"/>
      <c r="BJ25" s="1025"/>
    </row>
    <row r="26" spans="2:62" ht="20.25" customHeight="1">
      <c r="B26" s="975"/>
      <c r="C26" s="979"/>
      <c r="D26" s="980"/>
      <c r="E26" s="981"/>
      <c r="F26" s="982">
        <f>C25</f>
        <v>0</v>
      </c>
      <c r="G26" s="981"/>
      <c r="H26" s="982">
        <f>I25</f>
        <v>0</v>
      </c>
      <c r="I26" s="983"/>
      <c r="J26" s="984"/>
      <c r="K26" s="985"/>
      <c r="L26" s="986"/>
      <c r="M26" s="986"/>
      <c r="N26" s="980"/>
      <c r="O26" s="987"/>
      <c r="P26" s="988"/>
      <c r="Q26" s="988"/>
      <c r="R26" s="988"/>
      <c r="S26" s="989"/>
      <c r="T26" s="1026" t="s">
        <v>885</v>
      </c>
      <c r="U26" s="1027"/>
      <c r="V26" s="1028"/>
      <c r="W26" s="993" t="str">
        <f>IF(W25="","",VLOOKUP(W25,'シフト記号表（従来型・ユニット型共通）'!$C$6:$L$47,10,FALSE))</f>
        <v/>
      </c>
      <c r="X26" s="994" t="str">
        <f>IF(X25="","",VLOOKUP(X25,'シフト記号表（従来型・ユニット型共通）'!$C$6:$L$47,10,FALSE))</f>
        <v/>
      </c>
      <c r="Y26" s="994" t="str">
        <f>IF(Y25="","",VLOOKUP(Y25,'シフト記号表（従来型・ユニット型共通）'!$C$6:$L$47,10,FALSE))</f>
        <v/>
      </c>
      <c r="Z26" s="994" t="str">
        <f>IF(Z25="","",VLOOKUP(Z25,'シフト記号表（従来型・ユニット型共通）'!$C$6:$L$47,10,FALSE))</f>
        <v/>
      </c>
      <c r="AA26" s="994" t="str">
        <f>IF(AA25="","",VLOOKUP(AA25,'シフト記号表（従来型・ユニット型共通）'!$C$6:$L$47,10,FALSE))</f>
        <v/>
      </c>
      <c r="AB26" s="994" t="str">
        <f>IF(AB25="","",VLOOKUP(AB25,'シフト記号表（従来型・ユニット型共通）'!$C$6:$L$47,10,FALSE))</f>
        <v/>
      </c>
      <c r="AC26" s="995" t="str">
        <f>IF(AC25="","",VLOOKUP(AC25,'シフト記号表（従来型・ユニット型共通）'!$C$6:$L$47,10,FALSE))</f>
        <v/>
      </c>
      <c r="AD26" s="993" t="str">
        <f>IF(AD25="","",VLOOKUP(AD25,'シフト記号表（従来型・ユニット型共通）'!$C$6:$L$47,10,FALSE))</f>
        <v/>
      </c>
      <c r="AE26" s="994" t="str">
        <f>IF(AE25="","",VLOOKUP(AE25,'シフト記号表（従来型・ユニット型共通）'!$C$6:$L$47,10,FALSE))</f>
        <v/>
      </c>
      <c r="AF26" s="994" t="str">
        <f>IF(AF25="","",VLOOKUP(AF25,'シフト記号表（従来型・ユニット型共通）'!$C$6:$L$47,10,FALSE))</f>
        <v/>
      </c>
      <c r="AG26" s="994" t="str">
        <f>IF(AG25="","",VLOOKUP(AG25,'シフト記号表（従来型・ユニット型共通）'!$C$6:$L$47,10,FALSE))</f>
        <v/>
      </c>
      <c r="AH26" s="994" t="str">
        <f>IF(AH25="","",VLOOKUP(AH25,'シフト記号表（従来型・ユニット型共通）'!$C$6:$L$47,10,FALSE))</f>
        <v/>
      </c>
      <c r="AI26" s="994" t="str">
        <f>IF(AI25="","",VLOOKUP(AI25,'シフト記号表（従来型・ユニット型共通）'!$C$6:$L$47,10,FALSE))</f>
        <v/>
      </c>
      <c r="AJ26" s="995" t="str">
        <f>IF(AJ25="","",VLOOKUP(AJ25,'シフト記号表（従来型・ユニット型共通）'!$C$6:$L$47,10,FALSE))</f>
        <v/>
      </c>
      <c r="AK26" s="993" t="str">
        <f>IF(AK25="","",VLOOKUP(AK25,'シフト記号表（従来型・ユニット型共通）'!$C$6:$L$47,10,FALSE))</f>
        <v/>
      </c>
      <c r="AL26" s="994" t="str">
        <f>IF(AL25="","",VLOOKUP(AL25,'シフト記号表（従来型・ユニット型共通）'!$C$6:$L$47,10,FALSE))</f>
        <v/>
      </c>
      <c r="AM26" s="994" t="str">
        <f>IF(AM25="","",VLOOKUP(AM25,'シフト記号表（従来型・ユニット型共通）'!$C$6:$L$47,10,FALSE))</f>
        <v/>
      </c>
      <c r="AN26" s="994" t="str">
        <f>IF(AN25="","",VLOOKUP(AN25,'シフト記号表（従来型・ユニット型共通）'!$C$6:$L$47,10,FALSE))</f>
        <v/>
      </c>
      <c r="AO26" s="994" t="str">
        <f>IF(AO25="","",VLOOKUP(AO25,'シフト記号表（従来型・ユニット型共通）'!$C$6:$L$47,10,FALSE))</f>
        <v/>
      </c>
      <c r="AP26" s="994" t="str">
        <f>IF(AP25="","",VLOOKUP(AP25,'シフト記号表（従来型・ユニット型共通）'!$C$6:$L$47,10,FALSE))</f>
        <v/>
      </c>
      <c r="AQ26" s="995" t="str">
        <f>IF(AQ25="","",VLOOKUP(AQ25,'シフト記号表（従来型・ユニット型共通）'!$C$6:$L$47,10,FALSE))</f>
        <v/>
      </c>
      <c r="AR26" s="993" t="str">
        <f>IF(AR25="","",VLOOKUP(AR25,'シフト記号表（従来型・ユニット型共通）'!$C$6:$L$47,10,FALSE))</f>
        <v/>
      </c>
      <c r="AS26" s="994" t="str">
        <f>IF(AS25="","",VLOOKUP(AS25,'シフト記号表（従来型・ユニット型共通）'!$C$6:$L$47,10,FALSE))</f>
        <v/>
      </c>
      <c r="AT26" s="994" t="str">
        <f>IF(AT25="","",VLOOKUP(AT25,'シフト記号表（従来型・ユニット型共通）'!$C$6:$L$47,10,FALSE))</f>
        <v/>
      </c>
      <c r="AU26" s="994" t="str">
        <f>IF(AU25="","",VLOOKUP(AU25,'シフト記号表（従来型・ユニット型共通）'!$C$6:$L$47,10,FALSE))</f>
        <v/>
      </c>
      <c r="AV26" s="994" t="str">
        <f>IF(AV25="","",VLOOKUP(AV25,'シフト記号表（従来型・ユニット型共通）'!$C$6:$L$47,10,FALSE))</f>
        <v/>
      </c>
      <c r="AW26" s="994" t="str">
        <f>IF(AW25="","",VLOOKUP(AW25,'シフト記号表（従来型・ユニット型共通）'!$C$6:$L$47,10,FALSE))</f>
        <v/>
      </c>
      <c r="AX26" s="995" t="str">
        <f>IF(AX25="","",VLOOKUP(AX25,'シフト記号表（従来型・ユニット型共通）'!$C$6:$L$47,10,FALSE))</f>
        <v/>
      </c>
      <c r="AY26" s="993" t="str">
        <f>IF(AY25="","",VLOOKUP(AY25,'シフト記号表（従来型・ユニット型共通）'!$C$6:$L$47,10,FALSE))</f>
        <v/>
      </c>
      <c r="AZ26" s="994" t="str">
        <f>IF(AZ25="","",VLOOKUP(AZ25,'シフト記号表（従来型・ユニット型共通）'!$C$6:$L$47,10,FALSE))</f>
        <v/>
      </c>
      <c r="BA26" s="994" t="str">
        <f>IF(BA25="","",VLOOKUP(BA25,'シフト記号表（従来型・ユニット型共通）'!$C$6:$L$47,10,FALSE))</f>
        <v/>
      </c>
      <c r="BB26" s="996">
        <f>IF($BE$3="４週",SUM(W26:AX26),IF($BE$3="暦月",SUM(W26:BA26),""))</f>
        <v>0</v>
      </c>
      <c r="BC26" s="997"/>
      <c r="BD26" s="998">
        <f>IF($BE$3="４週",BB26/4,IF($BE$3="暦月",(BB26/($BE$8/7)),""))</f>
        <v>0</v>
      </c>
      <c r="BE26" s="997"/>
      <c r="BF26" s="999"/>
      <c r="BG26" s="1000"/>
      <c r="BH26" s="1000"/>
      <c r="BI26" s="1000"/>
      <c r="BJ26" s="1001"/>
    </row>
    <row r="27" spans="2:62" ht="20.25" customHeight="1">
      <c r="B27" s="946">
        <f>B25+1</f>
        <v>6</v>
      </c>
      <c r="C27" s="1004"/>
      <c r="D27" s="1005"/>
      <c r="E27" s="981"/>
      <c r="F27" s="982"/>
      <c r="G27" s="981"/>
      <c r="H27" s="982"/>
      <c r="I27" s="1008"/>
      <c r="J27" s="1009"/>
      <c r="K27" s="1010"/>
      <c r="L27" s="1011"/>
      <c r="M27" s="1011"/>
      <c r="N27" s="1005"/>
      <c r="O27" s="987"/>
      <c r="P27" s="988"/>
      <c r="Q27" s="988"/>
      <c r="R27" s="988"/>
      <c r="S27" s="989"/>
      <c r="T27" s="1029" t="s">
        <v>882</v>
      </c>
      <c r="V27" s="1030"/>
      <c r="W27" s="1015"/>
      <c r="X27" s="1016"/>
      <c r="Y27" s="1016"/>
      <c r="Z27" s="1016"/>
      <c r="AA27" s="1016"/>
      <c r="AB27" s="1016"/>
      <c r="AC27" s="1017"/>
      <c r="AD27" s="1015"/>
      <c r="AE27" s="1016"/>
      <c r="AF27" s="1016"/>
      <c r="AG27" s="1016"/>
      <c r="AH27" s="1016"/>
      <c r="AI27" s="1016"/>
      <c r="AJ27" s="1017"/>
      <c r="AK27" s="1015"/>
      <c r="AL27" s="1016"/>
      <c r="AM27" s="1016"/>
      <c r="AN27" s="1016"/>
      <c r="AO27" s="1016"/>
      <c r="AP27" s="1016"/>
      <c r="AQ27" s="1017"/>
      <c r="AR27" s="1015"/>
      <c r="AS27" s="1016"/>
      <c r="AT27" s="1016"/>
      <c r="AU27" s="1016"/>
      <c r="AV27" s="1016"/>
      <c r="AW27" s="1016"/>
      <c r="AX27" s="1017"/>
      <c r="AY27" s="1015"/>
      <c r="AZ27" s="1016"/>
      <c r="BA27" s="1018"/>
      <c r="BB27" s="1019"/>
      <c r="BC27" s="1020"/>
      <c r="BD27" s="1021"/>
      <c r="BE27" s="1022"/>
      <c r="BF27" s="1023"/>
      <c r="BG27" s="1024"/>
      <c r="BH27" s="1024"/>
      <c r="BI27" s="1024"/>
      <c r="BJ27" s="1025"/>
    </row>
    <row r="28" spans="2:62" ht="20.25" customHeight="1">
      <c r="B28" s="975"/>
      <c r="C28" s="979"/>
      <c r="D28" s="980"/>
      <c r="E28" s="981"/>
      <c r="F28" s="982">
        <f>C27</f>
        <v>0</v>
      </c>
      <c r="G28" s="981"/>
      <c r="H28" s="982">
        <f>I27</f>
        <v>0</v>
      </c>
      <c r="I28" s="983"/>
      <c r="J28" s="984"/>
      <c r="K28" s="985"/>
      <c r="L28" s="986"/>
      <c r="M28" s="986"/>
      <c r="N28" s="980"/>
      <c r="O28" s="987"/>
      <c r="P28" s="988"/>
      <c r="Q28" s="988"/>
      <c r="R28" s="988"/>
      <c r="S28" s="989"/>
      <c r="T28" s="990" t="s">
        <v>885</v>
      </c>
      <c r="U28" s="991"/>
      <c r="V28" s="992"/>
      <c r="W28" s="993" t="str">
        <f>IF(W27="","",VLOOKUP(W27,'シフト記号表（従来型・ユニット型共通）'!$C$6:$L$47,10,FALSE))</f>
        <v/>
      </c>
      <c r="X28" s="994" t="str">
        <f>IF(X27="","",VLOOKUP(X27,'シフト記号表（従来型・ユニット型共通）'!$C$6:$L$47,10,FALSE))</f>
        <v/>
      </c>
      <c r="Y28" s="994" t="str">
        <f>IF(Y27="","",VLOOKUP(Y27,'シフト記号表（従来型・ユニット型共通）'!$C$6:$L$47,10,FALSE))</f>
        <v/>
      </c>
      <c r="Z28" s="994" t="str">
        <f>IF(Z27="","",VLOOKUP(Z27,'シフト記号表（従来型・ユニット型共通）'!$C$6:$L$47,10,FALSE))</f>
        <v/>
      </c>
      <c r="AA28" s="994" t="str">
        <f>IF(AA27="","",VLOOKUP(AA27,'シフト記号表（従来型・ユニット型共通）'!$C$6:$L$47,10,FALSE))</f>
        <v/>
      </c>
      <c r="AB28" s="994" t="str">
        <f>IF(AB27="","",VLOOKUP(AB27,'シフト記号表（従来型・ユニット型共通）'!$C$6:$L$47,10,FALSE))</f>
        <v/>
      </c>
      <c r="AC28" s="995" t="str">
        <f>IF(AC27="","",VLOOKUP(AC27,'シフト記号表（従来型・ユニット型共通）'!$C$6:$L$47,10,FALSE))</f>
        <v/>
      </c>
      <c r="AD28" s="993" t="str">
        <f>IF(AD27="","",VLOOKUP(AD27,'シフト記号表（従来型・ユニット型共通）'!$C$6:$L$47,10,FALSE))</f>
        <v/>
      </c>
      <c r="AE28" s="994" t="str">
        <f>IF(AE27="","",VLOOKUP(AE27,'シフト記号表（従来型・ユニット型共通）'!$C$6:$L$47,10,FALSE))</f>
        <v/>
      </c>
      <c r="AF28" s="994" t="str">
        <f>IF(AF27="","",VLOOKUP(AF27,'シフト記号表（従来型・ユニット型共通）'!$C$6:$L$47,10,FALSE))</f>
        <v/>
      </c>
      <c r="AG28" s="994" t="str">
        <f>IF(AG27="","",VLOOKUP(AG27,'シフト記号表（従来型・ユニット型共通）'!$C$6:$L$47,10,FALSE))</f>
        <v/>
      </c>
      <c r="AH28" s="994" t="str">
        <f>IF(AH27="","",VLOOKUP(AH27,'シフト記号表（従来型・ユニット型共通）'!$C$6:$L$47,10,FALSE))</f>
        <v/>
      </c>
      <c r="AI28" s="994" t="str">
        <f>IF(AI27="","",VLOOKUP(AI27,'シフト記号表（従来型・ユニット型共通）'!$C$6:$L$47,10,FALSE))</f>
        <v/>
      </c>
      <c r="AJ28" s="995" t="str">
        <f>IF(AJ27="","",VLOOKUP(AJ27,'シフト記号表（従来型・ユニット型共通）'!$C$6:$L$47,10,FALSE))</f>
        <v/>
      </c>
      <c r="AK28" s="993" t="str">
        <f>IF(AK27="","",VLOOKUP(AK27,'シフト記号表（従来型・ユニット型共通）'!$C$6:$L$47,10,FALSE))</f>
        <v/>
      </c>
      <c r="AL28" s="994" t="str">
        <f>IF(AL27="","",VLOOKUP(AL27,'シフト記号表（従来型・ユニット型共通）'!$C$6:$L$47,10,FALSE))</f>
        <v/>
      </c>
      <c r="AM28" s="994" t="str">
        <f>IF(AM27="","",VLOOKUP(AM27,'シフト記号表（従来型・ユニット型共通）'!$C$6:$L$47,10,FALSE))</f>
        <v/>
      </c>
      <c r="AN28" s="994" t="str">
        <f>IF(AN27="","",VLOOKUP(AN27,'シフト記号表（従来型・ユニット型共通）'!$C$6:$L$47,10,FALSE))</f>
        <v/>
      </c>
      <c r="AO28" s="994" t="str">
        <f>IF(AO27="","",VLOOKUP(AO27,'シフト記号表（従来型・ユニット型共通）'!$C$6:$L$47,10,FALSE))</f>
        <v/>
      </c>
      <c r="AP28" s="994" t="str">
        <f>IF(AP27="","",VLOOKUP(AP27,'シフト記号表（従来型・ユニット型共通）'!$C$6:$L$47,10,FALSE))</f>
        <v/>
      </c>
      <c r="AQ28" s="995" t="str">
        <f>IF(AQ27="","",VLOOKUP(AQ27,'シフト記号表（従来型・ユニット型共通）'!$C$6:$L$47,10,FALSE))</f>
        <v/>
      </c>
      <c r="AR28" s="993" t="str">
        <f>IF(AR27="","",VLOOKUP(AR27,'シフト記号表（従来型・ユニット型共通）'!$C$6:$L$47,10,FALSE))</f>
        <v/>
      </c>
      <c r="AS28" s="994" t="str">
        <f>IF(AS27="","",VLOOKUP(AS27,'シフト記号表（従来型・ユニット型共通）'!$C$6:$L$47,10,FALSE))</f>
        <v/>
      </c>
      <c r="AT28" s="994" t="str">
        <f>IF(AT27="","",VLOOKUP(AT27,'シフト記号表（従来型・ユニット型共通）'!$C$6:$L$47,10,FALSE))</f>
        <v/>
      </c>
      <c r="AU28" s="994" t="str">
        <f>IF(AU27="","",VLOOKUP(AU27,'シフト記号表（従来型・ユニット型共通）'!$C$6:$L$47,10,FALSE))</f>
        <v/>
      </c>
      <c r="AV28" s="994" t="str">
        <f>IF(AV27="","",VLOOKUP(AV27,'シフト記号表（従来型・ユニット型共通）'!$C$6:$L$47,10,FALSE))</f>
        <v/>
      </c>
      <c r="AW28" s="994" t="str">
        <f>IF(AW27="","",VLOOKUP(AW27,'シフト記号表（従来型・ユニット型共通）'!$C$6:$L$47,10,FALSE))</f>
        <v/>
      </c>
      <c r="AX28" s="995" t="str">
        <f>IF(AX27="","",VLOOKUP(AX27,'シフト記号表（従来型・ユニット型共通）'!$C$6:$L$47,10,FALSE))</f>
        <v/>
      </c>
      <c r="AY28" s="993" t="str">
        <f>IF(AY27="","",VLOOKUP(AY27,'シフト記号表（従来型・ユニット型共通）'!$C$6:$L$47,10,FALSE))</f>
        <v/>
      </c>
      <c r="AZ28" s="994" t="str">
        <f>IF(AZ27="","",VLOOKUP(AZ27,'シフト記号表（従来型・ユニット型共通）'!$C$6:$L$47,10,FALSE))</f>
        <v/>
      </c>
      <c r="BA28" s="994" t="str">
        <f>IF(BA27="","",VLOOKUP(BA27,'シフト記号表（従来型・ユニット型共通）'!$C$6:$L$47,10,FALSE))</f>
        <v/>
      </c>
      <c r="BB28" s="996">
        <f>IF($BE$3="４週",SUM(W28:AX28),IF($BE$3="暦月",SUM(W28:BA28),""))</f>
        <v>0</v>
      </c>
      <c r="BC28" s="997"/>
      <c r="BD28" s="998">
        <f>IF($BE$3="４週",BB28/4,IF($BE$3="暦月",(BB28/($BE$8/7)),""))</f>
        <v>0</v>
      </c>
      <c r="BE28" s="997"/>
      <c r="BF28" s="999"/>
      <c r="BG28" s="1000"/>
      <c r="BH28" s="1000"/>
      <c r="BI28" s="1000"/>
      <c r="BJ28" s="1001"/>
    </row>
    <row r="29" spans="2:62" ht="20.25" customHeight="1">
      <c r="B29" s="946">
        <f>B27+1</f>
        <v>7</v>
      </c>
      <c r="C29" s="1004"/>
      <c r="D29" s="1005"/>
      <c r="E29" s="981"/>
      <c r="F29" s="982"/>
      <c r="G29" s="981"/>
      <c r="H29" s="982"/>
      <c r="I29" s="1008"/>
      <c r="J29" s="1009"/>
      <c r="K29" s="1010"/>
      <c r="L29" s="1011"/>
      <c r="M29" s="1011"/>
      <c r="N29" s="1005"/>
      <c r="O29" s="987"/>
      <c r="P29" s="988"/>
      <c r="Q29" s="988"/>
      <c r="R29" s="988"/>
      <c r="S29" s="989"/>
      <c r="T29" s="1012" t="s">
        <v>882</v>
      </c>
      <c r="U29" s="1013"/>
      <c r="V29" s="1014"/>
      <c r="W29" s="1015"/>
      <c r="X29" s="1016"/>
      <c r="Y29" s="1016"/>
      <c r="Z29" s="1016"/>
      <c r="AA29" s="1016"/>
      <c r="AB29" s="1016"/>
      <c r="AC29" s="1017"/>
      <c r="AD29" s="1015"/>
      <c r="AE29" s="1016"/>
      <c r="AF29" s="1016"/>
      <c r="AG29" s="1016"/>
      <c r="AH29" s="1016"/>
      <c r="AI29" s="1016"/>
      <c r="AJ29" s="1017"/>
      <c r="AK29" s="1015"/>
      <c r="AL29" s="1016"/>
      <c r="AM29" s="1016"/>
      <c r="AN29" s="1016"/>
      <c r="AO29" s="1016"/>
      <c r="AP29" s="1016"/>
      <c r="AQ29" s="1017"/>
      <c r="AR29" s="1015"/>
      <c r="AS29" s="1016"/>
      <c r="AT29" s="1016"/>
      <c r="AU29" s="1016"/>
      <c r="AV29" s="1016"/>
      <c r="AW29" s="1016"/>
      <c r="AX29" s="1017"/>
      <c r="AY29" s="1015"/>
      <c r="AZ29" s="1016"/>
      <c r="BA29" s="1018"/>
      <c r="BB29" s="1019"/>
      <c r="BC29" s="1020"/>
      <c r="BD29" s="1021"/>
      <c r="BE29" s="1022"/>
      <c r="BF29" s="1023"/>
      <c r="BG29" s="1024"/>
      <c r="BH29" s="1024"/>
      <c r="BI29" s="1024"/>
      <c r="BJ29" s="1025"/>
    </row>
    <row r="30" spans="2:62" ht="20.25" customHeight="1">
      <c r="B30" s="975"/>
      <c r="C30" s="979"/>
      <c r="D30" s="980"/>
      <c r="E30" s="981"/>
      <c r="F30" s="982">
        <f>C29</f>
        <v>0</v>
      </c>
      <c r="G30" s="981"/>
      <c r="H30" s="982">
        <f>I29</f>
        <v>0</v>
      </c>
      <c r="I30" s="983"/>
      <c r="J30" s="984"/>
      <c r="K30" s="985"/>
      <c r="L30" s="986"/>
      <c r="M30" s="986"/>
      <c r="N30" s="980"/>
      <c r="O30" s="987"/>
      <c r="P30" s="988"/>
      <c r="Q30" s="988"/>
      <c r="R30" s="988"/>
      <c r="S30" s="989"/>
      <c r="T30" s="990" t="s">
        <v>885</v>
      </c>
      <c r="U30" s="991"/>
      <c r="V30" s="992"/>
      <c r="W30" s="993" t="str">
        <f>IF(W29="","",VLOOKUP(W29,'シフト記号表（従来型・ユニット型共通）'!$C$6:$L$47,10,FALSE))</f>
        <v/>
      </c>
      <c r="X30" s="994" t="str">
        <f>IF(X29="","",VLOOKUP(X29,'シフト記号表（従来型・ユニット型共通）'!$C$6:$L$47,10,FALSE))</f>
        <v/>
      </c>
      <c r="Y30" s="994" t="str">
        <f>IF(Y29="","",VLOOKUP(Y29,'シフト記号表（従来型・ユニット型共通）'!$C$6:$L$47,10,FALSE))</f>
        <v/>
      </c>
      <c r="Z30" s="994" t="str">
        <f>IF(Z29="","",VLOOKUP(Z29,'シフト記号表（従来型・ユニット型共通）'!$C$6:$L$47,10,FALSE))</f>
        <v/>
      </c>
      <c r="AA30" s="994" t="str">
        <f>IF(AA29="","",VLOOKUP(AA29,'シフト記号表（従来型・ユニット型共通）'!$C$6:$L$47,10,FALSE))</f>
        <v/>
      </c>
      <c r="AB30" s="994" t="str">
        <f>IF(AB29="","",VLOOKUP(AB29,'シフト記号表（従来型・ユニット型共通）'!$C$6:$L$47,10,FALSE))</f>
        <v/>
      </c>
      <c r="AC30" s="995" t="str">
        <f>IF(AC29="","",VLOOKUP(AC29,'シフト記号表（従来型・ユニット型共通）'!$C$6:$L$47,10,FALSE))</f>
        <v/>
      </c>
      <c r="AD30" s="993" t="str">
        <f>IF(AD29="","",VLOOKUP(AD29,'シフト記号表（従来型・ユニット型共通）'!$C$6:$L$47,10,FALSE))</f>
        <v/>
      </c>
      <c r="AE30" s="994" t="str">
        <f>IF(AE29="","",VLOOKUP(AE29,'シフト記号表（従来型・ユニット型共通）'!$C$6:$L$47,10,FALSE))</f>
        <v/>
      </c>
      <c r="AF30" s="994" t="str">
        <f>IF(AF29="","",VLOOKUP(AF29,'シフト記号表（従来型・ユニット型共通）'!$C$6:$L$47,10,FALSE))</f>
        <v/>
      </c>
      <c r="AG30" s="994" t="str">
        <f>IF(AG29="","",VLOOKUP(AG29,'シフト記号表（従来型・ユニット型共通）'!$C$6:$L$47,10,FALSE))</f>
        <v/>
      </c>
      <c r="AH30" s="994" t="str">
        <f>IF(AH29="","",VLOOKUP(AH29,'シフト記号表（従来型・ユニット型共通）'!$C$6:$L$47,10,FALSE))</f>
        <v/>
      </c>
      <c r="AI30" s="994" t="str">
        <f>IF(AI29="","",VLOOKUP(AI29,'シフト記号表（従来型・ユニット型共通）'!$C$6:$L$47,10,FALSE))</f>
        <v/>
      </c>
      <c r="AJ30" s="995" t="str">
        <f>IF(AJ29="","",VLOOKUP(AJ29,'シフト記号表（従来型・ユニット型共通）'!$C$6:$L$47,10,FALSE))</f>
        <v/>
      </c>
      <c r="AK30" s="993" t="str">
        <f>IF(AK29="","",VLOOKUP(AK29,'シフト記号表（従来型・ユニット型共通）'!$C$6:$L$47,10,FALSE))</f>
        <v/>
      </c>
      <c r="AL30" s="994" t="str">
        <f>IF(AL29="","",VLOOKUP(AL29,'シフト記号表（従来型・ユニット型共通）'!$C$6:$L$47,10,FALSE))</f>
        <v/>
      </c>
      <c r="AM30" s="994" t="str">
        <f>IF(AM29="","",VLOOKUP(AM29,'シフト記号表（従来型・ユニット型共通）'!$C$6:$L$47,10,FALSE))</f>
        <v/>
      </c>
      <c r="AN30" s="994" t="str">
        <f>IF(AN29="","",VLOOKUP(AN29,'シフト記号表（従来型・ユニット型共通）'!$C$6:$L$47,10,FALSE))</f>
        <v/>
      </c>
      <c r="AO30" s="994" t="str">
        <f>IF(AO29="","",VLOOKUP(AO29,'シフト記号表（従来型・ユニット型共通）'!$C$6:$L$47,10,FALSE))</f>
        <v/>
      </c>
      <c r="AP30" s="994" t="str">
        <f>IF(AP29="","",VLOOKUP(AP29,'シフト記号表（従来型・ユニット型共通）'!$C$6:$L$47,10,FALSE))</f>
        <v/>
      </c>
      <c r="AQ30" s="995" t="str">
        <f>IF(AQ29="","",VLOOKUP(AQ29,'シフト記号表（従来型・ユニット型共通）'!$C$6:$L$47,10,FALSE))</f>
        <v/>
      </c>
      <c r="AR30" s="993" t="str">
        <f>IF(AR29="","",VLOOKUP(AR29,'シフト記号表（従来型・ユニット型共通）'!$C$6:$L$47,10,FALSE))</f>
        <v/>
      </c>
      <c r="AS30" s="994" t="str">
        <f>IF(AS29="","",VLOOKUP(AS29,'シフト記号表（従来型・ユニット型共通）'!$C$6:$L$47,10,FALSE))</f>
        <v/>
      </c>
      <c r="AT30" s="994" t="str">
        <f>IF(AT29="","",VLOOKUP(AT29,'シフト記号表（従来型・ユニット型共通）'!$C$6:$L$47,10,FALSE))</f>
        <v/>
      </c>
      <c r="AU30" s="994" t="str">
        <f>IF(AU29="","",VLOOKUP(AU29,'シフト記号表（従来型・ユニット型共通）'!$C$6:$L$47,10,FALSE))</f>
        <v/>
      </c>
      <c r="AV30" s="994" t="str">
        <f>IF(AV29="","",VLOOKUP(AV29,'シフト記号表（従来型・ユニット型共通）'!$C$6:$L$47,10,FALSE))</f>
        <v/>
      </c>
      <c r="AW30" s="994" t="str">
        <f>IF(AW29="","",VLOOKUP(AW29,'シフト記号表（従来型・ユニット型共通）'!$C$6:$L$47,10,FALSE))</f>
        <v/>
      </c>
      <c r="AX30" s="995" t="str">
        <f>IF(AX29="","",VLOOKUP(AX29,'シフト記号表（従来型・ユニット型共通）'!$C$6:$L$47,10,FALSE))</f>
        <v/>
      </c>
      <c r="AY30" s="993" t="str">
        <f>IF(AY29="","",VLOOKUP(AY29,'シフト記号表（従来型・ユニット型共通）'!$C$6:$L$47,10,FALSE))</f>
        <v/>
      </c>
      <c r="AZ30" s="994" t="str">
        <f>IF(AZ29="","",VLOOKUP(AZ29,'シフト記号表（従来型・ユニット型共通）'!$C$6:$L$47,10,FALSE))</f>
        <v/>
      </c>
      <c r="BA30" s="994" t="str">
        <f>IF(BA29="","",VLOOKUP(BA29,'シフト記号表（従来型・ユニット型共通）'!$C$6:$L$47,10,FALSE))</f>
        <v/>
      </c>
      <c r="BB30" s="996">
        <f>IF($BE$3="４週",SUM(W30:AX30),IF($BE$3="暦月",SUM(W30:BA30),""))</f>
        <v>0</v>
      </c>
      <c r="BC30" s="997"/>
      <c r="BD30" s="998">
        <f>IF($BE$3="４週",BB30/4,IF($BE$3="暦月",(BB30/($BE$8/7)),""))</f>
        <v>0</v>
      </c>
      <c r="BE30" s="997"/>
      <c r="BF30" s="999"/>
      <c r="BG30" s="1000"/>
      <c r="BH30" s="1000"/>
      <c r="BI30" s="1000"/>
      <c r="BJ30" s="1001"/>
    </row>
    <row r="31" spans="2:62" ht="20.25" customHeight="1">
      <c r="B31" s="946">
        <f>B29+1</f>
        <v>8</v>
      </c>
      <c r="C31" s="1004"/>
      <c r="D31" s="1005"/>
      <c r="E31" s="981"/>
      <c r="F31" s="982"/>
      <c r="G31" s="981"/>
      <c r="H31" s="982"/>
      <c r="I31" s="1008"/>
      <c r="J31" s="1009"/>
      <c r="K31" s="1010"/>
      <c r="L31" s="1011"/>
      <c r="M31" s="1011"/>
      <c r="N31" s="1005"/>
      <c r="O31" s="987"/>
      <c r="P31" s="988"/>
      <c r="Q31" s="988"/>
      <c r="R31" s="988"/>
      <c r="S31" s="989"/>
      <c r="T31" s="1012" t="s">
        <v>882</v>
      </c>
      <c r="U31" s="1013"/>
      <c r="V31" s="1014"/>
      <c r="W31" s="1015"/>
      <c r="X31" s="1016"/>
      <c r="Y31" s="1016"/>
      <c r="Z31" s="1016"/>
      <c r="AA31" s="1016"/>
      <c r="AB31" s="1016"/>
      <c r="AC31" s="1017"/>
      <c r="AD31" s="1015"/>
      <c r="AE31" s="1016"/>
      <c r="AF31" s="1016"/>
      <c r="AG31" s="1016"/>
      <c r="AH31" s="1016"/>
      <c r="AI31" s="1016"/>
      <c r="AJ31" s="1017"/>
      <c r="AK31" s="1015"/>
      <c r="AL31" s="1016"/>
      <c r="AM31" s="1016"/>
      <c r="AN31" s="1016"/>
      <c r="AO31" s="1016"/>
      <c r="AP31" s="1016"/>
      <c r="AQ31" s="1017"/>
      <c r="AR31" s="1015"/>
      <c r="AS31" s="1016"/>
      <c r="AT31" s="1016"/>
      <c r="AU31" s="1016"/>
      <c r="AV31" s="1016"/>
      <c r="AW31" s="1016"/>
      <c r="AX31" s="1017"/>
      <c r="AY31" s="1015"/>
      <c r="AZ31" s="1016"/>
      <c r="BA31" s="1018"/>
      <c r="BB31" s="1019"/>
      <c r="BC31" s="1020"/>
      <c r="BD31" s="1021"/>
      <c r="BE31" s="1022"/>
      <c r="BF31" s="1023"/>
      <c r="BG31" s="1024"/>
      <c r="BH31" s="1024"/>
      <c r="BI31" s="1024"/>
      <c r="BJ31" s="1025"/>
    </row>
    <row r="32" spans="2:62" ht="20.25" customHeight="1">
      <c r="B32" s="975"/>
      <c r="C32" s="979"/>
      <c r="D32" s="980"/>
      <c r="E32" s="981"/>
      <c r="F32" s="982">
        <f>C31</f>
        <v>0</v>
      </c>
      <c r="G32" s="981"/>
      <c r="H32" s="982">
        <f>I31</f>
        <v>0</v>
      </c>
      <c r="I32" s="983"/>
      <c r="J32" s="984"/>
      <c r="K32" s="985"/>
      <c r="L32" s="986"/>
      <c r="M32" s="986"/>
      <c r="N32" s="980"/>
      <c r="O32" s="987"/>
      <c r="P32" s="988"/>
      <c r="Q32" s="988"/>
      <c r="R32" s="988"/>
      <c r="S32" s="989"/>
      <c r="T32" s="990" t="s">
        <v>885</v>
      </c>
      <c r="U32" s="991"/>
      <c r="V32" s="992"/>
      <c r="W32" s="993" t="str">
        <f>IF(W31="","",VLOOKUP(W31,'シフト記号表（従来型・ユニット型共通）'!$C$6:$L$47,10,FALSE))</f>
        <v/>
      </c>
      <c r="X32" s="994" t="str">
        <f>IF(X31="","",VLOOKUP(X31,'シフト記号表（従来型・ユニット型共通）'!$C$6:$L$47,10,FALSE))</f>
        <v/>
      </c>
      <c r="Y32" s="994" t="str">
        <f>IF(Y31="","",VLOOKUP(Y31,'シフト記号表（従来型・ユニット型共通）'!$C$6:$L$47,10,FALSE))</f>
        <v/>
      </c>
      <c r="Z32" s="994" t="str">
        <f>IF(Z31="","",VLOOKUP(Z31,'シフト記号表（従来型・ユニット型共通）'!$C$6:$L$47,10,FALSE))</f>
        <v/>
      </c>
      <c r="AA32" s="994" t="str">
        <f>IF(AA31="","",VLOOKUP(AA31,'シフト記号表（従来型・ユニット型共通）'!$C$6:$L$47,10,FALSE))</f>
        <v/>
      </c>
      <c r="AB32" s="994" t="str">
        <f>IF(AB31="","",VLOOKUP(AB31,'シフト記号表（従来型・ユニット型共通）'!$C$6:$L$47,10,FALSE))</f>
        <v/>
      </c>
      <c r="AC32" s="995" t="str">
        <f>IF(AC31="","",VLOOKUP(AC31,'シフト記号表（従来型・ユニット型共通）'!$C$6:$L$47,10,FALSE))</f>
        <v/>
      </c>
      <c r="AD32" s="993" t="str">
        <f>IF(AD31="","",VLOOKUP(AD31,'シフト記号表（従来型・ユニット型共通）'!$C$6:$L$47,10,FALSE))</f>
        <v/>
      </c>
      <c r="AE32" s="994" t="str">
        <f>IF(AE31="","",VLOOKUP(AE31,'シフト記号表（従来型・ユニット型共通）'!$C$6:$L$47,10,FALSE))</f>
        <v/>
      </c>
      <c r="AF32" s="994" t="str">
        <f>IF(AF31="","",VLOOKUP(AF31,'シフト記号表（従来型・ユニット型共通）'!$C$6:$L$47,10,FALSE))</f>
        <v/>
      </c>
      <c r="AG32" s="994" t="str">
        <f>IF(AG31="","",VLOOKUP(AG31,'シフト記号表（従来型・ユニット型共通）'!$C$6:$L$47,10,FALSE))</f>
        <v/>
      </c>
      <c r="AH32" s="994" t="str">
        <f>IF(AH31="","",VLOOKUP(AH31,'シフト記号表（従来型・ユニット型共通）'!$C$6:$L$47,10,FALSE))</f>
        <v/>
      </c>
      <c r="AI32" s="994" t="str">
        <f>IF(AI31="","",VLOOKUP(AI31,'シフト記号表（従来型・ユニット型共通）'!$C$6:$L$47,10,FALSE))</f>
        <v/>
      </c>
      <c r="AJ32" s="995" t="str">
        <f>IF(AJ31="","",VLOOKUP(AJ31,'シフト記号表（従来型・ユニット型共通）'!$C$6:$L$47,10,FALSE))</f>
        <v/>
      </c>
      <c r="AK32" s="993" t="str">
        <f>IF(AK31="","",VLOOKUP(AK31,'シフト記号表（従来型・ユニット型共通）'!$C$6:$L$47,10,FALSE))</f>
        <v/>
      </c>
      <c r="AL32" s="994" t="str">
        <f>IF(AL31="","",VLOOKUP(AL31,'シフト記号表（従来型・ユニット型共通）'!$C$6:$L$47,10,FALSE))</f>
        <v/>
      </c>
      <c r="AM32" s="994" t="str">
        <f>IF(AM31="","",VLOOKUP(AM31,'シフト記号表（従来型・ユニット型共通）'!$C$6:$L$47,10,FALSE))</f>
        <v/>
      </c>
      <c r="AN32" s="994" t="str">
        <f>IF(AN31="","",VLOOKUP(AN31,'シフト記号表（従来型・ユニット型共通）'!$C$6:$L$47,10,FALSE))</f>
        <v/>
      </c>
      <c r="AO32" s="994" t="str">
        <f>IF(AO31="","",VLOOKUP(AO31,'シフト記号表（従来型・ユニット型共通）'!$C$6:$L$47,10,FALSE))</f>
        <v/>
      </c>
      <c r="AP32" s="994" t="str">
        <f>IF(AP31="","",VLOOKUP(AP31,'シフト記号表（従来型・ユニット型共通）'!$C$6:$L$47,10,FALSE))</f>
        <v/>
      </c>
      <c r="AQ32" s="995" t="str">
        <f>IF(AQ31="","",VLOOKUP(AQ31,'シフト記号表（従来型・ユニット型共通）'!$C$6:$L$47,10,FALSE))</f>
        <v/>
      </c>
      <c r="AR32" s="993" t="str">
        <f>IF(AR31="","",VLOOKUP(AR31,'シフト記号表（従来型・ユニット型共通）'!$C$6:$L$47,10,FALSE))</f>
        <v/>
      </c>
      <c r="AS32" s="994" t="str">
        <f>IF(AS31="","",VLOOKUP(AS31,'シフト記号表（従来型・ユニット型共通）'!$C$6:$L$47,10,FALSE))</f>
        <v/>
      </c>
      <c r="AT32" s="994" t="str">
        <f>IF(AT31="","",VLOOKUP(AT31,'シフト記号表（従来型・ユニット型共通）'!$C$6:$L$47,10,FALSE))</f>
        <v/>
      </c>
      <c r="AU32" s="994" t="str">
        <f>IF(AU31="","",VLOOKUP(AU31,'シフト記号表（従来型・ユニット型共通）'!$C$6:$L$47,10,FALSE))</f>
        <v/>
      </c>
      <c r="AV32" s="994" t="str">
        <f>IF(AV31="","",VLOOKUP(AV31,'シフト記号表（従来型・ユニット型共通）'!$C$6:$L$47,10,FALSE))</f>
        <v/>
      </c>
      <c r="AW32" s="994" t="str">
        <f>IF(AW31="","",VLOOKUP(AW31,'シフト記号表（従来型・ユニット型共通）'!$C$6:$L$47,10,FALSE))</f>
        <v/>
      </c>
      <c r="AX32" s="995" t="str">
        <f>IF(AX31="","",VLOOKUP(AX31,'シフト記号表（従来型・ユニット型共通）'!$C$6:$L$47,10,FALSE))</f>
        <v/>
      </c>
      <c r="AY32" s="993" t="str">
        <f>IF(AY31="","",VLOOKUP(AY31,'シフト記号表（従来型・ユニット型共通）'!$C$6:$L$47,10,FALSE))</f>
        <v/>
      </c>
      <c r="AZ32" s="994" t="str">
        <f>IF(AZ31="","",VLOOKUP(AZ31,'シフト記号表（従来型・ユニット型共通）'!$C$6:$L$47,10,FALSE))</f>
        <v/>
      </c>
      <c r="BA32" s="994" t="str">
        <f>IF(BA31="","",VLOOKUP(BA31,'シフト記号表（従来型・ユニット型共通）'!$C$6:$L$47,10,FALSE))</f>
        <v/>
      </c>
      <c r="BB32" s="996">
        <f>IF($BE$3="４週",SUM(W32:AX32),IF($BE$3="暦月",SUM(W32:BA32),""))</f>
        <v>0</v>
      </c>
      <c r="BC32" s="997"/>
      <c r="BD32" s="998">
        <f>IF($BE$3="４週",BB32/4,IF($BE$3="暦月",(BB32/($BE$8/7)),""))</f>
        <v>0</v>
      </c>
      <c r="BE32" s="997"/>
      <c r="BF32" s="999"/>
      <c r="BG32" s="1000"/>
      <c r="BH32" s="1000"/>
      <c r="BI32" s="1000"/>
      <c r="BJ32" s="1001"/>
    </row>
    <row r="33" spans="2:62" ht="20.25" customHeight="1">
      <c r="B33" s="946">
        <f>B31+1</f>
        <v>9</v>
      </c>
      <c r="C33" s="1004"/>
      <c r="D33" s="1005"/>
      <c r="E33" s="981"/>
      <c r="F33" s="982"/>
      <c r="G33" s="981"/>
      <c r="H33" s="982"/>
      <c r="I33" s="1008"/>
      <c r="J33" s="1009"/>
      <c r="K33" s="1010"/>
      <c r="L33" s="1011"/>
      <c r="M33" s="1011"/>
      <c r="N33" s="1005"/>
      <c r="O33" s="987"/>
      <c r="P33" s="988"/>
      <c r="Q33" s="988"/>
      <c r="R33" s="988"/>
      <c r="S33" s="989"/>
      <c r="T33" s="1012" t="s">
        <v>882</v>
      </c>
      <c r="U33" s="1013"/>
      <c r="V33" s="1014"/>
      <c r="W33" s="1015"/>
      <c r="X33" s="1016"/>
      <c r="Y33" s="1016"/>
      <c r="Z33" s="1016"/>
      <c r="AA33" s="1016"/>
      <c r="AB33" s="1016"/>
      <c r="AC33" s="1017"/>
      <c r="AD33" s="1015"/>
      <c r="AE33" s="1016"/>
      <c r="AF33" s="1016"/>
      <c r="AG33" s="1016"/>
      <c r="AH33" s="1016"/>
      <c r="AI33" s="1016"/>
      <c r="AJ33" s="1017"/>
      <c r="AK33" s="1015"/>
      <c r="AL33" s="1016"/>
      <c r="AM33" s="1016"/>
      <c r="AN33" s="1016"/>
      <c r="AO33" s="1016"/>
      <c r="AP33" s="1016"/>
      <c r="AQ33" s="1017"/>
      <c r="AR33" s="1015"/>
      <c r="AS33" s="1016"/>
      <c r="AT33" s="1016"/>
      <c r="AU33" s="1016"/>
      <c r="AV33" s="1016"/>
      <c r="AW33" s="1016"/>
      <c r="AX33" s="1017"/>
      <c r="AY33" s="1015"/>
      <c r="AZ33" s="1016"/>
      <c r="BA33" s="1018"/>
      <c r="BB33" s="1019"/>
      <c r="BC33" s="1020"/>
      <c r="BD33" s="1021"/>
      <c r="BE33" s="1022"/>
      <c r="BF33" s="1023"/>
      <c r="BG33" s="1024"/>
      <c r="BH33" s="1024"/>
      <c r="BI33" s="1024"/>
      <c r="BJ33" s="1025"/>
    </row>
    <row r="34" spans="2:62" ht="20.25" customHeight="1">
      <c r="B34" s="975"/>
      <c r="C34" s="979"/>
      <c r="D34" s="980"/>
      <c r="E34" s="981"/>
      <c r="F34" s="982">
        <f>C33</f>
        <v>0</v>
      </c>
      <c r="G34" s="981"/>
      <c r="H34" s="982">
        <f>I33</f>
        <v>0</v>
      </c>
      <c r="I34" s="983"/>
      <c r="J34" s="984"/>
      <c r="K34" s="985"/>
      <c r="L34" s="986"/>
      <c r="M34" s="986"/>
      <c r="N34" s="980"/>
      <c r="O34" s="987"/>
      <c r="P34" s="988"/>
      <c r="Q34" s="988"/>
      <c r="R34" s="988"/>
      <c r="S34" s="989"/>
      <c r="T34" s="1026" t="s">
        <v>885</v>
      </c>
      <c r="U34" s="1027"/>
      <c r="V34" s="1028"/>
      <c r="W34" s="993" t="str">
        <f>IF(W33="","",VLOOKUP(W33,'シフト記号表（従来型・ユニット型共通）'!$C$6:$L$47,10,FALSE))</f>
        <v/>
      </c>
      <c r="X34" s="994" t="str">
        <f>IF(X33="","",VLOOKUP(X33,'シフト記号表（従来型・ユニット型共通）'!$C$6:$L$47,10,FALSE))</f>
        <v/>
      </c>
      <c r="Y34" s="994" t="str">
        <f>IF(Y33="","",VLOOKUP(Y33,'シフト記号表（従来型・ユニット型共通）'!$C$6:$L$47,10,FALSE))</f>
        <v/>
      </c>
      <c r="Z34" s="994" t="str">
        <f>IF(Z33="","",VLOOKUP(Z33,'シフト記号表（従来型・ユニット型共通）'!$C$6:$L$47,10,FALSE))</f>
        <v/>
      </c>
      <c r="AA34" s="994" t="str">
        <f>IF(AA33="","",VLOOKUP(AA33,'シフト記号表（従来型・ユニット型共通）'!$C$6:$L$47,10,FALSE))</f>
        <v/>
      </c>
      <c r="AB34" s="994" t="str">
        <f>IF(AB33="","",VLOOKUP(AB33,'シフト記号表（従来型・ユニット型共通）'!$C$6:$L$47,10,FALSE))</f>
        <v/>
      </c>
      <c r="AC34" s="995" t="str">
        <f>IF(AC33="","",VLOOKUP(AC33,'シフト記号表（従来型・ユニット型共通）'!$C$6:$L$47,10,FALSE))</f>
        <v/>
      </c>
      <c r="AD34" s="993" t="str">
        <f>IF(AD33="","",VLOOKUP(AD33,'シフト記号表（従来型・ユニット型共通）'!$C$6:$L$47,10,FALSE))</f>
        <v/>
      </c>
      <c r="AE34" s="994" t="str">
        <f>IF(AE33="","",VLOOKUP(AE33,'シフト記号表（従来型・ユニット型共通）'!$C$6:$L$47,10,FALSE))</f>
        <v/>
      </c>
      <c r="AF34" s="994" t="str">
        <f>IF(AF33="","",VLOOKUP(AF33,'シフト記号表（従来型・ユニット型共通）'!$C$6:$L$47,10,FALSE))</f>
        <v/>
      </c>
      <c r="AG34" s="994" t="str">
        <f>IF(AG33="","",VLOOKUP(AG33,'シフト記号表（従来型・ユニット型共通）'!$C$6:$L$47,10,FALSE))</f>
        <v/>
      </c>
      <c r="AH34" s="994" t="str">
        <f>IF(AH33="","",VLOOKUP(AH33,'シフト記号表（従来型・ユニット型共通）'!$C$6:$L$47,10,FALSE))</f>
        <v/>
      </c>
      <c r="AI34" s="994" t="str">
        <f>IF(AI33="","",VLOOKUP(AI33,'シフト記号表（従来型・ユニット型共通）'!$C$6:$L$47,10,FALSE))</f>
        <v/>
      </c>
      <c r="AJ34" s="995" t="str">
        <f>IF(AJ33="","",VLOOKUP(AJ33,'シフト記号表（従来型・ユニット型共通）'!$C$6:$L$47,10,FALSE))</f>
        <v/>
      </c>
      <c r="AK34" s="993" t="str">
        <f>IF(AK33="","",VLOOKUP(AK33,'シフト記号表（従来型・ユニット型共通）'!$C$6:$L$47,10,FALSE))</f>
        <v/>
      </c>
      <c r="AL34" s="994" t="str">
        <f>IF(AL33="","",VLOOKUP(AL33,'シフト記号表（従来型・ユニット型共通）'!$C$6:$L$47,10,FALSE))</f>
        <v/>
      </c>
      <c r="AM34" s="994" t="str">
        <f>IF(AM33="","",VLOOKUP(AM33,'シフト記号表（従来型・ユニット型共通）'!$C$6:$L$47,10,FALSE))</f>
        <v/>
      </c>
      <c r="AN34" s="994" t="str">
        <f>IF(AN33="","",VLOOKUP(AN33,'シフト記号表（従来型・ユニット型共通）'!$C$6:$L$47,10,FALSE))</f>
        <v/>
      </c>
      <c r="AO34" s="994" t="str">
        <f>IF(AO33="","",VLOOKUP(AO33,'シフト記号表（従来型・ユニット型共通）'!$C$6:$L$47,10,FALSE))</f>
        <v/>
      </c>
      <c r="AP34" s="994" t="str">
        <f>IF(AP33="","",VLOOKUP(AP33,'シフト記号表（従来型・ユニット型共通）'!$C$6:$L$47,10,FALSE))</f>
        <v/>
      </c>
      <c r="AQ34" s="995" t="str">
        <f>IF(AQ33="","",VLOOKUP(AQ33,'シフト記号表（従来型・ユニット型共通）'!$C$6:$L$47,10,FALSE))</f>
        <v/>
      </c>
      <c r="AR34" s="993" t="str">
        <f>IF(AR33="","",VLOOKUP(AR33,'シフト記号表（従来型・ユニット型共通）'!$C$6:$L$47,10,FALSE))</f>
        <v/>
      </c>
      <c r="AS34" s="994" t="str">
        <f>IF(AS33="","",VLOOKUP(AS33,'シフト記号表（従来型・ユニット型共通）'!$C$6:$L$47,10,FALSE))</f>
        <v/>
      </c>
      <c r="AT34" s="994" t="str">
        <f>IF(AT33="","",VLOOKUP(AT33,'シフト記号表（従来型・ユニット型共通）'!$C$6:$L$47,10,FALSE))</f>
        <v/>
      </c>
      <c r="AU34" s="994" t="str">
        <f>IF(AU33="","",VLOOKUP(AU33,'シフト記号表（従来型・ユニット型共通）'!$C$6:$L$47,10,FALSE))</f>
        <v/>
      </c>
      <c r="AV34" s="994" t="str">
        <f>IF(AV33="","",VLOOKUP(AV33,'シフト記号表（従来型・ユニット型共通）'!$C$6:$L$47,10,FALSE))</f>
        <v/>
      </c>
      <c r="AW34" s="994" t="str">
        <f>IF(AW33="","",VLOOKUP(AW33,'シフト記号表（従来型・ユニット型共通）'!$C$6:$L$47,10,FALSE))</f>
        <v/>
      </c>
      <c r="AX34" s="995" t="str">
        <f>IF(AX33="","",VLOOKUP(AX33,'シフト記号表（従来型・ユニット型共通）'!$C$6:$L$47,10,FALSE))</f>
        <v/>
      </c>
      <c r="AY34" s="993" t="str">
        <f>IF(AY33="","",VLOOKUP(AY33,'シフト記号表（従来型・ユニット型共通）'!$C$6:$L$47,10,FALSE))</f>
        <v/>
      </c>
      <c r="AZ34" s="994" t="str">
        <f>IF(AZ33="","",VLOOKUP(AZ33,'シフト記号表（従来型・ユニット型共通）'!$C$6:$L$47,10,FALSE))</f>
        <v/>
      </c>
      <c r="BA34" s="994" t="str">
        <f>IF(BA33="","",VLOOKUP(BA33,'シフト記号表（従来型・ユニット型共通）'!$C$6:$L$47,10,FALSE))</f>
        <v/>
      </c>
      <c r="BB34" s="996">
        <f>IF($BE$3="４週",SUM(W34:AX34),IF($BE$3="暦月",SUM(W34:BA34),""))</f>
        <v>0</v>
      </c>
      <c r="BC34" s="997"/>
      <c r="BD34" s="998">
        <f>IF($BE$3="４週",BB34/4,IF($BE$3="暦月",(BB34/($BE$8/7)),""))</f>
        <v>0</v>
      </c>
      <c r="BE34" s="997"/>
      <c r="BF34" s="999"/>
      <c r="BG34" s="1000"/>
      <c r="BH34" s="1000"/>
      <c r="BI34" s="1000"/>
      <c r="BJ34" s="1001"/>
    </row>
    <row r="35" spans="2:62" ht="20.25" customHeight="1">
      <c r="B35" s="946">
        <f>B33+1</f>
        <v>10</v>
      </c>
      <c r="C35" s="1004"/>
      <c r="D35" s="1005"/>
      <c r="E35" s="981"/>
      <c r="F35" s="982"/>
      <c r="G35" s="981"/>
      <c r="H35" s="982"/>
      <c r="I35" s="1008"/>
      <c r="J35" s="1009"/>
      <c r="K35" s="1010"/>
      <c r="L35" s="1011"/>
      <c r="M35" s="1011"/>
      <c r="N35" s="1005"/>
      <c r="O35" s="987"/>
      <c r="P35" s="988"/>
      <c r="Q35" s="988"/>
      <c r="R35" s="988"/>
      <c r="S35" s="989"/>
      <c r="T35" s="1029" t="s">
        <v>882</v>
      </c>
      <c r="V35" s="1030"/>
      <c r="W35" s="1015"/>
      <c r="X35" s="1016"/>
      <c r="Y35" s="1016"/>
      <c r="Z35" s="1016"/>
      <c r="AA35" s="1016"/>
      <c r="AB35" s="1016"/>
      <c r="AC35" s="1017"/>
      <c r="AD35" s="1015"/>
      <c r="AE35" s="1016"/>
      <c r="AF35" s="1016"/>
      <c r="AG35" s="1016"/>
      <c r="AH35" s="1016"/>
      <c r="AI35" s="1016"/>
      <c r="AJ35" s="1017"/>
      <c r="AK35" s="1015"/>
      <c r="AL35" s="1016"/>
      <c r="AM35" s="1016"/>
      <c r="AN35" s="1016"/>
      <c r="AO35" s="1016"/>
      <c r="AP35" s="1016"/>
      <c r="AQ35" s="1017"/>
      <c r="AR35" s="1015"/>
      <c r="AS35" s="1016"/>
      <c r="AT35" s="1016"/>
      <c r="AU35" s="1016"/>
      <c r="AV35" s="1016"/>
      <c r="AW35" s="1016"/>
      <c r="AX35" s="1017"/>
      <c r="AY35" s="1015"/>
      <c r="AZ35" s="1016"/>
      <c r="BA35" s="1018"/>
      <c r="BB35" s="1019"/>
      <c r="BC35" s="1020"/>
      <c r="BD35" s="1021"/>
      <c r="BE35" s="1022"/>
      <c r="BF35" s="1023"/>
      <c r="BG35" s="1024"/>
      <c r="BH35" s="1024"/>
      <c r="BI35" s="1024"/>
      <c r="BJ35" s="1025"/>
    </row>
    <row r="36" spans="2:62" ht="20.25" customHeight="1">
      <c r="B36" s="975"/>
      <c r="C36" s="979"/>
      <c r="D36" s="980"/>
      <c r="E36" s="981"/>
      <c r="F36" s="982">
        <f>C35</f>
        <v>0</v>
      </c>
      <c r="G36" s="981"/>
      <c r="H36" s="982">
        <f>I35</f>
        <v>0</v>
      </c>
      <c r="I36" s="983"/>
      <c r="J36" s="984"/>
      <c r="K36" s="985"/>
      <c r="L36" s="986"/>
      <c r="M36" s="986"/>
      <c r="N36" s="980"/>
      <c r="O36" s="987"/>
      <c r="P36" s="988"/>
      <c r="Q36" s="988"/>
      <c r="R36" s="988"/>
      <c r="S36" s="989"/>
      <c r="T36" s="1026" t="s">
        <v>885</v>
      </c>
      <c r="U36" s="1027"/>
      <c r="V36" s="1028"/>
      <c r="W36" s="993" t="str">
        <f>IF(W35="","",VLOOKUP(W35,'シフト記号表（従来型・ユニット型共通）'!$C$6:$L$47,10,FALSE))</f>
        <v/>
      </c>
      <c r="X36" s="994" t="str">
        <f>IF(X35="","",VLOOKUP(X35,'シフト記号表（従来型・ユニット型共通）'!$C$6:$L$47,10,FALSE))</f>
        <v/>
      </c>
      <c r="Y36" s="994" t="str">
        <f>IF(Y35="","",VLOOKUP(Y35,'シフト記号表（従来型・ユニット型共通）'!$C$6:$L$47,10,FALSE))</f>
        <v/>
      </c>
      <c r="Z36" s="994" t="str">
        <f>IF(Z35="","",VLOOKUP(Z35,'シフト記号表（従来型・ユニット型共通）'!$C$6:$L$47,10,FALSE))</f>
        <v/>
      </c>
      <c r="AA36" s="994" t="str">
        <f>IF(AA35="","",VLOOKUP(AA35,'シフト記号表（従来型・ユニット型共通）'!$C$6:$L$47,10,FALSE))</f>
        <v/>
      </c>
      <c r="AB36" s="994" t="str">
        <f>IF(AB35="","",VLOOKUP(AB35,'シフト記号表（従来型・ユニット型共通）'!$C$6:$L$47,10,FALSE))</f>
        <v/>
      </c>
      <c r="AC36" s="995" t="str">
        <f>IF(AC35="","",VLOOKUP(AC35,'シフト記号表（従来型・ユニット型共通）'!$C$6:$L$47,10,FALSE))</f>
        <v/>
      </c>
      <c r="AD36" s="993" t="str">
        <f>IF(AD35="","",VLOOKUP(AD35,'シフト記号表（従来型・ユニット型共通）'!$C$6:$L$47,10,FALSE))</f>
        <v/>
      </c>
      <c r="AE36" s="994" t="str">
        <f>IF(AE35="","",VLOOKUP(AE35,'シフト記号表（従来型・ユニット型共通）'!$C$6:$L$47,10,FALSE))</f>
        <v/>
      </c>
      <c r="AF36" s="994" t="str">
        <f>IF(AF35="","",VLOOKUP(AF35,'シフト記号表（従来型・ユニット型共通）'!$C$6:$L$47,10,FALSE))</f>
        <v/>
      </c>
      <c r="AG36" s="994" t="str">
        <f>IF(AG35="","",VLOOKUP(AG35,'シフト記号表（従来型・ユニット型共通）'!$C$6:$L$47,10,FALSE))</f>
        <v/>
      </c>
      <c r="AH36" s="994" t="str">
        <f>IF(AH35="","",VLOOKUP(AH35,'シフト記号表（従来型・ユニット型共通）'!$C$6:$L$47,10,FALSE))</f>
        <v/>
      </c>
      <c r="AI36" s="994" t="str">
        <f>IF(AI35="","",VLOOKUP(AI35,'シフト記号表（従来型・ユニット型共通）'!$C$6:$L$47,10,FALSE))</f>
        <v/>
      </c>
      <c r="AJ36" s="995" t="str">
        <f>IF(AJ35="","",VLOOKUP(AJ35,'シフト記号表（従来型・ユニット型共通）'!$C$6:$L$47,10,FALSE))</f>
        <v/>
      </c>
      <c r="AK36" s="993" t="str">
        <f>IF(AK35="","",VLOOKUP(AK35,'シフト記号表（従来型・ユニット型共通）'!$C$6:$L$47,10,FALSE))</f>
        <v/>
      </c>
      <c r="AL36" s="994" t="str">
        <f>IF(AL35="","",VLOOKUP(AL35,'シフト記号表（従来型・ユニット型共通）'!$C$6:$L$47,10,FALSE))</f>
        <v/>
      </c>
      <c r="AM36" s="994" t="str">
        <f>IF(AM35="","",VLOOKUP(AM35,'シフト記号表（従来型・ユニット型共通）'!$C$6:$L$47,10,FALSE))</f>
        <v/>
      </c>
      <c r="AN36" s="994" t="str">
        <f>IF(AN35="","",VLOOKUP(AN35,'シフト記号表（従来型・ユニット型共通）'!$C$6:$L$47,10,FALSE))</f>
        <v/>
      </c>
      <c r="AO36" s="994" t="str">
        <f>IF(AO35="","",VLOOKUP(AO35,'シフト記号表（従来型・ユニット型共通）'!$C$6:$L$47,10,FALSE))</f>
        <v/>
      </c>
      <c r="AP36" s="994" t="str">
        <f>IF(AP35="","",VLOOKUP(AP35,'シフト記号表（従来型・ユニット型共通）'!$C$6:$L$47,10,FALSE))</f>
        <v/>
      </c>
      <c r="AQ36" s="995" t="str">
        <f>IF(AQ35="","",VLOOKUP(AQ35,'シフト記号表（従来型・ユニット型共通）'!$C$6:$L$47,10,FALSE))</f>
        <v/>
      </c>
      <c r="AR36" s="993" t="str">
        <f>IF(AR35="","",VLOOKUP(AR35,'シフト記号表（従来型・ユニット型共通）'!$C$6:$L$47,10,FALSE))</f>
        <v/>
      </c>
      <c r="AS36" s="994" t="str">
        <f>IF(AS35="","",VLOOKUP(AS35,'シフト記号表（従来型・ユニット型共通）'!$C$6:$L$47,10,FALSE))</f>
        <v/>
      </c>
      <c r="AT36" s="994" t="str">
        <f>IF(AT35="","",VLOOKUP(AT35,'シフト記号表（従来型・ユニット型共通）'!$C$6:$L$47,10,FALSE))</f>
        <v/>
      </c>
      <c r="AU36" s="994" t="str">
        <f>IF(AU35="","",VLOOKUP(AU35,'シフト記号表（従来型・ユニット型共通）'!$C$6:$L$47,10,FALSE))</f>
        <v/>
      </c>
      <c r="AV36" s="994" t="str">
        <f>IF(AV35="","",VLOOKUP(AV35,'シフト記号表（従来型・ユニット型共通）'!$C$6:$L$47,10,FALSE))</f>
        <v/>
      </c>
      <c r="AW36" s="994" t="str">
        <f>IF(AW35="","",VLOOKUP(AW35,'シフト記号表（従来型・ユニット型共通）'!$C$6:$L$47,10,FALSE))</f>
        <v/>
      </c>
      <c r="AX36" s="995" t="str">
        <f>IF(AX35="","",VLOOKUP(AX35,'シフト記号表（従来型・ユニット型共通）'!$C$6:$L$47,10,FALSE))</f>
        <v/>
      </c>
      <c r="AY36" s="993" t="str">
        <f>IF(AY35="","",VLOOKUP(AY35,'シフト記号表（従来型・ユニット型共通）'!$C$6:$L$47,10,FALSE))</f>
        <v/>
      </c>
      <c r="AZ36" s="994" t="str">
        <f>IF(AZ35="","",VLOOKUP(AZ35,'シフト記号表（従来型・ユニット型共通）'!$C$6:$L$47,10,FALSE))</f>
        <v/>
      </c>
      <c r="BA36" s="994" t="str">
        <f>IF(BA35="","",VLOOKUP(BA35,'シフト記号表（従来型・ユニット型共通）'!$C$6:$L$47,10,FALSE))</f>
        <v/>
      </c>
      <c r="BB36" s="996">
        <f>IF($BE$3="４週",SUM(W36:AX36),IF($BE$3="暦月",SUM(W36:BA36),""))</f>
        <v>0</v>
      </c>
      <c r="BC36" s="997"/>
      <c r="BD36" s="998">
        <f>IF($BE$3="４週",BB36/4,IF($BE$3="暦月",(BB36/($BE$8/7)),""))</f>
        <v>0</v>
      </c>
      <c r="BE36" s="997"/>
      <c r="BF36" s="999"/>
      <c r="BG36" s="1000"/>
      <c r="BH36" s="1000"/>
      <c r="BI36" s="1000"/>
      <c r="BJ36" s="1001"/>
    </row>
    <row r="37" spans="2:62" ht="20.25" customHeight="1">
      <c r="B37" s="946">
        <f>B35+1</f>
        <v>11</v>
      </c>
      <c r="C37" s="1004"/>
      <c r="D37" s="1005"/>
      <c r="E37" s="981"/>
      <c r="F37" s="982"/>
      <c r="G37" s="981"/>
      <c r="H37" s="982"/>
      <c r="I37" s="1008"/>
      <c r="J37" s="1009"/>
      <c r="K37" s="1010"/>
      <c r="L37" s="1011"/>
      <c r="M37" s="1011"/>
      <c r="N37" s="1005"/>
      <c r="O37" s="987"/>
      <c r="P37" s="988"/>
      <c r="Q37" s="988"/>
      <c r="R37" s="988"/>
      <c r="S37" s="989"/>
      <c r="T37" s="1029" t="s">
        <v>882</v>
      </c>
      <c r="V37" s="1030"/>
      <c r="W37" s="1015"/>
      <c r="X37" s="1016"/>
      <c r="Y37" s="1016"/>
      <c r="Z37" s="1016"/>
      <c r="AA37" s="1016"/>
      <c r="AB37" s="1016"/>
      <c r="AC37" s="1017"/>
      <c r="AD37" s="1015"/>
      <c r="AE37" s="1016"/>
      <c r="AF37" s="1016"/>
      <c r="AG37" s="1016"/>
      <c r="AH37" s="1016"/>
      <c r="AI37" s="1016"/>
      <c r="AJ37" s="1017"/>
      <c r="AK37" s="1015"/>
      <c r="AL37" s="1016"/>
      <c r="AM37" s="1016"/>
      <c r="AN37" s="1016"/>
      <c r="AO37" s="1016"/>
      <c r="AP37" s="1016"/>
      <c r="AQ37" s="1017"/>
      <c r="AR37" s="1015"/>
      <c r="AS37" s="1016"/>
      <c r="AT37" s="1016"/>
      <c r="AU37" s="1016"/>
      <c r="AV37" s="1016"/>
      <c r="AW37" s="1016"/>
      <c r="AX37" s="1017"/>
      <c r="AY37" s="1015"/>
      <c r="AZ37" s="1016"/>
      <c r="BA37" s="1018"/>
      <c r="BB37" s="1019"/>
      <c r="BC37" s="1020"/>
      <c r="BD37" s="1021"/>
      <c r="BE37" s="1022"/>
      <c r="BF37" s="1023"/>
      <c r="BG37" s="1024"/>
      <c r="BH37" s="1024"/>
      <c r="BI37" s="1024"/>
      <c r="BJ37" s="1025"/>
    </row>
    <row r="38" spans="2:62" ht="20.25" customHeight="1">
      <c r="B38" s="975"/>
      <c r="C38" s="979"/>
      <c r="D38" s="980"/>
      <c r="E38" s="981"/>
      <c r="F38" s="982">
        <f>C37</f>
        <v>0</v>
      </c>
      <c r="G38" s="981"/>
      <c r="H38" s="982">
        <f>I37</f>
        <v>0</v>
      </c>
      <c r="I38" s="983"/>
      <c r="J38" s="984"/>
      <c r="K38" s="985"/>
      <c r="L38" s="986"/>
      <c r="M38" s="986"/>
      <c r="N38" s="980"/>
      <c r="O38" s="987"/>
      <c r="P38" s="988"/>
      <c r="Q38" s="988"/>
      <c r="R38" s="988"/>
      <c r="S38" s="989"/>
      <c r="T38" s="1026" t="s">
        <v>885</v>
      </c>
      <c r="U38" s="1027"/>
      <c r="V38" s="1028"/>
      <c r="W38" s="993" t="str">
        <f>IF(W37="","",VLOOKUP(W37,'シフト記号表（従来型・ユニット型共通）'!$C$6:$L$47,10,FALSE))</f>
        <v/>
      </c>
      <c r="X38" s="994" t="str">
        <f>IF(X37="","",VLOOKUP(X37,'シフト記号表（従来型・ユニット型共通）'!$C$6:$L$47,10,FALSE))</f>
        <v/>
      </c>
      <c r="Y38" s="994" t="str">
        <f>IF(Y37="","",VLOOKUP(Y37,'シフト記号表（従来型・ユニット型共通）'!$C$6:$L$47,10,FALSE))</f>
        <v/>
      </c>
      <c r="Z38" s="994" t="str">
        <f>IF(Z37="","",VLOOKUP(Z37,'シフト記号表（従来型・ユニット型共通）'!$C$6:$L$47,10,FALSE))</f>
        <v/>
      </c>
      <c r="AA38" s="994" t="str">
        <f>IF(AA37="","",VLOOKUP(AA37,'シフト記号表（従来型・ユニット型共通）'!$C$6:$L$47,10,FALSE))</f>
        <v/>
      </c>
      <c r="AB38" s="994" t="str">
        <f>IF(AB37="","",VLOOKUP(AB37,'シフト記号表（従来型・ユニット型共通）'!$C$6:$L$47,10,FALSE))</f>
        <v/>
      </c>
      <c r="AC38" s="995" t="str">
        <f>IF(AC37="","",VLOOKUP(AC37,'シフト記号表（従来型・ユニット型共通）'!$C$6:$L$47,10,FALSE))</f>
        <v/>
      </c>
      <c r="AD38" s="993" t="str">
        <f>IF(AD37="","",VLOOKUP(AD37,'シフト記号表（従来型・ユニット型共通）'!$C$6:$L$47,10,FALSE))</f>
        <v/>
      </c>
      <c r="AE38" s="994" t="str">
        <f>IF(AE37="","",VLOOKUP(AE37,'シフト記号表（従来型・ユニット型共通）'!$C$6:$L$47,10,FALSE))</f>
        <v/>
      </c>
      <c r="AF38" s="994" t="str">
        <f>IF(AF37="","",VLOOKUP(AF37,'シフト記号表（従来型・ユニット型共通）'!$C$6:$L$47,10,FALSE))</f>
        <v/>
      </c>
      <c r="AG38" s="994" t="str">
        <f>IF(AG37="","",VLOOKUP(AG37,'シフト記号表（従来型・ユニット型共通）'!$C$6:$L$47,10,FALSE))</f>
        <v/>
      </c>
      <c r="AH38" s="994" t="str">
        <f>IF(AH37="","",VLOOKUP(AH37,'シフト記号表（従来型・ユニット型共通）'!$C$6:$L$47,10,FALSE))</f>
        <v/>
      </c>
      <c r="AI38" s="994" t="str">
        <f>IF(AI37="","",VLOOKUP(AI37,'シフト記号表（従来型・ユニット型共通）'!$C$6:$L$47,10,FALSE))</f>
        <v/>
      </c>
      <c r="AJ38" s="995" t="str">
        <f>IF(AJ37="","",VLOOKUP(AJ37,'シフト記号表（従来型・ユニット型共通）'!$C$6:$L$47,10,FALSE))</f>
        <v/>
      </c>
      <c r="AK38" s="993" t="str">
        <f>IF(AK37="","",VLOOKUP(AK37,'シフト記号表（従来型・ユニット型共通）'!$C$6:$L$47,10,FALSE))</f>
        <v/>
      </c>
      <c r="AL38" s="994" t="str">
        <f>IF(AL37="","",VLOOKUP(AL37,'シフト記号表（従来型・ユニット型共通）'!$C$6:$L$47,10,FALSE))</f>
        <v/>
      </c>
      <c r="AM38" s="994" t="str">
        <f>IF(AM37="","",VLOOKUP(AM37,'シフト記号表（従来型・ユニット型共通）'!$C$6:$L$47,10,FALSE))</f>
        <v/>
      </c>
      <c r="AN38" s="994" t="str">
        <f>IF(AN37="","",VLOOKUP(AN37,'シフト記号表（従来型・ユニット型共通）'!$C$6:$L$47,10,FALSE))</f>
        <v/>
      </c>
      <c r="AO38" s="994" t="str">
        <f>IF(AO37="","",VLOOKUP(AO37,'シフト記号表（従来型・ユニット型共通）'!$C$6:$L$47,10,FALSE))</f>
        <v/>
      </c>
      <c r="AP38" s="994" t="str">
        <f>IF(AP37="","",VLOOKUP(AP37,'シフト記号表（従来型・ユニット型共通）'!$C$6:$L$47,10,FALSE))</f>
        <v/>
      </c>
      <c r="AQ38" s="995" t="str">
        <f>IF(AQ37="","",VLOOKUP(AQ37,'シフト記号表（従来型・ユニット型共通）'!$C$6:$L$47,10,FALSE))</f>
        <v/>
      </c>
      <c r="AR38" s="993" t="str">
        <f>IF(AR37="","",VLOOKUP(AR37,'シフト記号表（従来型・ユニット型共通）'!$C$6:$L$47,10,FALSE))</f>
        <v/>
      </c>
      <c r="AS38" s="994" t="str">
        <f>IF(AS37="","",VLOOKUP(AS37,'シフト記号表（従来型・ユニット型共通）'!$C$6:$L$47,10,FALSE))</f>
        <v/>
      </c>
      <c r="AT38" s="994" t="str">
        <f>IF(AT37="","",VLOOKUP(AT37,'シフト記号表（従来型・ユニット型共通）'!$C$6:$L$47,10,FALSE))</f>
        <v/>
      </c>
      <c r="AU38" s="994" t="str">
        <f>IF(AU37="","",VLOOKUP(AU37,'シフト記号表（従来型・ユニット型共通）'!$C$6:$L$47,10,FALSE))</f>
        <v/>
      </c>
      <c r="AV38" s="994" t="str">
        <f>IF(AV37="","",VLOOKUP(AV37,'シフト記号表（従来型・ユニット型共通）'!$C$6:$L$47,10,FALSE))</f>
        <v/>
      </c>
      <c r="AW38" s="994" t="str">
        <f>IF(AW37="","",VLOOKUP(AW37,'シフト記号表（従来型・ユニット型共通）'!$C$6:$L$47,10,FALSE))</f>
        <v/>
      </c>
      <c r="AX38" s="995" t="str">
        <f>IF(AX37="","",VLOOKUP(AX37,'シフト記号表（従来型・ユニット型共通）'!$C$6:$L$47,10,FALSE))</f>
        <v/>
      </c>
      <c r="AY38" s="993" t="str">
        <f>IF(AY37="","",VLOOKUP(AY37,'シフト記号表（従来型・ユニット型共通）'!$C$6:$L$47,10,FALSE))</f>
        <v/>
      </c>
      <c r="AZ38" s="994" t="str">
        <f>IF(AZ37="","",VLOOKUP(AZ37,'シフト記号表（従来型・ユニット型共通）'!$C$6:$L$47,10,FALSE))</f>
        <v/>
      </c>
      <c r="BA38" s="994" t="str">
        <f>IF(BA37="","",VLOOKUP(BA37,'シフト記号表（従来型・ユニット型共通）'!$C$6:$L$47,10,FALSE))</f>
        <v/>
      </c>
      <c r="BB38" s="996">
        <f>IF($BE$3="４週",SUM(W38:AX38),IF($BE$3="暦月",SUM(W38:BA38),""))</f>
        <v>0</v>
      </c>
      <c r="BC38" s="997"/>
      <c r="BD38" s="998">
        <f>IF($BE$3="４週",BB38/4,IF($BE$3="暦月",(BB38/($BE$8/7)),""))</f>
        <v>0</v>
      </c>
      <c r="BE38" s="997"/>
      <c r="BF38" s="999"/>
      <c r="BG38" s="1000"/>
      <c r="BH38" s="1000"/>
      <c r="BI38" s="1000"/>
      <c r="BJ38" s="1001"/>
    </row>
    <row r="39" spans="2:62" ht="20.25" customHeight="1">
      <c r="B39" s="946">
        <f>B37+1</f>
        <v>12</v>
      </c>
      <c r="C39" s="1004"/>
      <c r="D39" s="1005"/>
      <c r="E39" s="981"/>
      <c r="F39" s="982"/>
      <c r="G39" s="981"/>
      <c r="H39" s="982"/>
      <c r="I39" s="1008"/>
      <c r="J39" s="1009"/>
      <c r="K39" s="1010"/>
      <c r="L39" s="1011"/>
      <c r="M39" s="1011"/>
      <c r="N39" s="1005"/>
      <c r="O39" s="987"/>
      <c r="P39" s="988"/>
      <c r="Q39" s="988"/>
      <c r="R39" s="988"/>
      <c r="S39" s="989"/>
      <c r="T39" s="1029" t="s">
        <v>882</v>
      </c>
      <c r="V39" s="1030"/>
      <c r="W39" s="1015"/>
      <c r="X39" s="1016"/>
      <c r="Y39" s="1016"/>
      <c r="Z39" s="1016"/>
      <c r="AA39" s="1016"/>
      <c r="AB39" s="1016"/>
      <c r="AC39" s="1017"/>
      <c r="AD39" s="1015"/>
      <c r="AE39" s="1016"/>
      <c r="AF39" s="1016"/>
      <c r="AG39" s="1016"/>
      <c r="AH39" s="1016"/>
      <c r="AI39" s="1016"/>
      <c r="AJ39" s="1017"/>
      <c r="AK39" s="1015"/>
      <c r="AL39" s="1016"/>
      <c r="AM39" s="1016"/>
      <c r="AN39" s="1016"/>
      <c r="AO39" s="1016"/>
      <c r="AP39" s="1016"/>
      <c r="AQ39" s="1017"/>
      <c r="AR39" s="1015"/>
      <c r="AS39" s="1016"/>
      <c r="AT39" s="1016"/>
      <c r="AU39" s="1016"/>
      <c r="AV39" s="1016"/>
      <c r="AW39" s="1016"/>
      <c r="AX39" s="1017"/>
      <c r="AY39" s="1015"/>
      <c r="AZ39" s="1016"/>
      <c r="BA39" s="1018"/>
      <c r="BB39" s="1019"/>
      <c r="BC39" s="1020"/>
      <c r="BD39" s="1021"/>
      <c r="BE39" s="1022"/>
      <c r="BF39" s="1023"/>
      <c r="BG39" s="1024"/>
      <c r="BH39" s="1024"/>
      <c r="BI39" s="1024"/>
      <c r="BJ39" s="1025"/>
    </row>
    <row r="40" spans="2:62" ht="20.25" customHeight="1">
      <c r="B40" s="975"/>
      <c r="C40" s="979"/>
      <c r="D40" s="980"/>
      <c r="E40" s="981"/>
      <c r="F40" s="982">
        <f>C39</f>
        <v>0</v>
      </c>
      <c r="G40" s="981"/>
      <c r="H40" s="982">
        <f>I39</f>
        <v>0</v>
      </c>
      <c r="I40" s="983"/>
      <c r="J40" s="984"/>
      <c r="K40" s="985"/>
      <c r="L40" s="986"/>
      <c r="M40" s="986"/>
      <c r="N40" s="980"/>
      <c r="O40" s="987"/>
      <c r="P40" s="988"/>
      <c r="Q40" s="988"/>
      <c r="R40" s="988"/>
      <c r="S40" s="989"/>
      <c r="T40" s="1026" t="s">
        <v>885</v>
      </c>
      <c r="U40" s="1027"/>
      <c r="V40" s="1028"/>
      <c r="W40" s="993" t="str">
        <f>IF(W39="","",VLOOKUP(W39,'シフト記号表（従来型・ユニット型共通）'!$C$6:$L$47,10,FALSE))</f>
        <v/>
      </c>
      <c r="X40" s="994" t="str">
        <f>IF(X39="","",VLOOKUP(X39,'シフト記号表（従来型・ユニット型共通）'!$C$6:$L$47,10,FALSE))</f>
        <v/>
      </c>
      <c r="Y40" s="994" t="str">
        <f>IF(Y39="","",VLOOKUP(Y39,'シフト記号表（従来型・ユニット型共通）'!$C$6:$L$47,10,FALSE))</f>
        <v/>
      </c>
      <c r="Z40" s="994" t="str">
        <f>IF(Z39="","",VLOOKUP(Z39,'シフト記号表（従来型・ユニット型共通）'!$C$6:$L$47,10,FALSE))</f>
        <v/>
      </c>
      <c r="AA40" s="994" t="str">
        <f>IF(AA39="","",VLOOKUP(AA39,'シフト記号表（従来型・ユニット型共通）'!$C$6:$L$47,10,FALSE))</f>
        <v/>
      </c>
      <c r="AB40" s="994" t="str">
        <f>IF(AB39="","",VLOOKUP(AB39,'シフト記号表（従来型・ユニット型共通）'!$C$6:$L$47,10,FALSE))</f>
        <v/>
      </c>
      <c r="AC40" s="995" t="str">
        <f>IF(AC39="","",VLOOKUP(AC39,'シフト記号表（従来型・ユニット型共通）'!$C$6:$L$47,10,FALSE))</f>
        <v/>
      </c>
      <c r="AD40" s="993" t="str">
        <f>IF(AD39="","",VLOOKUP(AD39,'シフト記号表（従来型・ユニット型共通）'!$C$6:$L$47,10,FALSE))</f>
        <v/>
      </c>
      <c r="AE40" s="994" t="str">
        <f>IF(AE39="","",VLOOKUP(AE39,'シフト記号表（従来型・ユニット型共通）'!$C$6:$L$47,10,FALSE))</f>
        <v/>
      </c>
      <c r="AF40" s="994" t="str">
        <f>IF(AF39="","",VLOOKUP(AF39,'シフト記号表（従来型・ユニット型共通）'!$C$6:$L$47,10,FALSE))</f>
        <v/>
      </c>
      <c r="AG40" s="994" t="str">
        <f>IF(AG39="","",VLOOKUP(AG39,'シフト記号表（従来型・ユニット型共通）'!$C$6:$L$47,10,FALSE))</f>
        <v/>
      </c>
      <c r="AH40" s="994" t="str">
        <f>IF(AH39="","",VLOOKUP(AH39,'シフト記号表（従来型・ユニット型共通）'!$C$6:$L$47,10,FALSE))</f>
        <v/>
      </c>
      <c r="AI40" s="994" t="str">
        <f>IF(AI39="","",VLOOKUP(AI39,'シフト記号表（従来型・ユニット型共通）'!$C$6:$L$47,10,FALSE))</f>
        <v/>
      </c>
      <c r="AJ40" s="995" t="str">
        <f>IF(AJ39="","",VLOOKUP(AJ39,'シフト記号表（従来型・ユニット型共通）'!$C$6:$L$47,10,FALSE))</f>
        <v/>
      </c>
      <c r="AK40" s="993" t="str">
        <f>IF(AK39="","",VLOOKUP(AK39,'シフト記号表（従来型・ユニット型共通）'!$C$6:$L$47,10,FALSE))</f>
        <v/>
      </c>
      <c r="AL40" s="994" t="str">
        <f>IF(AL39="","",VLOOKUP(AL39,'シフト記号表（従来型・ユニット型共通）'!$C$6:$L$47,10,FALSE))</f>
        <v/>
      </c>
      <c r="AM40" s="994" t="str">
        <f>IF(AM39="","",VLOOKUP(AM39,'シフト記号表（従来型・ユニット型共通）'!$C$6:$L$47,10,FALSE))</f>
        <v/>
      </c>
      <c r="AN40" s="994" t="str">
        <f>IF(AN39="","",VLOOKUP(AN39,'シフト記号表（従来型・ユニット型共通）'!$C$6:$L$47,10,FALSE))</f>
        <v/>
      </c>
      <c r="AO40" s="994" t="str">
        <f>IF(AO39="","",VLOOKUP(AO39,'シフト記号表（従来型・ユニット型共通）'!$C$6:$L$47,10,FALSE))</f>
        <v/>
      </c>
      <c r="AP40" s="994" t="str">
        <f>IF(AP39="","",VLOOKUP(AP39,'シフト記号表（従来型・ユニット型共通）'!$C$6:$L$47,10,FALSE))</f>
        <v/>
      </c>
      <c r="AQ40" s="995" t="str">
        <f>IF(AQ39="","",VLOOKUP(AQ39,'シフト記号表（従来型・ユニット型共通）'!$C$6:$L$47,10,FALSE))</f>
        <v/>
      </c>
      <c r="AR40" s="993" t="str">
        <f>IF(AR39="","",VLOOKUP(AR39,'シフト記号表（従来型・ユニット型共通）'!$C$6:$L$47,10,FALSE))</f>
        <v/>
      </c>
      <c r="AS40" s="994" t="str">
        <f>IF(AS39="","",VLOOKUP(AS39,'シフト記号表（従来型・ユニット型共通）'!$C$6:$L$47,10,FALSE))</f>
        <v/>
      </c>
      <c r="AT40" s="994" t="str">
        <f>IF(AT39="","",VLOOKUP(AT39,'シフト記号表（従来型・ユニット型共通）'!$C$6:$L$47,10,FALSE))</f>
        <v/>
      </c>
      <c r="AU40" s="994" t="str">
        <f>IF(AU39="","",VLOOKUP(AU39,'シフト記号表（従来型・ユニット型共通）'!$C$6:$L$47,10,FALSE))</f>
        <v/>
      </c>
      <c r="AV40" s="994" t="str">
        <f>IF(AV39="","",VLOOKUP(AV39,'シフト記号表（従来型・ユニット型共通）'!$C$6:$L$47,10,FALSE))</f>
        <v/>
      </c>
      <c r="AW40" s="994" t="str">
        <f>IF(AW39="","",VLOOKUP(AW39,'シフト記号表（従来型・ユニット型共通）'!$C$6:$L$47,10,FALSE))</f>
        <v/>
      </c>
      <c r="AX40" s="995" t="str">
        <f>IF(AX39="","",VLOOKUP(AX39,'シフト記号表（従来型・ユニット型共通）'!$C$6:$L$47,10,FALSE))</f>
        <v/>
      </c>
      <c r="AY40" s="993" t="str">
        <f>IF(AY39="","",VLOOKUP(AY39,'シフト記号表（従来型・ユニット型共通）'!$C$6:$L$47,10,FALSE))</f>
        <v/>
      </c>
      <c r="AZ40" s="994" t="str">
        <f>IF(AZ39="","",VLOOKUP(AZ39,'シフト記号表（従来型・ユニット型共通）'!$C$6:$L$47,10,FALSE))</f>
        <v/>
      </c>
      <c r="BA40" s="994" t="str">
        <f>IF(BA39="","",VLOOKUP(BA39,'シフト記号表（従来型・ユニット型共通）'!$C$6:$L$47,10,FALSE))</f>
        <v/>
      </c>
      <c r="BB40" s="996">
        <f>IF($BE$3="４週",SUM(W40:AX40),IF($BE$3="暦月",SUM(W40:BA40),""))</f>
        <v>0</v>
      </c>
      <c r="BC40" s="997"/>
      <c r="BD40" s="998">
        <f>IF($BE$3="４週",BB40/4,IF($BE$3="暦月",(BB40/($BE$8/7)),""))</f>
        <v>0</v>
      </c>
      <c r="BE40" s="997"/>
      <c r="BF40" s="999"/>
      <c r="BG40" s="1000"/>
      <c r="BH40" s="1000"/>
      <c r="BI40" s="1000"/>
      <c r="BJ40" s="1001"/>
    </row>
    <row r="41" spans="2:62" ht="20.25" customHeight="1">
      <c r="B41" s="946">
        <f>B39+1</f>
        <v>13</v>
      </c>
      <c r="C41" s="1004"/>
      <c r="D41" s="1005"/>
      <c r="E41" s="981"/>
      <c r="F41" s="982"/>
      <c r="G41" s="981"/>
      <c r="H41" s="982"/>
      <c r="I41" s="1008"/>
      <c r="J41" s="1009"/>
      <c r="K41" s="1010"/>
      <c r="L41" s="1011"/>
      <c r="M41" s="1011"/>
      <c r="N41" s="1005"/>
      <c r="O41" s="987"/>
      <c r="P41" s="988"/>
      <c r="Q41" s="988"/>
      <c r="R41" s="988"/>
      <c r="S41" s="989"/>
      <c r="T41" s="1029" t="s">
        <v>882</v>
      </c>
      <c r="V41" s="1030"/>
      <c r="W41" s="1015"/>
      <c r="X41" s="1016"/>
      <c r="Y41" s="1016"/>
      <c r="Z41" s="1016"/>
      <c r="AA41" s="1016"/>
      <c r="AB41" s="1016"/>
      <c r="AC41" s="1017"/>
      <c r="AD41" s="1015"/>
      <c r="AE41" s="1016"/>
      <c r="AF41" s="1016"/>
      <c r="AG41" s="1016"/>
      <c r="AH41" s="1016"/>
      <c r="AI41" s="1016"/>
      <c r="AJ41" s="1017"/>
      <c r="AK41" s="1015"/>
      <c r="AL41" s="1016"/>
      <c r="AM41" s="1016"/>
      <c r="AN41" s="1016"/>
      <c r="AO41" s="1016"/>
      <c r="AP41" s="1016"/>
      <c r="AQ41" s="1017"/>
      <c r="AR41" s="1015"/>
      <c r="AS41" s="1016"/>
      <c r="AT41" s="1016"/>
      <c r="AU41" s="1016"/>
      <c r="AV41" s="1016"/>
      <c r="AW41" s="1016"/>
      <c r="AX41" s="1017"/>
      <c r="AY41" s="1015"/>
      <c r="AZ41" s="1016"/>
      <c r="BA41" s="1018"/>
      <c r="BB41" s="1019"/>
      <c r="BC41" s="1020"/>
      <c r="BD41" s="1021"/>
      <c r="BE41" s="1022"/>
      <c r="BF41" s="1023"/>
      <c r="BG41" s="1024"/>
      <c r="BH41" s="1024"/>
      <c r="BI41" s="1024"/>
      <c r="BJ41" s="1025"/>
    </row>
    <row r="42" spans="2:62" ht="20.25" customHeight="1">
      <c r="B42" s="975"/>
      <c r="C42" s="979"/>
      <c r="D42" s="980"/>
      <c r="E42" s="981"/>
      <c r="F42" s="982">
        <f>C41</f>
        <v>0</v>
      </c>
      <c r="G42" s="981"/>
      <c r="H42" s="982">
        <f>I41</f>
        <v>0</v>
      </c>
      <c r="I42" s="983"/>
      <c r="J42" s="984"/>
      <c r="K42" s="985"/>
      <c r="L42" s="986"/>
      <c r="M42" s="986"/>
      <c r="N42" s="980"/>
      <c r="O42" s="987"/>
      <c r="P42" s="988"/>
      <c r="Q42" s="988"/>
      <c r="R42" s="988"/>
      <c r="S42" s="989"/>
      <c r="T42" s="1026" t="s">
        <v>885</v>
      </c>
      <c r="U42" s="1027"/>
      <c r="V42" s="1028"/>
      <c r="W42" s="993" t="str">
        <f>IF(W41="","",VLOOKUP(W41,'シフト記号表（従来型・ユニット型共通）'!$C$6:$L$47,10,FALSE))</f>
        <v/>
      </c>
      <c r="X42" s="994" t="str">
        <f>IF(X41="","",VLOOKUP(X41,'シフト記号表（従来型・ユニット型共通）'!$C$6:$L$47,10,FALSE))</f>
        <v/>
      </c>
      <c r="Y42" s="994" t="str">
        <f>IF(Y41="","",VLOOKUP(Y41,'シフト記号表（従来型・ユニット型共通）'!$C$6:$L$47,10,FALSE))</f>
        <v/>
      </c>
      <c r="Z42" s="994" t="str">
        <f>IF(Z41="","",VLOOKUP(Z41,'シフト記号表（従来型・ユニット型共通）'!$C$6:$L$47,10,FALSE))</f>
        <v/>
      </c>
      <c r="AA42" s="994" t="str">
        <f>IF(AA41="","",VLOOKUP(AA41,'シフト記号表（従来型・ユニット型共通）'!$C$6:$L$47,10,FALSE))</f>
        <v/>
      </c>
      <c r="AB42" s="994" t="str">
        <f>IF(AB41="","",VLOOKUP(AB41,'シフト記号表（従来型・ユニット型共通）'!$C$6:$L$47,10,FALSE))</f>
        <v/>
      </c>
      <c r="AC42" s="995" t="str">
        <f>IF(AC41="","",VLOOKUP(AC41,'シフト記号表（従来型・ユニット型共通）'!$C$6:$L$47,10,FALSE))</f>
        <v/>
      </c>
      <c r="AD42" s="993" t="str">
        <f>IF(AD41="","",VLOOKUP(AD41,'シフト記号表（従来型・ユニット型共通）'!$C$6:$L$47,10,FALSE))</f>
        <v/>
      </c>
      <c r="AE42" s="994" t="str">
        <f>IF(AE41="","",VLOOKUP(AE41,'シフト記号表（従来型・ユニット型共通）'!$C$6:$L$47,10,FALSE))</f>
        <v/>
      </c>
      <c r="AF42" s="994" t="str">
        <f>IF(AF41="","",VLOOKUP(AF41,'シフト記号表（従来型・ユニット型共通）'!$C$6:$L$47,10,FALSE))</f>
        <v/>
      </c>
      <c r="AG42" s="994" t="str">
        <f>IF(AG41="","",VLOOKUP(AG41,'シフト記号表（従来型・ユニット型共通）'!$C$6:$L$47,10,FALSE))</f>
        <v/>
      </c>
      <c r="AH42" s="994" t="str">
        <f>IF(AH41="","",VLOOKUP(AH41,'シフト記号表（従来型・ユニット型共通）'!$C$6:$L$47,10,FALSE))</f>
        <v/>
      </c>
      <c r="AI42" s="994" t="str">
        <f>IF(AI41="","",VLOOKUP(AI41,'シフト記号表（従来型・ユニット型共通）'!$C$6:$L$47,10,FALSE))</f>
        <v/>
      </c>
      <c r="AJ42" s="995" t="str">
        <f>IF(AJ41="","",VLOOKUP(AJ41,'シフト記号表（従来型・ユニット型共通）'!$C$6:$L$47,10,FALSE))</f>
        <v/>
      </c>
      <c r="AK42" s="993" t="str">
        <f>IF(AK41="","",VLOOKUP(AK41,'シフト記号表（従来型・ユニット型共通）'!$C$6:$L$47,10,FALSE))</f>
        <v/>
      </c>
      <c r="AL42" s="994" t="str">
        <f>IF(AL41="","",VLOOKUP(AL41,'シフト記号表（従来型・ユニット型共通）'!$C$6:$L$47,10,FALSE))</f>
        <v/>
      </c>
      <c r="AM42" s="994" t="str">
        <f>IF(AM41="","",VLOOKUP(AM41,'シフト記号表（従来型・ユニット型共通）'!$C$6:$L$47,10,FALSE))</f>
        <v/>
      </c>
      <c r="AN42" s="994" t="str">
        <f>IF(AN41="","",VLOOKUP(AN41,'シフト記号表（従来型・ユニット型共通）'!$C$6:$L$47,10,FALSE))</f>
        <v/>
      </c>
      <c r="AO42" s="994" t="str">
        <f>IF(AO41="","",VLOOKUP(AO41,'シフト記号表（従来型・ユニット型共通）'!$C$6:$L$47,10,FALSE))</f>
        <v/>
      </c>
      <c r="AP42" s="994" t="str">
        <f>IF(AP41="","",VLOOKUP(AP41,'シフト記号表（従来型・ユニット型共通）'!$C$6:$L$47,10,FALSE))</f>
        <v/>
      </c>
      <c r="AQ42" s="995" t="str">
        <f>IF(AQ41="","",VLOOKUP(AQ41,'シフト記号表（従来型・ユニット型共通）'!$C$6:$L$47,10,FALSE))</f>
        <v/>
      </c>
      <c r="AR42" s="993" t="str">
        <f>IF(AR41="","",VLOOKUP(AR41,'シフト記号表（従来型・ユニット型共通）'!$C$6:$L$47,10,FALSE))</f>
        <v/>
      </c>
      <c r="AS42" s="994" t="str">
        <f>IF(AS41="","",VLOOKUP(AS41,'シフト記号表（従来型・ユニット型共通）'!$C$6:$L$47,10,FALSE))</f>
        <v/>
      </c>
      <c r="AT42" s="994" t="str">
        <f>IF(AT41="","",VLOOKUP(AT41,'シフト記号表（従来型・ユニット型共通）'!$C$6:$L$47,10,FALSE))</f>
        <v/>
      </c>
      <c r="AU42" s="994" t="str">
        <f>IF(AU41="","",VLOOKUP(AU41,'シフト記号表（従来型・ユニット型共通）'!$C$6:$L$47,10,FALSE))</f>
        <v/>
      </c>
      <c r="AV42" s="994" t="str">
        <f>IF(AV41="","",VLOOKUP(AV41,'シフト記号表（従来型・ユニット型共通）'!$C$6:$L$47,10,FALSE))</f>
        <v/>
      </c>
      <c r="AW42" s="994" t="str">
        <f>IF(AW41="","",VLOOKUP(AW41,'シフト記号表（従来型・ユニット型共通）'!$C$6:$L$47,10,FALSE))</f>
        <v/>
      </c>
      <c r="AX42" s="995" t="str">
        <f>IF(AX41="","",VLOOKUP(AX41,'シフト記号表（従来型・ユニット型共通）'!$C$6:$L$47,10,FALSE))</f>
        <v/>
      </c>
      <c r="AY42" s="993" t="str">
        <f>IF(AY41="","",VLOOKUP(AY41,'シフト記号表（従来型・ユニット型共通）'!$C$6:$L$47,10,FALSE))</f>
        <v/>
      </c>
      <c r="AZ42" s="994" t="str">
        <f>IF(AZ41="","",VLOOKUP(AZ41,'シフト記号表（従来型・ユニット型共通）'!$C$6:$L$47,10,FALSE))</f>
        <v/>
      </c>
      <c r="BA42" s="994" t="str">
        <f>IF(BA41="","",VLOOKUP(BA41,'シフト記号表（従来型・ユニット型共通）'!$C$6:$L$47,10,FALSE))</f>
        <v/>
      </c>
      <c r="BB42" s="996">
        <f>IF($BE$3="４週",SUM(W42:AX42),IF($BE$3="暦月",SUM(W42:BA42),""))</f>
        <v>0</v>
      </c>
      <c r="BC42" s="997"/>
      <c r="BD42" s="998">
        <f>IF($BE$3="４週",BB42/4,IF($BE$3="暦月",(BB42/($BE$8/7)),""))</f>
        <v>0</v>
      </c>
      <c r="BE42" s="997"/>
      <c r="BF42" s="999"/>
      <c r="BG42" s="1000"/>
      <c r="BH42" s="1000"/>
      <c r="BI42" s="1000"/>
      <c r="BJ42" s="1001"/>
    </row>
    <row r="43" spans="2:62" ht="20.25" customHeight="1">
      <c r="B43" s="946">
        <f>B41+1</f>
        <v>14</v>
      </c>
      <c r="C43" s="1004"/>
      <c r="D43" s="1005"/>
      <c r="E43" s="981"/>
      <c r="F43" s="982"/>
      <c r="G43" s="981"/>
      <c r="H43" s="982"/>
      <c r="I43" s="1008"/>
      <c r="J43" s="1009"/>
      <c r="K43" s="1010"/>
      <c r="L43" s="1011"/>
      <c r="M43" s="1011"/>
      <c r="N43" s="1005"/>
      <c r="O43" s="987"/>
      <c r="P43" s="988"/>
      <c r="Q43" s="988"/>
      <c r="R43" s="988"/>
      <c r="S43" s="989"/>
      <c r="T43" s="1029" t="s">
        <v>882</v>
      </c>
      <c r="V43" s="1030"/>
      <c r="W43" s="1015"/>
      <c r="X43" s="1016"/>
      <c r="Y43" s="1016"/>
      <c r="Z43" s="1016"/>
      <c r="AA43" s="1016"/>
      <c r="AB43" s="1016"/>
      <c r="AC43" s="1017"/>
      <c r="AD43" s="1015"/>
      <c r="AE43" s="1016"/>
      <c r="AF43" s="1016"/>
      <c r="AG43" s="1016"/>
      <c r="AH43" s="1016"/>
      <c r="AI43" s="1016"/>
      <c r="AJ43" s="1017"/>
      <c r="AK43" s="1015"/>
      <c r="AL43" s="1016"/>
      <c r="AM43" s="1016"/>
      <c r="AN43" s="1016"/>
      <c r="AO43" s="1016"/>
      <c r="AP43" s="1016"/>
      <c r="AQ43" s="1017"/>
      <c r="AR43" s="1015"/>
      <c r="AS43" s="1016"/>
      <c r="AT43" s="1016"/>
      <c r="AU43" s="1016"/>
      <c r="AV43" s="1016"/>
      <c r="AW43" s="1016"/>
      <c r="AX43" s="1017"/>
      <c r="AY43" s="1015"/>
      <c r="AZ43" s="1016"/>
      <c r="BA43" s="1018"/>
      <c r="BB43" s="1019"/>
      <c r="BC43" s="1020"/>
      <c r="BD43" s="1021"/>
      <c r="BE43" s="1022"/>
      <c r="BF43" s="1023"/>
      <c r="BG43" s="1024"/>
      <c r="BH43" s="1024"/>
      <c r="BI43" s="1024"/>
      <c r="BJ43" s="1025"/>
    </row>
    <row r="44" spans="2:62" ht="20.25" customHeight="1">
      <c r="B44" s="975"/>
      <c r="C44" s="979"/>
      <c r="D44" s="980"/>
      <c r="E44" s="981"/>
      <c r="F44" s="982">
        <f>C43</f>
        <v>0</v>
      </c>
      <c r="G44" s="981"/>
      <c r="H44" s="982">
        <f>I43</f>
        <v>0</v>
      </c>
      <c r="I44" s="983"/>
      <c r="J44" s="984"/>
      <c r="K44" s="985"/>
      <c r="L44" s="986"/>
      <c r="M44" s="986"/>
      <c r="N44" s="980"/>
      <c r="O44" s="987"/>
      <c r="P44" s="988"/>
      <c r="Q44" s="988"/>
      <c r="R44" s="988"/>
      <c r="S44" s="989"/>
      <c r="T44" s="1026" t="s">
        <v>885</v>
      </c>
      <c r="U44" s="1027"/>
      <c r="V44" s="1028"/>
      <c r="W44" s="993" t="str">
        <f>IF(W43="","",VLOOKUP(W43,'シフト記号表（従来型・ユニット型共通）'!$C$6:$L$47,10,FALSE))</f>
        <v/>
      </c>
      <c r="X44" s="994" t="str">
        <f>IF(X43="","",VLOOKUP(X43,'シフト記号表（従来型・ユニット型共通）'!$C$6:$L$47,10,FALSE))</f>
        <v/>
      </c>
      <c r="Y44" s="994" t="str">
        <f>IF(Y43="","",VLOOKUP(Y43,'シフト記号表（従来型・ユニット型共通）'!$C$6:$L$47,10,FALSE))</f>
        <v/>
      </c>
      <c r="Z44" s="994" t="str">
        <f>IF(Z43="","",VLOOKUP(Z43,'シフト記号表（従来型・ユニット型共通）'!$C$6:$L$47,10,FALSE))</f>
        <v/>
      </c>
      <c r="AA44" s="994" t="str">
        <f>IF(AA43="","",VLOOKUP(AA43,'シフト記号表（従来型・ユニット型共通）'!$C$6:$L$47,10,FALSE))</f>
        <v/>
      </c>
      <c r="AB44" s="994" t="str">
        <f>IF(AB43="","",VLOOKUP(AB43,'シフト記号表（従来型・ユニット型共通）'!$C$6:$L$47,10,FALSE))</f>
        <v/>
      </c>
      <c r="AC44" s="995" t="str">
        <f>IF(AC43="","",VLOOKUP(AC43,'シフト記号表（従来型・ユニット型共通）'!$C$6:$L$47,10,FALSE))</f>
        <v/>
      </c>
      <c r="AD44" s="993" t="str">
        <f>IF(AD43="","",VLOOKUP(AD43,'シフト記号表（従来型・ユニット型共通）'!$C$6:$L$47,10,FALSE))</f>
        <v/>
      </c>
      <c r="AE44" s="994" t="str">
        <f>IF(AE43="","",VLOOKUP(AE43,'シフト記号表（従来型・ユニット型共通）'!$C$6:$L$47,10,FALSE))</f>
        <v/>
      </c>
      <c r="AF44" s="994" t="str">
        <f>IF(AF43="","",VLOOKUP(AF43,'シフト記号表（従来型・ユニット型共通）'!$C$6:$L$47,10,FALSE))</f>
        <v/>
      </c>
      <c r="AG44" s="994" t="str">
        <f>IF(AG43="","",VLOOKUP(AG43,'シフト記号表（従来型・ユニット型共通）'!$C$6:$L$47,10,FALSE))</f>
        <v/>
      </c>
      <c r="AH44" s="994" t="str">
        <f>IF(AH43="","",VLOOKUP(AH43,'シフト記号表（従来型・ユニット型共通）'!$C$6:$L$47,10,FALSE))</f>
        <v/>
      </c>
      <c r="AI44" s="994" t="str">
        <f>IF(AI43="","",VLOOKUP(AI43,'シフト記号表（従来型・ユニット型共通）'!$C$6:$L$47,10,FALSE))</f>
        <v/>
      </c>
      <c r="AJ44" s="995" t="str">
        <f>IF(AJ43="","",VLOOKUP(AJ43,'シフト記号表（従来型・ユニット型共通）'!$C$6:$L$47,10,FALSE))</f>
        <v/>
      </c>
      <c r="AK44" s="993" t="str">
        <f>IF(AK43="","",VLOOKUP(AK43,'シフト記号表（従来型・ユニット型共通）'!$C$6:$L$47,10,FALSE))</f>
        <v/>
      </c>
      <c r="AL44" s="994" t="str">
        <f>IF(AL43="","",VLOOKUP(AL43,'シフト記号表（従来型・ユニット型共通）'!$C$6:$L$47,10,FALSE))</f>
        <v/>
      </c>
      <c r="AM44" s="994" t="str">
        <f>IF(AM43="","",VLOOKUP(AM43,'シフト記号表（従来型・ユニット型共通）'!$C$6:$L$47,10,FALSE))</f>
        <v/>
      </c>
      <c r="AN44" s="994" t="str">
        <f>IF(AN43="","",VLOOKUP(AN43,'シフト記号表（従来型・ユニット型共通）'!$C$6:$L$47,10,FALSE))</f>
        <v/>
      </c>
      <c r="AO44" s="994" t="str">
        <f>IF(AO43="","",VLOOKUP(AO43,'シフト記号表（従来型・ユニット型共通）'!$C$6:$L$47,10,FALSE))</f>
        <v/>
      </c>
      <c r="AP44" s="994" t="str">
        <f>IF(AP43="","",VLOOKUP(AP43,'シフト記号表（従来型・ユニット型共通）'!$C$6:$L$47,10,FALSE))</f>
        <v/>
      </c>
      <c r="AQ44" s="995" t="str">
        <f>IF(AQ43="","",VLOOKUP(AQ43,'シフト記号表（従来型・ユニット型共通）'!$C$6:$L$47,10,FALSE))</f>
        <v/>
      </c>
      <c r="AR44" s="993" t="str">
        <f>IF(AR43="","",VLOOKUP(AR43,'シフト記号表（従来型・ユニット型共通）'!$C$6:$L$47,10,FALSE))</f>
        <v/>
      </c>
      <c r="AS44" s="994" t="str">
        <f>IF(AS43="","",VLOOKUP(AS43,'シフト記号表（従来型・ユニット型共通）'!$C$6:$L$47,10,FALSE))</f>
        <v/>
      </c>
      <c r="AT44" s="994" t="str">
        <f>IF(AT43="","",VLOOKUP(AT43,'シフト記号表（従来型・ユニット型共通）'!$C$6:$L$47,10,FALSE))</f>
        <v/>
      </c>
      <c r="AU44" s="994" t="str">
        <f>IF(AU43="","",VLOOKUP(AU43,'シフト記号表（従来型・ユニット型共通）'!$C$6:$L$47,10,FALSE))</f>
        <v/>
      </c>
      <c r="AV44" s="994" t="str">
        <f>IF(AV43="","",VLOOKUP(AV43,'シフト記号表（従来型・ユニット型共通）'!$C$6:$L$47,10,FALSE))</f>
        <v/>
      </c>
      <c r="AW44" s="994" t="str">
        <f>IF(AW43="","",VLOOKUP(AW43,'シフト記号表（従来型・ユニット型共通）'!$C$6:$L$47,10,FALSE))</f>
        <v/>
      </c>
      <c r="AX44" s="995" t="str">
        <f>IF(AX43="","",VLOOKUP(AX43,'シフト記号表（従来型・ユニット型共通）'!$C$6:$L$47,10,FALSE))</f>
        <v/>
      </c>
      <c r="AY44" s="993" t="str">
        <f>IF(AY43="","",VLOOKUP(AY43,'シフト記号表（従来型・ユニット型共通）'!$C$6:$L$47,10,FALSE))</f>
        <v/>
      </c>
      <c r="AZ44" s="994" t="str">
        <f>IF(AZ43="","",VLOOKUP(AZ43,'シフト記号表（従来型・ユニット型共通）'!$C$6:$L$47,10,FALSE))</f>
        <v/>
      </c>
      <c r="BA44" s="994" t="str">
        <f>IF(BA43="","",VLOOKUP(BA43,'シフト記号表（従来型・ユニット型共通）'!$C$6:$L$47,10,FALSE))</f>
        <v/>
      </c>
      <c r="BB44" s="996">
        <f>IF($BE$3="４週",SUM(W44:AX44),IF($BE$3="暦月",SUM(W44:BA44),""))</f>
        <v>0</v>
      </c>
      <c r="BC44" s="997"/>
      <c r="BD44" s="998">
        <f>IF($BE$3="４週",BB44/4,IF($BE$3="暦月",(BB44/($BE$8/7)),""))</f>
        <v>0</v>
      </c>
      <c r="BE44" s="997"/>
      <c r="BF44" s="999"/>
      <c r="BG44" s="1000"/>
      <c r="BH44" s="1000"/>
      <c r="BI44" s="1000"/>
      <c r="BJ44" s="1001"/>
    </row>
    <row r="45" spans="2:62" ht="20.25" customHeight="1">
      <c r="B45" s="946">
        <f>B43+1</f>
        <v>15</v>
      </c>
      <c r="C45" s="1004"/>
      <c r="D45" s="1005"/>
      <c r="E45" s="981"/>
      <c r="F45" s="982"/>
      <c r="G45" s="981"/>
      <c r="H45" s="982"/>
      <c r="I45" s="1008"/>
      <c r="J45" s="1009"/>
      <c r="K45" s="1010"/>
      <c r="L45" s="1011"/>
      <c r="M45" s="1011"/>
      <c r="N45" s="1005"/>
      <c r="O45" s="987"/>
      <c r="P45" s="988"/>
      <c r="Q45" s="988"/>
      <c r="R45" s="988"/>
      <c r="S45" s="989"/>
      <c r="T45" s="1029" t="s">
        <v>882</v>
      </c>
      <c r="V45" s="1030"/>
      <c r="W45" s="1015"/>
      <c r="X45" s="1016"/>
      <c r="Y45" s="1016"/>
      <c r="Z45" s="1016"/>
      <c r="AA45" s="1016"/>
      <c r="AB45" s="1016"/>
      <c r="AC45" s="1017"/>
      <c r="AD45" s="1015"/>
      <c r="AE45" s="1016"/>
      <c r="AF45" s="1016"/>
      <c r="AG45" s="1016"/>
      <c r="AH45" s="1016"/>
      <c r="AI45" s="1016"/>
      <c r="AJ45" s="1017"/>
      <c r="AK45" s="1015"/>
      <c r="AL45" s="1016"/>
      <c r="AM45" s="1016"/>
      <c r="AN45" s="1016"/>
      <c r="AO45" s="1016"/>
      <c r="AP45" s="1016"/>
      <c r="AQ45" s="1017"/>
      <c r="AR45" s="1015"/>
      <c r="AS45" s="1016"/>
      <c r="AT45" s="1016"/>
      <c r="AU45" s="1016"/>
      <c r="AV45" s="1016"/>
      <c r="AW45" s="1016"/>
      <c r="AX45" s="1017"/>
      <c r="AY45" s="1015"/>
      <c r="AZ45" s="1016"/>
      <c r="BA45" s="1018"/>
      <c r="BB45" s="1019"/>
      <c r="BC45" s="1020"/>
      <c r="BD45" s="1021"/>
      <c r="BE45" s="1022"/>
      <c r="BF45" s="1023"/>
      <c r="BG45" s="1024"/>
      <c r="BH45" s="1024"/>
      <c r="BI45" s="1024"/>
      <c r="BJ45" s="1025"/>
    </row>
    <row r="46" spans="2:62" ht="20.25" customHeight="1">
      <c r="B46" s="975"/>
      <c r="C46" s="979"/>
      <c r="D46" s="980"/>
      <c r="E46" s="981"/>
      <c r="F46" s="982">
        <f>C45</f>
        <v>0</v>
      </c>
      <c r="G46" s="981"/>
      <c r="H46" s="982">
        <f>I45</f>
        <v>0</v>
      </c>
      <c r="I46" s="983"/>
      <c r="J46" s="984"/>
      <c r="K46" s="985"/>
      <c r="L46" s="986"/>
      <c r="M46" s="986"/>
      <c r="N46" s="980"/>
      <c r="O46" s="987"/>
      <c r="P46" s="988"/>
      <c r="Q46" s="988"/>
      <c r="R46" s="988"/>
      <c r="S46" s="989"/>
      <c r="T46" s="1026" t="s">
        <v>885</v>
      </c>
      <c r="U46" s="1027"/>
      <c r="V46" s="1028"/>
      <c r="W46" s="993" t="str">
        <f>IF(W45="","",VLOOKUP(W45,'シフト記号表（従来型・ユニット型共通）'!$C$6:$L$47,10,FALSE))</f>
        <v/>
      </c>
      <c r="X46" s="994" t="str">
        <f>IF(X45="","",VLOOKUP(X45,'シフト記号表（従来型・ユニット型共通）'!$C$6:$L$47,10,FALSE))</f>
        <v/>
      </c>
      <c r="Y46" s="994" t="str">
        <f>IF(Y45="","",VLOOKUP(Y45,'シフト記号表（従来型・ユニット型共通）'!$C$6:$L$47,10,FALSE))</f>
        <v/>
      </c>
      <c r="Z46" s="994" t="str">
        <f>IF(Z45="","",VLOOKUP(Z45,'シフト記号表（従来型・ユニット型共通）'!$C$6:$L$47,10,FALSE))</f>
        <v/>
      </c>
      <c r="AA46" s="994" t="str">
        <f>IF(AA45="","",VLOOKUP(AA45,'シフト記号表（従来型・ユニット型共通）'!$C$6:$L$47,10,FALSE))</f>
        <v/>
      </c>
      <c r="AB46" s="994" t="str">
        <f>IF(AB45="","",VLOOKUP(AB45,'シフト記号表（従来型・ユニット型共通）'!$C$6:$L$47,10,FALSE))</f>
        <v/>
      </c>
      <c r="AC46" s="995" t="str">
        <f>IF(AC45="","",VLOOKUP(AC45,'シフト記号表（従来型・ユニット型共通）'!$C$6:$L$47,10,FALSE))</f>
        <v/>
      </c>
      <c r="AD46" s="993" t="str">
        <f>IF(AD45="","",VLOOKUP(AD45,'シフト記号表（従来型・ユニット型共通）'!$C$6:$L$47,10,FALSE))</f>
        <v/>
      </c>
      <c r="AE46" s="994" t="str">
        <f>IF(AE45="","",VLOOKUP(AE45,'シフト記号表（従来型・ユニット型共通）'!$C$6:$L$47,10,FALSE))</f>
        <v/>
      </c>
      <c r="AF46" s="994" t="str">
        <f>IF(AF45="","",VLOOKUP(AF45,'シフト記号表（従来型・ユニット型共通）'!$C$6:$L$47,10,FALSE))</f>
        <v/>
      </c>
      <c r="AG46" s="994" t="str">
        <f>IF(AG45="","",VLOOKUP(AG45,'シフト記号表（従来型・ユニット型共通）'!$C$6:$L$47,10,FALSE))</f>
        <v/>
      </c>
      <c r="AH46" s="994" t="str">
        <f>IF(AH45="","",VLOOKUP(AH45,'シフト記号表（従来型・ユニット型共通）'!$C$6:$L$47,10,FALSE))</f>
        <v/>
      </c>
      <c r="AI46" s="994" t="str">
        <f>IF(AI45="","",VLOOKUP(AI45,'シフト記号表（従来型・ユニット型共通）'!$C$6:$L$47,10,FALSE))</f>
        <v/>
      </c>
      <c r="AJ46" s="995" t="str">
        <f>IF(AJ45="","",VLOOKUP(AJ45,'シフト記号表（従来型・ユニット型共通）'!$C$6:$L$47,10,FALSE))</f>
        <v/>
      </c>
      <c r="AK46" s="993" t="str">
        <f>IF(AK45="","",VLOOKUP(AK45,'シフト記号表（従来型・ユニット型共通）'!$C$6:$L$47,10,FALSE))</f>
        <v/>
      </c>
      <c r="AL46" s="994" t="str">
        <f>IF(AL45="","",VLOOKUP(AL45,'シフト記号表（従来型・ユニット型共通）'!$C$6:$L$47,10,FALSE))</f>
        <v/>
      </c>
      <c r="AM46" s="994" t="str">
        <f>IF(AM45="","",VLOOKUP(AM45,'シフト記号表（従来型・ユニット型共通）'!$C$6:$L$47,10,FALSE))</f>
        <v/>
      </c>
      <c r="AN46" s="994" t="str">
        <f>IF(AN45="","",VLOOKUP(AN45,'シフト記号表（従来型・ユニット型共通）'!$C$6:$L$47,10,FALSE))</f>
        <v/>
      </c>
      <c r="AO46" s="994" t="str">
        <f>IF(AO45="","",VLOOKUP(AO45,'シフト記号表（従来型・ユニット型共通）'!$C$6:$L$47,10,FALSE))</f>
        <v/>
      </c>
      <c r="AP46" s="994" t="str">
        <f>IF(AP45="","",VLOOKUP(AP45,'シフト記号表（従来型・ユニット型共通）'!$C$6:$L$47,10,FALSE))</f>
        <v/>
      </c>
      <c r="AQ46" s="995" t="str">
        <f>IF(AQ45="","",VLOOKUP(AQ45,'シフト記号表（従来型・ユニット型共通）'!$C$6:$L$47,10,FALSE))</f>
        <v/>
      </c>
      <c r="AR46" s="993" t="str">
        <f>IF(AR45="","",VLOOKUP(AR45,'シフト記号表（従来型・ユニット型共通）'!$C$6:$L$47,10,FALSE))</f>
        <v/>
      </c>
      <c r="AS46" s="994" t="str">
        <f>IF(AS45="","",VLOOKUP(AS45,'シフト記号表（従来型・ユニット型共通）'!$C$6:$L$47,10,FALSE))</f>
        <v/>
      </c>
      <c r="AT46" s="994" t="str">
        <f>IF(AT45="","",VLOOKUP(AT45,'シフト記号表（従来型・ユニット型共通）'!$C$6:$L$47,10,FALSE))</f>
        <v/>
      </c>
      <c r="AU46" s="994" t="str">
        <f>IF(AU45="","",VLOOKUP(AU45,'シフト記号表（従来型・ユニット型共通）'!$C$6:$L$47,10,FALSE))</f>
        <v/>
      </c>
      <c r="AV46" s="994" t="str">
        <f>IF(AV45="","",VLOOKUP(AV45,'シフト記号表（従来型・ユニット型共通）'!$C$6:$L$47,10,FALSE))</f>
        <v/>
      </c>
      <c r="AW46" s="994" t="str">
        <f>IF(AW45="","",VLOOKUP(AW45,'シフト記号表（従来型・ユニット型共通）'!$C$6:$L$47,10,FALSE))</f>
        <v/>
      </c>
      <c r="AX46" s="995" t="str">
        <f>IF(AX45="","",VLOOKUP(AX45,'シフト記号表（従来型・ユニット型共通）'!$C$6:$L$47,10,FALSE))</f>
        <v/>
      </c>
      <c r="AY46" s="993" t="str">
        <f>IF(AY45="","",VLOOKUP(AY45,'シフト記号表（従来型・ユニット型共通）'!$C$6:$L$47,10,FALSE))</f>
        <v/>
      </c>
      <c r="AZ46" s="994" t="str">
        <f>IF(AZ45="","",VLOOKUP(AZ45,'シフト記号表（従来型・ユニット型共通）'!$C$6:$L$47,10,FALSE))</f>
        <v/>
      </c>
      <c r="BA46" s="994" t="str">
        <f>IF(BA45="","",VLOOKUP(BA45,'シフト記号表（従来型・ユニット型共通）'!$C$6:$L$47,10,FALSE))</f>
        <v/>
      </c>
      <c r="BB46" s="996">
        <f>IF($BE$3="４週",SUM(W46:AX46),IF($BE$3="暦月",SUM(W46:BA46),""))</f>
        <v>0</v>
      </c>
      <c r="BC46" s="997"/>
      <c r="BD46" s="998">
        <f>IF($BE$3="４週",BB46/4,IF($BE$3="暦月",(BB46/($BE$8/7)),""))</f>
        <v>0</v>
      </c>
      <c r="BE46" s="997"/>
      <c r="BF46" s="999"/>
      <c r="BG46" s="1000"/>
      <c r="BH46" s="1000"/>
      <c r="BI46" s="1000"/>
      <c r="BJ46" s="1001"/>
    </row>
    <row r="47" spans="2:62" ht="20.25" customHeight="1">
      <c r="B47" s="946">
        <f>B45+1</f>
        <v>16</v>
      </c>
      <c r="C47" s="1004"/>
      <c r="D47" s="1005"/>
      <c r="E47" s="981"/>
      <c r="F47" s="982"/>
      <c r="G47" s="981"/>
      <c r="H47" s="982"/>
      <c r="I47" s="1008"/>
      <c r="J47" s="1009"/>
      <c r="K47" s="1010"/>
      <c r="L47" s="1011"/>
      <c r="M47" s="1011"/>
      <c r="N47" s="1005"/>
      <c r="O47" s="987"/>
      <c r="P47" s="988"/>
      <c r="Q47" s="988"/>
      <c r="R47" s="988"/>
      <c r="S47" s="989"/>
      <c r="T47" s="1029" t="s">
        <v>882</v>
      </c>
      <c r="V47" s="1030"/>
      <c r="W47" s="1015"/>
      <c r="X47" s="1016"/>
      <c r="Y47" s="1016"/>
      <c r="Z47" s="1016"/>
      <c r="AA47" s="1016"/>
      <c r="AB47" s="1016"/>
      <c r="AC47" s="1017"/>
      <c r="AD47" s="1015"/>
      <c r="AE47" s="1016"/>
      <c r="AF47" s="1016"/>
      <c r="AG47" s="1016"/>
      <c r="AH47" s="1016"/>
      <c r="AI47" s="1016"/>
      <c r="AJ47" s="1017"/>
      <c r="AK47" s="1015"/>
      <c r="AL47" s="1016"/>
      <c r="AM47" s="1016"/>
      <c r="AN47" s="1016"/>
      <c r="AO47" s="1016"/>
      <c r="AP47" s="1016"/>
      <c r="AQ47" s="1017"/>
      <c r="AR47" s="1015"/>
      <c r="AS47" s="1016"/>
      <c r="AT47" s="1016"/>
      <c r="AU47" s="1016"/>
      <c r="AV47" s="1016"/>
      <c r="AW47" s="1016"/>
      <c r="AX47" s="1017"/>
      <c r="AY47" s="1015"/>
      <c r="AZ47" s="1016"/>
      <c r="BA47" s="1018"/>
      <c r="BB47" s="1019"/>
      <c r="BC47" s="1020"/>
      <c r="BD47" s="1021"/>
      <c r="BE47" s="1022"/>
      <c r="BF47" s="1023"/>
      <c r="BG47" s="1024"/>
      <c r="BH47" s="1024"/>
      <c r="BI47" s="1024"/>
      <c r="BJ47" s="1025"/>
    </row>
    <row r="48" spans="2:62" ht="20.25" customHeight="1">
      <c r="B48" s="975"/>
      <c r="C48" s="979"/>
      <c r="D48" s="980"/>
      <c r="E48" s="981"/>
      <c r="F48" s="982">
        <f>C47</f>
        <v>0</v>
      </c>
      <c r="G48" s="981"/>
      <c r="H48" s="982">
        <f>I47</f>
        <v>0</v>
      </c>
      <c r="I48" s="983"/>
      <c r="J48" s="984"/>
      <c r="K48" s="985"/>
      <c r="L48" s="986"/>
      <c r="M48" s="986"/>
      <c r="N48" s="980"/>
      <c r="O48" s="987"/>
      <c r="P48" s="988"/>
      <c r="Q48" s="988"/>
      <c r="R48" s="988"/>
      <c r="S48" s="989"/>
      <c r="T48" s="1026" t="s">
        <v>885</v>
      </c>
      <c r="U48" s="1027"/>
      <c r="V48" s="1028"/>
      <c r="W48" s="993" t="str">
        <f>IF(W47="","",VLOOKUP(W47,'シフト記号表（従来型・ユニット型共通）'!$C$6:$L$47,10,FALSE))</f>
        <v/>
      </c>
      <c r="X48" s="994" t="str">
        <f>IF(X47="","",VLOOKUP(X47,'シフト記号表（従来型・ユニット型共通）'!$C$6:$L$47,10,FALSE))</f>
        <v/>
      </c>
      <c r="Y48" s="994" t="str">
        <f>IF(Y47="","",VLOOKUP(Y47,'シフト記号表（従来型・ユニット型共通）'!$C$6:$L$47,10,FALSE))</f>
        <v/>
      </c>
      <c r="Z48" s="994" t="str">
        <f>IF(Z47="","",VLOOKUP(Z47,'シフト記号表（従来型・ユニット型共通）'!$C$6:$L$47,10,FALSE))</f>
        <v/>
      </c>
      <c r="AA48" s="994" t="str">
        <f>IF(AA47="","",VLOOKUP(AA47,'シフト記号表（従来型・ユニット型共通）'!$C$6:$L$47,10,FALSE))</f>
        <v/>
      </c>
      <c r="AB48" s="994" t="str">
        <f>IF(AB47="","",VLOOKUP(AB47,'シフト記号表（従来型・ユニット型共通）'!$C$6:$L$47,10,FALSE))</f>
        <v/>
      </c>
      <c r="AC48" s="995" t="str">
        <f>IF(AC47="","",VLOOKUP(AC47,'シフト記号表（従来型・ユニット型共通）'!$C$6:$L$47,10,FALSE))</f>
        <v/>
      </c>
      <c r="AD48" s="993" t="str">
        <f>IF(AD47="","",VLOOKUP(AD47,'シフト記号表（従来型・ユニット型共通）'!$C$6:$L$47,10,FALSE))</f>
        <v/>
      </c>
      <c r="AE48" s="994" t="str">
        <f>IF(AE47="","",VLOOKUP(AE47,'シフト記号表（従来型・ユニット型共通）'!$C$6:$L$47,10,FALSE))</f>
        <v/>
      </c>
      <c r="AF48" s="994" t="str">
        <f>IF(AF47="","",VLOOKUP(AF47,'シフト記号表（従来型・ユニット型共通）'!$C$6:$L$47,10,FALSE))</f>
        <v/>
      </c>
      <c r="AG48" s="994" t="str">
        <f>IF(AG47="","",VLOOKUP(AG47,'シフト記号表（従来型・ユニット型共通）'!$C$6:$L$47,10,FALSE))</f>
        <v/>
      </c>
      <c r="AH48" s="994" t="str">
        <f>IF(AH47="","",VLOOKUP(AH47,'シフト記号表（従来型・ユニット型共通）'!$C$6:$L$47,10,FALSE))</f>
        <v/>
      </c>
      <c r="AI48" s="994" t="str">
        <f>IF(AI47="","",VLOOKUP(AI47,'シフト記号表（従来型・ユニット型共通）'!$C$6:$L$47,10,FALSE))</f>
        <v/>
      </c>
      <c r="AJ48" s="995" t="str">
        <f>IF(AJ47="","",VLOOKUP(AJ47,'シフト記号表（従来型・ユニット型共通）'!$C$6:$L$47,10,FALSE))</f>
        <v/>
      </c>
      <c r="AK48" s="993" t="str">
        <f>IF(AK47="","",VLOOKUP(AK47,'シフト記号表（従来型・ユニット型共通）'!$C$6:$L$47,10,FALSE))</f>
        <v/>
      </c>
      <c r="AL48" s="994" t="str">
        <f>IF(AL47="","",VLOOKUP(AL47,'シフト記号表（従来型・ユニット型共通）'!$C$6:$L$47,10,FALSE))</f>
        <v/>
      </c>
      <c r="AM48" s="994" t="str">
        <f>IF(AM47="","",VLOOKUP(AM47,'シフト記号表（従来型・ユニット型共通）'!$C$6:$L$47,10,FALSE))</f>
        <v/>
      </c>
      <c r="AN48" s="994" t="str">
        <f>IF(AN47="","",VLOOKUP(AN47,'シフト記号表（従来型・ユニット型共通）'!$C$6:$L$47,10,FALSE))</f>
        <v/>
      </c>
      <c r="AO48" s="994" t="str">
        <f>IF(AO47="","",VLOOKUP(AO47,'シフト記号表（従来型・ユニット型共通）'!$C$6:$L$47,10,FALSE))</f>
        <v/>
      </c>
      <c r="AP48" s="994" t="str">
        <f>IF(AP47="","",VLOOKUP(AP47,'シフト記号表（従来型・ユニット型共通）'!$C$6:$L$47,10,FALSE))</f>
        <v/>
      </c>
      <c r="AQ48" s="995" t="str">
        <f>IF(AQ47="","",VLOOKUP(AQ47,'シフト記号表（従来型・ユニット型共通）'!$C$6:$L$47,10,FALSE))</f>
        <v/>
      </c>
      <c r="AR48" s="993" t="str">
        <f>IF(AR47="","",VLOOKUP(AR47,'シフト記号表（従来型・ユニット型共通）'!$C$6:$L$47,10,FALSE))</f>
        <v/>
      </c>
      <c r="AS48" s="994" t="str">
        <f>IF(AS47="","",VLOOKUP(AS47,'シフト記号表（従来型・ユニット型共通）'!$C$6:$L$47,10,FALSE))</f>
        <v/>
      </c>
      <c r="AT48" s="994" t="str">
        <f>IF(AT47="","",VLOOKUP(AT47,'シフト記号表（従来型・ユニット型共通）'!$C$6:$L$47,10,FALSE))</f>
        <v/>
      </c>
      <c r="AU48" s="994" t="str">
        <f>IF(AU47="","",VLOOKUP(AU47,'シフト記号表（従来型・ユニット型共通）'!$C$6:$L$47,10,FALSE))</f>
        <v/>
      </c>
      <c r="AV48" s="994" t="str">
        <f>IF(AV47="","",VLOOKUP(AV47,'シフト記号表（従来型・ユニット型共通）'!$C$6:$L$47,10,FALSE))</f>
        <v/>
      </c>
      <c r="AW48" s="994" t="str">
        <f>IF(AW47="","",VLOOKUP(AW47,'シフト記号表（従来型・ユニット型共通）'!$C$6:$L$47,10,FALSE))</f>
        <v/>
      </c>
      <c r="AX48" s="995" t="str">
        <f>IF(AX47="","",VLOOKUP(AX47,'シフト記号表（従来型・ユニット型共通）'!$C$6:$L$47,10,FALSE))</f>
        <v/>
      </c>
      <c r="AY48" s="993" t="str">
        <f>IF(AY47="","",VLOOKUP(AY47,'シフト記号表（従来型・ユニット型共通）'!$C$6:$L$47,10,FALSE))</f>
        <v/>
      </c>
      <c r="AZ48" s="994" t="str">
        <f>IF(AZ47="","",VLOOKUP(AZ47,'シフト記号表（従来型・ユニット型共通）'!$C$6:$L$47,10,FALSE))</f>
        <v/>
      </c>
      <c r="BA48" s="994" t="str">
        <f>IF(BA47="","",VLOOKUP(BA47,'シフト記号表（従来型・ユニット型共通）'!$C$6:$L$47,10,FALSE))</f>
        <v/>
      </c>
      <c r="BB48" s="996">
        <f>IF($BE$3="４週",SUM(W48:AX48),IF($BE$3="暦月",SUM(W48:BA48),""))</f>
        <v>0</v>
      </c>
      <c r="BC48" s="997"/>
      <c r="BD48" s="998">
        <f>IF($BE$3="４週",BB48/4,IF($BE$3="暦月",(BB48/($BE$8/7)),""))</f>
        <v>0</v>
      </c>
      <c r="BE48" s="997"/>
      <c r="BF48" s="999"/>
      <c r="BG48" s="1000"/>
      <c r="BH48" s="1000"/>
      <c r="BI48" s="1000"/>
      <c r="BJ48" s="1001"/>
    </row>
    <row r="49" spans="2:62" ht="20.25" customHeight="1">
      <c r="B49" s="946">
        <f>B47+1</f>
        <v>17</v>
      </c>
      <c r="C49" s="1004"/>
      <c r="D49" s="1005"/>
      <c r="E49" s="981"/>
      <c r="F49" s="982"/>
      <c r="G49" s="981"/>
      <c r="H49" s="982"/>
      <c r="I49" s="1008"/>
      <c r="J49" s="1009"/>
      <c r="K49" s="1010"/>
      <c r="L49" s="1011"/>
      <c r="M49" s="1011"/>
      <c r="N49" s="1005"/>
      <c r="O49" s="987"/>
      <c r="P49" s="988"/>
      <c r="Q49" s="988"/>
      <c r="R49" s="988"/>
      <c r="S49" s="989"/>
      <c r="T49" s="1029" t="s">
        <v>882</v>
      </c>
      <c r="V49" s="1030"/>
      <c r="W49" s="1015"/>
      <c r="X49" s="1016"/>
      <c r="Y49" s="1016"/>
      <c r="Z49" s="1016"/>
      <c r="AA49" s="1016"/>
      <c r="AB49" s="1016"/>
      <c r="AC49" s="1017"/>
      <c r="AD49" s="1015"/>
      <c r="AE49" s="1016"/>
      <c r="AF49" s="1016"/>
      <c r="AG49" s="1016"/>
      <c r="AH49" s="1016"/>
      <c r="AI49" s="1016"/>
      <c r="AJ49" s="1017"/>
      <c r="AK49" s="1015"/>
      <c r="AL49" s="1016"/>
      <c r="AM49" s="1016"/>
      <c r="AN49" s="1016"/>
      <c r="AO49" s="1016"/>
      <c r="AP49" s="1016"/>
      <c r="AQ49" s="1017"/>
      <c r="AR49" s="1015"/>
      <c r="AS49" s="1016"/>
      <c r="AT49" s="1016"/>
      <c r="AU49" s="1016"/>
      <c r="AV49" s="1016"/>
      <c r="AW49" s="1016"/>
      <c r="AX49" s="1017"/>
      <c r="AY49" s="1015"/>
      <c r="AZ49" s="1016"/>
      <c r="BA49" s="1018"/>
      <c r="BB49" s="1019"/>
      <c r="BC49" s="1020"/>
      <c r="BD49" s="1021"/>
      <c r="BE49" s="1022"/>
      <c r="BF49" s="1023"/>
      <c r="BG49" s="1024"/>
      <c r="BH49" s="1024"/>
      <c r="BI49" s="1024"/>
      <c r="BJ49" s="1025"/>
    </row>
    <row r="50" spans="2:62" ht="20.25" customHeight="1">
      <c r="B50" s="975"/>
      <c r="C50" s="979"/>
      <c r="D50" s="980"/>
      <c r="E50" s="981"/>
      <c r="F50" s="982">
        <f>C49</f>
        <v>0</v>
      </c>
      <c r="G50" s="981"/>
      <c r="H50" s="982">
        <f>I49</f>
        <v>0</v>
      </c>
      <c r="I50" s="983"/>
      <c r="J50" s="984"/>
      <c r="K50" s="985"/>
      <c r="L50" s="986"/>
      <c r="M50" s="986"/>
      <c r="N50" s="980"/>
      <c r="O50" s="987"/>
      <c r="P50" s="988"/>
      <c r="Q50" s="988"/>
      <c r="R50" s="988"/>
      <c r="S50" s="989"/>
      <c r="T50" s="1026" t="s">
        <v>885</v>
      </c>
      <c r="U50" s="1027"/>
      <c r="V50" s="1028"/>
      <c r="W50" s="993" t="str">
        <f>IF(W49="","",VLOOKUP(W49,'シフト記号表（従来型・ユニット型共通）'!$C$6:$L$47,10,FALSE))</f>
        <v/>
      </c>
      <c r="X50" s="994" t="str">
        <f>IF(X49="","",VLOOKUP(X49,'シフト記号表（従来型・ユニット型共通）'!$C$6:$L$47,10,FALSE))</f>
        <v/>
      </c>
      <c r="Y50" s="994" t="str">
        <f>IF(Y49="","",VLOOKUP(Y49,'シフト記号表（従来型・ユニット型共通）'!$C$6:$L$47,10,FALSE))</f>
        <v/>
      </c>
      <c r="Z50" s="994" t="str">
        <f>IF(Z49="","",VLOOKUP(Z49,'シフト記号表（従来型・ユニット型共通）'!$C$6:$L$47,10,FALSE))</f>
        <v/>
      </c>
      <c r="AA50" s="994" t="str">
        <f>IF(AA49="","",VLOOKUP(AA49,'シフト記号表（従来型・ユニット型共通）'!$C$6:$L$47,10,FALSE))</f>
        <v/>
      </c>
      <c r="AB50" s="994" t="str">
        <f>IF(AB49="","",VLOOKUP(AB49,'シフト記号表（従来型・ユニット型共通）'!$C$6:$L$47,10,FALSE))</f>
        <v/>
      </c>
      <c r="AC50" s="995" t="str">
        <f>IF(AC49="","",VLOOKUP(AC49,'シフト記号表（従来型・ユニット型共通）'!$C$6:$L$47,10,FALSE))</f>
        <v/>
      </c>
      <c r="AD50" s="993" t="str">
        <f>IF(AD49="","",VLOOKUP(AD49,'シフト記号表（従来型・ユニット型共通）'!$C$6:$L$47,10,FALSE))</f>
        <v/>
      </c>
      <c r="AE50" s="994" t="str">
        <f>IF(AE49="","",VLOOKUP(AE49,'シフト記号表（従来型・ユニット型共通）'!$C$6:$L$47,10,FALSE))</f>
        <v/>
      </c>
      <c r="AF50" s="994" t="str">
        <f>IF(AF49="","",VLOOKUP(AF49,'シフト記号表（従来型・ユニット型共通）'!$C$6:$L$47,10,FALSE))</f>
        <v/>
      </c>
      <c r="AG50" s="994" t="str">
        <f>IF(AG49="","",VLOOKUP(AG49,'シフト記号表（従来型・ユニット型共通）'!$C$6:$L$47,10,FALSE))</f>
        <v/>
      </c>
      <c r="AH50" s="994" t="str">
        <f>IF(AH49="","",VLOOKUP(AH49,'シフト記号表（従来型・ユニット型共通）'!$C$6:$L$47,10,FALSE))</f>
        <v/>
      </c>
      <c r="AI50" s="994" t="str">
        <f>IF(AI49="","",VLOOKUP(AI49,'シフト記号表（従来型・ユニット型共通）'!$C$6:$L$47,10,FALSE))</f>
        <v/>
      </c>
      <c r="AJ50" s="995" t="str">
        <f>IF(AJ49="","",VLOOKUP(AJ49,'シフト記号表（従来型・ユニット型共通）'!$C$6:$L$47,10,FALSE))</f>
        <v/>
      </c>
      <c r="AK50" s="993" t="str">
        <f>IF(AK49="","",VLOOKUP(AK49,'シフト記号表（従来型・ユニット型共通）'!$C$6:$L$47,10,FALSE))</f>
        <v/>
      </c>
      <c r="AL50" s="994" t="str">
        <f>IF(AL49="","",VLOOKUP(AL49,'シフト記号表（従来型・ユニット型共通）'!$C$6:$L$47,10,FALSE))</f>
        <v/>
      </c>
      <c r="AM50" s="994" t="str">
        <f>IF(AM49="","",VLOOKUP(AM49,'シフト記号表（従来型・ユニット型共通）'!$C$6:$L$47,10,FALSE))</f>
        <v/>
      </c>
      <c r="AN50" s="994" t="str">
        <f>IF(AN49="","",VLOOKUP(AN49,'シフト記号表（従来型・ユニット型共通）'!$C$6:$L$47,10,FALSE))</f>
        <v/>
      </c>
      <c r="AO50" s="994" t="str">
        <f>IF(AO49="","",VLOOKUP(AO49,'シフト記号表（従来型・ユニット型共通）'!$C$6:$L$47,10,FALSE))</f>
        <v/>
      </c>
      <c r="AP50" s="994" t="str">
        <f>IF(AP49="","",VLOOKUP(AP49,'シフト記号表（従来型・ユニット型共通）'!$C$6:$L$47,10,FALSE))</f>
        <v/>
      </c>
      <c r="AQ50" s="995" t="str">
        <f>IF(AQ49="","",VLOOKUP(AQ49,'シフト記号表（従来型・ユニット型共通）'!$C$6:$L$47,10,FALSE))</f>
        <v/>
      </c>
      <c r="AR50" s="993" t="str">
        <f>IF(AR49="","",VLOOKUP(AR49,'シフト記号表（従来型・ユニット型共通）'!$C$6:$L$47,10,FALSE))</f>
        <v/>
      </c>
      <c r="AS50" s="994" t="str">
        <f>IF(AS49="","",VLOOKUP(AS49,'シフト記号表（従来型・ユニット型共通）'!$C$6:$L$47,10,FALSE))</f>
        <v/>
      </c>
      <c r="AT50" s="994" t="str">
        <f>IF(AT49="","",VLOOKUP(AT49,'シフト記号表（従来型・ユニット型共通）'!$C$6:$L$47,10,FALSE))</f>
        <v/>
      </c>
      <c r="AU50" s="994" t="str">
        <f>IF(AU49="","",VLOOKUP(AU49,'シフト記号表（従来型・ユニット型共通）'!$C$6:$L$47,10,FALSE))</f>
        <v/>
      </c>
      <c r="AV50" s="994" t="str">
        <f>IF(AV49="","",VLOOKUP(AV49,'シフト記号表（従来型・ユニット型共通）'!$C$6:$L$47,10,FALSE))</f>
        <v/>
      </c>
      <c r="AW50" s="994" t="str">
        <f>IF(AW49="","",VLOOKUP(AW49,'シフト記号表（従来型・ユニット型共通）'!$C$6:$L$47,10,FALSE))</f>
        <v/>
      </c>
      <c r="AX50" s="995" t="str">
        <f>IF(AX49="","",VLOOKUP(AX49,'シフト記号表（従来型・ユニット型共通）'!$C$6:$L$47,10,FALSE))</f>
        <v/>
      </c>
      <c r="AY50" s="993" t="str">
        <f>IF(AY49="","",VLOOKUP(AY49,'シフト記号表（従来型・ユニット型共通）'!$C$6:$L$47,10,FALSE))</f>
        <v/>
      </c>
      <c r="AZ50" s="994" t="str">
        <f>IF(AZ49="","",VLOOKUP(AZ49,'シフト記号表（従来型・ユニット型共通）'!$C$6:$L$47,10,FALSE))</f>
        <v/>
      </c>
      <c r="BA50" s="994" t="str">
        <f>IF(BA49="","",VLOOKUP(BA49,'シフト記号表（従来型・ユニット型共通）'!$C$6:$L$47,10,FALSE))</f>
        <v/>
      </c>
      <c r="BB50" s="996">
        <f>IF($BE$3="４週",SUM(W50:AX50),IF($BE$3="暦月",SUM(W50:BA50),""))</f>
        <v>0</v>
      </c>
      <c r="BC50" s="997"/>
      <c r="BD50" s="998">
        <f>IF($BE$3="４週",BB50/4,IF($BE$3="暦月",(BB50/($BE$8/7)),""))</f>
        <v>0</v>
      </c>
      <c r="BE50" s="997"/>
      <c r="BF50" s="999"/>
      <c r="BG50" s="1000"/>
      <c r="BH50" s="1000"/>
      <c r="BI50" s="1000"/>
      <c r="BJ50" s="1001"/>
    </row>
    <row r="51" spans="2:62" ht="20.25" customHeight="1">
      <c r="B51" s="946">
        <f>B49+1</f>
        <v>18</v>
      </c>
      <c r="C51" s="1004"/>
      <c r="D51" s="1005"/>
      <c r="E51" s="981"/>
      <c r="F51" s="982"/>
      <c r="G51" s="981"/>
      <c r="H51" s="982"/>
      <c r="I51" s="1008"/>
      <c r="J51" s="1009"/>
      <c r="K51" s="1010"/>
      <c r="L51" s="1011"/>
      <c r="M51" s="1011"/>
      <c r="N51" s="1005"/>
      <c r="O51" s="987"/>
      <c r="P51" s="988"/>
      <c r="Q51" s="988"/>
      <c r="R51" s="988"/>
      <c r="S51" s="989"/>
      <c r="T51" s="1029" t="s">
        <v>882</v>
      </c>
      <c r="V51" s="1030"/>
      <c r="W51" s="1015"/>
      <c r="X51" s="1016"/>
      <c r="Y51" s="1016"/>
      <c r="Z51" s="1016"/>
      <c r="AA51" s="1016"/>
      <c r="AB51" s="1016"/>
      <c r="AC51" s="1017"/>
      <c r="AD51" s="1015"/>
      <c r="AE51" s="1016"/>
      <c r="AF51" s="1016"/>
      <c r="AG51" s="1016"/>
      <c r="AH51" s="1016"/>
      <c r="AI51" s="1016"/>
      <c r="AJ51" s="1017"/>
      <c r="AK51" s="1015"/>
      <c r="AL51" s="1016"/>
      <c r="AM51" s="1016"/>
      <c r="AN51" s="1016"/>
      <c r="AO51" s="1016"/>
      <c r="AP51" s="1016"/>
      <c r="AQ51" s="1017"/>
      <c r="AR51" s="1015"/>
      <c r="AS51" s="1016"/>
      <c r="AT51" s="1016"/>
      <c r="AU51" s="1016"/>
      <c r="AV51" s="1016"/>
      <c r="AW51" s="1016"/>
      <c r="AX51" s="1017"/>
      <c r="AY51" s="1015"/>
      <c r="AZ51" s="1016"/>
      <c r="BA51" s="1018"/>
      <c r="BB51" s="1019"/>
      <c r="BC51" s="1020"/>
      <c r="BD51" s="1021"/>
      <c r="BE51" s="1022"/>
      <c r="BF51" s="1023"/>
      <c r="BG51" s="1024"/>
      <c r="BH51" s="1024"/>
      <c r="BI51" s="1024"/>
      <c r="BJ51" s="1025"/>
    </row>
    <row r="52" spans="2:62" ht="20.25" customHeight="1">
      <c r="B52" s="975"/>
      <c r="C52" s="979"/>
      <c r="D52" s="980"/>
      <c r="E52" s="981"/>
      <c r="F52" s="982">
        <f>C51</f>
        <v>0</v>
      </c>
      <c r="G52" s="981"/>
      <c r="H52" s="982">
        <f>I51</f>
        <v>0</v>
      </c>
      <c r="I52" s="983"/>
      <c r="J52" s="984"/>
      <c r="K52" s="985"/>
      <c r="L52" s="986"/>
      <c r="M52" s="986"/>
      <c r="N52" s="980"/>
      <c r="O52" s="987"/>
      <c r="P52" s="988"/>
      <c r="Q52" s="988"/>
      <c r="R52" s="988"/>
      <c r="S52" s="989"/>
      <c r="T52" s="1026" t="s">
        <v>885</v>
      </c>
      <c r="U52" s="1027"/>
      <c r="V52" s="1028"/>
      <c r="W52" s="993" t="str">
        <f>IF(W51="","",VLOOKUP(W51,'シフト記号表（従来型・ユニット型共通）'!$C$6:$L$47,10,FALSE))</f>
        <v/>
      </c>
      <c r="X52" s="994" t="str">
        <f>IF(X51="","",VLOOKUP(X51,'シフト記号表（従来型・ユニット型共通）'!$C$6:$L$47,10,FALSE))</f>
        <v/>
      </c>
      <c r="Y52" s="994" t="str">
        <f>IF(Y51="","",VLOOKUP(Y51,'シフト記号表（従来型・ユニット型共通）'!$C$6:$L$47,10,FALSE))</f>
        <v/>
      </c>
      <c r="Z52" s="994" t="str">
        <f>IF(Z51="","",VLOOKUP(Z51,'シフト記号表（従来型・ユニット型共通）'!$C$6:$L$47,10,FALSE))</f>
        <v/>
      </c>
      <c r="AA52" s="994" t="str">
        <f>IF(AA51="","",VLOOKUP(AA51,'シフト記号表（従来型・ユニット型共通）'!$C$6:$L$47,10,FALSE))</f>
        <v/>
      </c>
      <c r="AB52" s="994" t="str">
        <f>IF(AB51="","",VLOOKUP(AB51,'シフト記号表（従来型・ユニット型共通）'!$C$6:$L$47,10,FALSE))</f>
        <v/>
      </c>
      <c r="AC52" s="995" t="str">
        <f>IF(AC51="","",VLOOKUP(AC51,'シフト記号表（従来型・ユニット型共通）'!$C$6:$L$47,10,FALSE))</f>
        <v/>
      </c>
      <c r="AD52" s="993" t="str">
        <f>IF(AD51="","",VLOOKUP(AD51,'シフト記号表（従来型・ユニット型共通）'!$C$6:$L$47,10,FALSE))</f>
        <v/>
      </c>
      <c r="AE52" s="994" t="str">
        <f>IF(AE51="","",VLOOKUP(AE51,'シフト記号表（従来型・ユニット型共通）'!$C$6:$L$47,10,FALSE))</f>
        <v/>
      </c>
      <c r="AF52" s="994" t="str">
        <f>IF(AF51="","",VLOOKUP(AF51,'シフト記号表（従来型・ユニット型共通）'!$C$6:$L$47,10,FALSE))</f>
        <v/>
      </c>
      <c r="AG52" s="994" t="str">
        <f>IF(AG51="","",VLOOKUP(AG51,'シフト記号表（従来型・ユニット型共通）'!$C$6:$L$47,10,FALSE))</f>
        <v/>
      </c>
      <c r="AH52" s="994" t="str">
        <f>IF(AH51="","",VLOOKUP(AH51,'シフト記号表（従来型・ユニット型共通）'!$C$6:$L$47,10,FALSE))</f>
        <v/>
      </c>
      <c r="AI52" s="994" t="str">
        <f>IF(AI51="","",VLOOKUP(AI51,'シフト記号表（従来型・ユニット型共通）'!$C$6:$L$47,10,FALSE))</f>
        <v/>
      </c>
      <c r="AJ52" s="995" t="str">
        <f>IF(AJ51="","",VLOOKUP(AJ51,'シフト記号表（従来型・ユニット型共通）'!$C$6:$L$47,10,FALSE))</f>
        <v/>
      </c>
      <c r="AK52" s="993" t="str">
        <f>IF(AK51="","",VLOOKUP(AK51,'シフト記号表（従来型・ユニット型共通）'!$C$6:$L$47,10,FALSE))</f>
        <v/>
      </c>
      <c r="AL52" s="994" t="str">
        <f>IF(AL51="","",VLOOKUP(AL51,'シフト記号表（従来型・ユニット型共通）'!$C$6:$L$47,10,FALSE))</f>
        <v/>
      </c>
      <c r="AM52" s="994" t="str">
        <f>IF(AM51="","",VLOOKUP(AM51,'シフト記号表（従来型・ユニット型共通）'!$C$6:$L$47,10,FALSE))</f>
        <v/>
      </c>
      <c r="AN52" s="994" t="str">
        <f>IF(AN51="","",VLOOKUP(AN51,'シフト記号表（従来型・ユニット型共通）'!$C$6:$L$47,10,FALSE))</f>
        <v/>
      </c>
      <c r="AO52" s="994" t="str">
        <f>IF(AO51="","",VLOOKUP(AO51,'シフト記号表（従来型・ユニット型共通）'!$C$6:$L$47,10,FALSE))</f>
        <v/>
      </c>
      <c r="AP52" s="994" t="str">
        <f>IF(AP51="","",VLOOKUP(AP51,'シフト記号表（従来型・ユニット型共通）'!$C$6:$L$47,10,FALSE))</f>
        <v/>
      </c>
      <c r="AQ52" s="995" t="str">
        <f>IF(AQ51="","",VLOOKUP(AQ51,'シフト記号表（従来型・ユニット型共通）'!$C$6:$L$47,10,FALSE))</f>
        <v/>
      </c>
      <c r="AR52" s="993" t="str">
        <f>IF(AR51="","",VLOOKUP(AR51,'シフト記号表（従来型・ユニット型共通）'!$C$6:$L$47,10,FALSE))</f>
        <v/>
      </c>
      <c r="AS52" s="994" t="str">
        <f>IF(AS51="","",VLOOKUP(AS51,'シフト記号表（従来型・ユニット型共通）'!$C$6:$L$47,10,FALSE))</f>
        <v/>
      </c>
      <c r="AT52" s="994" t="str">
        <f>IF(AT51="","",VLOOKUP(AT51,'シフト記号表（従来型・ユニット型共通）'!$C$6:$L$47,10,FALSE))</f>
        <v/>
      </c>
      <c r="AU52" s="994" t="str">
        <f>IF(AU51="","",VLOOKUP(AU51,'シフト記号表（従来型・ユニット型共通）'!$C$6:$L$47,10,FALSE))</f>
        <v/>
      </c>
      <c r="AV52" s="994" t="str">
        <f>IF(AV51="","",VLOOKUP(AV51,'シフト記号表（従来型・ユニット型共通）'!$C$6:$L$47,10,FALSE))</f>
        <v/>
      </c>
      <c r="AW52" s="994" t="str">
        <f>IF(AW51="","",VLOOKUP(AW51,'シフト記号表（従来型・ユニット型共通）'!$C$6:$L$47,10,FALSE))</f>
        <v/>
      </c>
      <c r="AX52" s="995" t="str">
        <f>IF(AX51="","",VLOOKUP(AX51,'シフト記号表（従来型・ユニット型共通）'!$C$6:$L$47,10,FALSE))</f>
        <v/>
      </c>
      <c r="AY52" s="993" t="str">
        <f>IF(AY51="","",VLOOKUP(AY51,'シフト記号表（従来型・ユニット型共通）'!$C$6:$L$47,10,FALSE))</f>
        <v/>
      </c>
      <c r="AZ52" s="994" t="str">
        <f>IF(AZ51="","",VLOOKUP(AZ51,'シフト記号表（従来型・ユニット型共通）'!$C$6:$L$47,10,FALSE))</f>
        <v/>
      </c>
      <c r="BA52" s="994" t="str">
        <f>IF(BA51="","",VLOOKUP(BA51,'シフト記号表（従来型・ユニット型共通）'!$C$6:$L$47,10,FALSE))</f>
        <v/>
      </c>
      <c r="BB52" s="996">
        <f>IF($BE$3="４週",SUM(W52:AX52),IF($BE$3="暦月",SUM(W52:BA52),""))</f>
        <v>0</v>
      </c>
      <c r="BC52" s="997"/>
      <c r="BD52" s="998">
        <f>IF($BE$3="４週",BB52/4,IF($BE$3="暦月",(BB52/($BE$8/7)),""))</f>
        <v>0</v>
      </c>
      <c r="BE52" s="997"/>
      <c r="BF52" s="999"/>
      <c r="BG52" s="1000"/>
      <c r="BH52" s="1000"/>
      <c r="BI52" s="1000"/>
      <c r="BJ52" s="1001"/>
    </row>
    <row r="53" spans="2:62" ht="20.25" customHeight="1">
      <c r="B53" s="946">
        <f>B51+1</f>
        <v>19</v>
      </c>
      <c r="C53" s="1004"/>
      <c r="D53" s="1005"/>
      <c r="E53" s="1006"/>
      <c r="F53" s="1007"/>
      <c r="G53" s="1006"/>
      <c r="H53" s="1007"/>
      <c r="I53" s="1008"/>
      <c r="J53" s="1009"/>
      <c r="K53" s="1010"/>
      <c r="L53" s="1011"/>
      <c r="M53" s="1011"/>
      <c r="N53" s="1005"/>
      <c r="O53" s="987"/>
      <c r="P53" s="988"/>
      <c r="Q53" s="988"/>
      <c r="R53" s="988"/>
      <c r="S53" s="989"/>
      <c r="T53" s="1012" t="s">
        <v>882</v>
      </c>
      <c r="U53" s="1013"/>
      <c r="V53" s="1014"/>
      <c r="W53" s="1015"/>
      <c r="X53" s="1016"/>
      <c r="Y53" s="1016"/>
      <c r="Z53" s="1016"/>
      <c r="AA53" s="1016"/>
      <c r="AB53" s="1016"/>
      <c r="AC53" s="1017"/>
      <c r="AD53" s="1015"/>
      <c r="AE53" s="1016"/>
      <c r="AF53" s="1016"/>
      <c r="AG53" s="1016"/>
      <c r="AH53" s="1016"/>
      <c r="AI53" s="1016"/>
      <c r="AJ53" s="1017"/>
      <c r="AK53" s="1015"/>
      <c r="AL53" s="1016"/>
      <c r="AM53" s="1016"/>
      <c r="AN53" s="1016"/>
      <c r="AO53" s="1016"/>
      <c r="AP53" s="1016"/>
      <c r="AQ53" s="1017"/>
      <c r="AR53" s="1015"/>
      <c r="AS53" s="1016"/>
      <c r="AT53" s="1016"/>
      <c r="AU53" s="1016"/>
      <c r="AV53" s="1016"/>
      <c r="AW53" s="1016"/>
      <c r="AX53" s="1017"/>
      <c r="AY53" s="1015"/>
      <c r="AZ53" s="1016"/>
      <c r="BA53" s="1018"/>
      <c r="BB53" s="1019"/>
      <c r="BC53" s="1020"/>
      <c r="BD53" s="1021"/>
      <c r="BE53" s="1022"/>
      <c r="BF53" s="1023"/>
      <c r="BG53" s="1024"/>
      <c r="BH53" s="1024"/>
      <c r="BI53" s="1024"/>
      <c r="BJ53" s="1025"/>
    </row>
    <row r="54" spans="2:62" ht="20.25" customHeight="1">
      <c r="B54" s="975"/>
      <c r="C54" s="979"/>
      <c r="D54" s="980"/>
      <c r="E54" s="981"/>
      <c r="F54" s="982">
        <f>C53</f>
        <v>0</v>
      </c>
      <c r="G54" s="981"/>
      <c r="H54" s="982">
        <f>I53</f>
        <v>0</v>
      </c>
      <c r="I54" s="983"/>
      <c r="J54" s="984"/>
      <c r="K54" s="985"/>
      <c r="L54" s="986"/>
      <c r="M54" s="986"/>
      <c r="N54" s="980"/>
      <c r="O54" s="987"/>
      <c r="P54" s="988"/>
      <c r="Q54" s="988"/>
      <c r="R54" s="988"/>
      <c r="S54" s="989"/>
      <c r="T54" s="1026" t="s">
        <v>885</v>
      </c>
      <c r="U54" s="991"/>
      <c r="V54" s="992"/>
      <c r="W54" s="993" t="str">
        <f>IF(W53="","",VLOOKUP(W53,'シフト記号表（従来型・ユニット型共通）'!$C$6:$L$47,10,FALSE))</f>
        <v/>
      </c>
      <c r="X54" s="994" t="str">
        <f>IF(X53="","",VLOOKUP(X53,'シフト記号表（従来型・ユニット型共通）'!$C$6:$L$47,10,FALSE))</f>
        <v/>
      </c>
      <c r="Y54" s="994" t="str">
        <f>IF(Y53="","",VLOOKUP(Y53,'シフト記号表（従来型・ユニット型共通）'!$C$6:$L$47,10,FALSE))</f>
        <v/>
      </c>
      <c r="Z54" s="994" t="str">
        <f>IF(Z53="","",VLOOKUP(Z53,'シフト記号表（従来型・ユニット型共通）'!$C$6:$L$47,10,FALSE))</f>
        <v/>
      </c>
      <c r="AA54" s="994" t="str">
        <f>IF(AA53="","",VLOOKUP(AA53,'シフト記号表（従来型・ユニット型共通）'!$C$6:$L$47,10,FALSE))</f>
        <v/>
      </c>
      <c r="AB54" s="994" t="str">
        <f>IF(AB53="","",VLOOKUP(AB53,'シフト記号表（従来型・ユニット型共通）'!$C$6:$L$47,10,FALSE))</f>
        <v/>
      </c>
      <c r="AC54" s="995" t="str">
        <f>IF(AC53="","",VLOOKUP(AC53,'シフト記号表（従来型・ユニット型共通）'!$C$6:$L$47,10,FALSE))</f>
        <v/>
      </c>
      <c r="AD54" s="993" t="str">
        <f>IF(AD53="","",VLOOKUP(AD53,'シフト記号表（従来型・ユニット型共通）'!$C$6:$L$47,10,FALSE))</f>
        <v/>
      </c>
      <c r="AE54" s="994" t="str">
        <f>IF(AE53="","",VLOOKUP(AE53,'シフト記号表（従来型・ユニット型共通）'!$C$6:$L$47,10,FALSE))</f>
        <v/>
      </c>
      <c r="AF54" s="994" t="str">
        <f>IF(AF53="","",VLOOKUP(AF53,'シフト記号表（従来型・ユニット型共通）'!$C$6:$L$47,10,FALSE))</f>
        <v/>
      </c>
      <c r="AG54" s="994" t="str">
        <f>IF(AG53="","",VLOOKUP(AG53,'シフト記号表（従来型・ユニット型共通）'!$C$6:$L$47,10,FALSE))</f>
        <v/>
      </c>
      <c r="AH54" s="994" t="str">
        <f>IF(AH53="","",VLOOKUP(AH53,'シフト記号表（従来型・ユニット型共通）'!$C$6:$L$47,10,FALSE))</f>
        <v/>
      </c>
      <c r="AI54" s="994" t="str">
        <f>IF(AI53="","",VLOOKUP(AI53,'シフト記号表（従来型・ユニット型共通）'!$C$6:$L$47,10,FALSE))</f>
        <v/>
      </c>
      <c r="AJ54" s="995" t="str">
        <f>IF(AJ53="","",VLOOKUP(AJ53,'シフト記号表（従来型・ユニット型共通）'!$C$6:$L$47,10,FALSE))</f>
        <v/>
      </c>
      <c r="AK54" s="993" t="str">
        <f>IF(AK53="","",VLOOKUP(AK53,'シフト記号表（従来型・ユニット型共通）'!$C$6:$L$47,10,FALSE))</f>
        <v/>
      </c>
      <c r="AL54" s="994" t="str">
        <f>IF(AL53="","",VLOOKUP(AL53,'シフト記号表（従来型・ユニット型共通）'!$C$6:$L$47,10,FALSE))</f>
        <v/>
      </c>
      <c r="AM54" s="994" t="str">
        <f>IF(AM53="","",VLOOKUP(AM53,'シフト記号表（従来型・ユニット型共通）'!$C$6:$L$47,10,FALSE))</f>
        <v/>
      </c>
      <c r="AN54" s="994" t="str">
        <f>IF(AN53="","",VLOOKUP(AN53,'シフト記号表（従来型・ユニット型共通）'!$C$6:$L$47,10,FALSE))</f>
        <v/>
      </c>
      <c r="AO54" s="994" t="str">
        <f>IF(AO53="","",VLOOKUP(AO53,'シフト記号表（従来型・ユニット型共通）'!$C$6:$L$47,10,FALSE))</f>
        <v/>
      </c>
      <c r="AP54" s="994" t="str">
        <f>IF(AP53="","",VLOOKUP(AP53,'シフト記号表（従来型・ユニット型共通）'!$C$6:$L$47,10,FALSE))</f>
        <v/>
      </c>
      <c r="AQ54" s="995" t="str">
        <f>IF(AQ53="","",VLOOKUP(AQ53,'シフト記号表（従来型・ユニット型共通）'!$C$6:$L$47,10,FALSE))</f>
        <v/>
      </c>
      <c r="AR54" s="993" t="str">
        <f>IF(AR53="","",VLOOKUP(AR53,'シフト記号表（従来型・ユニット型共通）'!$C$6:$L$47,10,FALSE))</f>
        <v/>
      </c>
      <c r="AS54" s="994" t="str">
        <f>IF(AS53="","",VLOOKUP(AS53,'シフト記号表（従来型・ユニット型共通）'!$C$6:$L$47,10,FALSE))</f>
        <v/>
      </c>
      <c r="AT54" s="994" t="str">
        <f>IF(AT53="","",VLOOKUP(AT53,'シフト記号表（従来型・ユニット型共通）'!$C$6:$L$47,10,FALSE))</f>
        <v/>
      </c>
      <c r="AU54" s="994" t="str">
        <f>IF(AU53="","",VLOOKUP(AU53,'シフト記号表（従来型・ユニット型共通）'!$C$6:$L$47,10,FALSE))</f>
        <v/>
      </c>
      <c r="AV54" s="994" t="str">
        <f>IF(AV53="","",VLOOKUP(AV53,'シフト記号表（従来型・ユニット型共通）'!$C$6:$L$47,10,FALSE))</f>
        <v/>
      </c>
      <c r="AW54" s="994" t="str">
        <f>IF(AW53="","",VLOOKUP(AW53,'シフト記号表（従来型・ユニット型共通）'!$C$6:$L$47,10,FALSE))</f>
        <v/>
      </c>
      <c r="AX54" s="995" t="str">
        <f>IF(AX53="","",VLOOKUP(AX53,'シフト記号表（従来型・ユニット型共通）'!$C$6:$L$47,10,FALSE))</f>
        <v/>
      </c>
      <c r="AY54" s="993" t="str">
        <f>IF(AY53="","",VLOOKUP(AY53,'シフト記号表（従来型・ユニット型共通）'!$C$6:$L$47,10,FALSE))</f>
        <v/>
      </c>
      <c r="AZ54" s="994" t="str">
        <f>IF(AZ53="","",VLOOKUP(AZ53,'シフト記号表（従来型・ユニット型共通）'!$C$6:$L$47,10,FALSE))</f>
        <v/>
      </c>
      <c r="BA54" s="994" t="str">
        <f>IF(BA53="","",VLOOKUP(BA53,'シフト記号表（従来型・ユニット型共通）'!$C$6:$L$47,10,FALSE))</f>
        <v/>
      </c>
      <c r="BB54" s="996">
        <f>IF($BE$3="４週",SUM(W54:AX54),IF($BE$3="暦月",SUM(W54:BA54),""))</f>
        <v>0</v>
      </c>
      <c r="BC54" s="997"/>
      <c r="BD54" s="998">
        <f>IF($BE$3="４週",BB54/4,IF($BE$3="暦月",(BB54/($BE$8/7)),""))</f>
        <v>0</v>
      </c>
      <c r="BE54" s="997"/>
      <c r="BF54" s="999"/>
      <c r="BG54" s="1000"/>
      <c r="BH54" s="1000"/>
      <c r="BI54" s="1000"/>
      <c r="BJ54" s="1001"/>
    </row>
    <row r="55" spans="2:62" ht="20.25" customHeight="1">
      <c r="B55" s="946">
        <f>B53+1</f>
        <v>20</v>
      </c>
      <c r="C55" s="1004"/>
      <c r="D55" s="1005"/>
      <c r="E55" s="1006"/>
      <c r="F55" s="1007"/>
      <c r="G55" s="1006"/>
      <c r="H55" s="1007"/>
      <c r="I55" s="1008"/>
      <c r="J55" s="1009"/>
      <c r="K55" s="1010"/>
      <c r="L55" s="1011"/>
      <c r="M55" s="1011"/>
      <c r="N55" s="1005"/>
      <c r="O55" s="987"/>
      <c r="P55" s="988"/>
      <c r="Q55" s="988"/>
      <c r="R55" s="988"/>
      <c r="S55" s="989"/>
      <c r="T55" s="1012" t="s">
        <v>882</v>
      </c>
      <c r="U55" s="1013"/>
      <c r="V55" s="1014"/>
      <c r="W55" s="1015"/>
      <c r="X55" s="1016"/>
      <c r="Y55" s="1016"/>
      <c r="Z55" s="1016"/>
      <c r="AA55" s="1016"/>
      <c r="AB55" s="1016"/>
      <c r="AC55" s="1017"/>
      <c r="AD55" s="1015"/>
      <c r="AE55" s="1016"/>
      <c r="AF55" s="1016"/>
      <c r="AG55" s="1016"/>
      <c r="AH55" s="1016"/>
      <c r="AI55" s="1016"/>
      <c r="AJ55" s="1017"/>
      <c r="AK55" s="1015"/>
      <c r="AL55" s="1016"/>
      <c r="AM55" s="1016"/>
      <c r="AN55" s="1016"/>
      <c r="AO55" s="1016"/>
      <c r="AP55" s="1016"/>
      <c r="AQ55" s="1017"/>
      <c r="AR55" s="1015"/>
      <c r="AS55" s="1016"/>
      <c r="AT55" s="1016"/>
      <c r="AU55" s="1016"/>
      <c r="AV55" s="1016"/>
      <c r="AW55" s="1016"/>
      <c r="AX55" s="1017"/>
      <c r="AY55" s="1015"/>
      <c r="AZ55" s="1016"/>
      <c r="BA55" s="1018"/>
      <c r="BB55" s="1019"/>
      <c r="BC55" s="1020"/>
      <c r="BD55" s="1021"/>
      <c r="BE55" s="1022"/>
      <c r="BF55" s="1023"/>
      <c r="BG55" s="1024"/>
      <c r="BH55" s="1024"/>
      <c r="BI55" s="1024"/>
      <c r="BJ55" s="1025"/>
    </row>
    <row r="56" spans="2:62" ht="20.25" customHeight="1">
      <c r="B56" s="975"/>
      <c r="C56" s="979"/>
      <c r="D56" s="980"/>
      <c r="E56" s="981"/>
      <c r="F56" s="982">
        <f>C55</f>
        <v>0</v>
      </c>
      <c r="G56" s="981"/>
      <c r="H56" s="982">
        <f>I55</f>
        <v>0</v>
      </c>
      <c r="I56" s="983"/>
      <c r="J56" s="984"/>
      <c r="K56" s="985"/>
      <c r="L56" s="986"/>
      <c r="M56" s="986"/>
      <c r="N56" s="980"/>
      <c r="O56" s="987"/>
      <c r="P56" s="988"/>
      <c r="Q56" s="988"/>
      <c r="R56" s="988"/>
      <c r="S56" s="989"/>
      <c r="T56" s="1026" t="s">
        <v>885</v>
      </c>
      <c r="U56" s="1027"/>
      <c r="V56" s="1028"/>
      <c r="W56" s="993" t="str">
        <f>IF(W55="","",VLOOKUP(W55,'シフト記号表（従来型・ユニット型共通）'!$C$6:$L$47,10,FALSE))</f>
        <v/>
      </c>
      <c r="X56" s="994" t="str">
        <f>IF(X55="","",VLOOKUP(X55,'シフト記号表（従来型・ユニット型共通）'!$C$6:$L$47,10,FALSE))</f>
        <v/>
      </c>
      <c r="Y56" s="994" t="str">
        <f>IF(Y55="","",VLOOKUP(Y55,'シフト記号表（従来型・ユニット型共通）'!$C$6:$L$47,10,FALSE))</f>
        <v/>
      </c>
      <c r="Z56" s="994" t="str">
        <f>IF(Z55="","",VLOOKUP(Z55,'シフト記号表（従来型・ユニット型共通）'!$C$6:$L$47,10,FALSE))</f>
        <v/>
      </c>
      <c r="AA56" s="994" t="str">
        <f>IF(AA55="","",VLOOKUP(AA55,'シフト記号表（従来型・ユニット型共通）'!$C$6:$L$47,10,FALSE))</f>
        <v/>
      </c>
      <c r="AB56" s="994" t="str">
        <f>IF(AB55="","",VLOOKUP(AB55,'シフト記号表（従来型・ユニット型共通）'!$C$6:$L$47,10,FALSE))</f>
        <v/>
      </c>
      <c r="AC56" s="995" t="str">
        <f>IF(AC55="","",VLOOKUP(AC55,'シフト記号表（従来型・ユニット型共通）'!$C$6:$L$47,10,FALSE))</f>
        <v/>
      </c>
      <c r="AD56" s="993" t="str">
        <f>IF(AD55="","",VLOOKUP(AD55,'シフト記号表（従来型・ユニット型共通）'!$C$6:$L$47,10,FALSE))</f>
        <v/>
      </c>
      <c r="AE56" s="994" t="str">
        <f>IF(AE55="","",VLOOKUP(AE55,'シフト記号表（従来型・ユニット型共通）'!$C$6:$L$47,10,FALSE))</f>
        <v/>
      </c>
      <c r="AF56" s="994" t="str">
        <f>IF(AF55="","",VLOOKUP(AF55,'シフト記号表（従来型・ユニット型共通）'!$C$6:$L$47,10,FALSE))</f>
        <v/>
      </c>
      <c r="AG56" s="994" t="str">
        <f>IF(AG55="","",VLOOKUP(AG55,'シフト記号表（従来型・ユニット型共通）'!$C$6:$L$47,10,FALSE))</f>
        <v/>
      </c>
      <c r="AH56" s="994" t="str">
        <f>IF(AH55="","",VLOOKUP(AH55,'シフト記号表（従来型・ユニット型共通）'!$C$6:$L$47,10,FALSE))</f>
        <v/>
      </c>
      <c r="AI56" s="994" t="str">
        <f>IF(AI55="","",VLOOKUP(AI55,'シフト記号表（従来型・ユニット型共通）'!$C$6:$L$47,10,FALSE))</f>
        <v/>
      </c>
      <c r="AJ56" s="995" t="str">
        <f>IF(AJ55="","",VLOOKUP(AJ55,'シフト記号表（従来型・ユニット型共通）'!$C$6:$L$47,10,FALSE))</f>
        <v/>
      </c>
      <c r="AK56" s="993" t="str">
        <f>IF(AK55="","",VLOOKUP(AK55,'シフト記号表（従来型・ユニット型共通）'!$C$6:$L$47,10,FALSE))</f>
        <v/>
      </c>
      <c r="AL56" s="994" t="str">
        <f>IF(AL55="","",VLOOKUP(AL55,'シフト記号表（従来型・ユニット型共通）'!$C$6:$L$47,10,FALSE))</f>
        <v/>
      </c>
      <c r="AM56" s="994" t="str">
        <f>IF(AM55="","",VLOOKUP(AM55,'シフト記号表（従来型・ユニット型共通）'!$C$6:$L$47,10,FALSE))</f>
        <v/>
      </c>
      <c r="AN56" s="994" t="str">
        <f>IF(AN55="","",VLOOKUP(AN55,'シフト記号表（従来型・ユニット型共通）'!$C$6:$L$47,10,FALSE))</f>
        <v/>
      </c>
      <c r="AO56" s="994" t="str">
        <f>IF(AO55="","",VLOOKUP(AO55,'シフト記号表（従来型・ユニット型共通）'!$C$6:$L$47,10,FALSE))</f>
        <v/>
      </c>
      <c r="AP56" s="994" t="str">
        <f>IF(AP55="","",VLOOKUP(AP55,'シフト記号表（従来型・ユニット型共通）'!$C$6:$L$47,10,FALSE))</f>
        <v/>
      </c>
      <c r="AQ56" s="995" t="str">
        <f>IF(AQ55="","",VLOOKUP(AQ55,'シフト記号表（従来型・ユニット型共通）'!$C$6:$L$47,10,FALSE))</f>
        <v/>
      </c>
      <c r="AR56" s="993" t="str">
        <f>IF(AR55="","",VLOOKUP(AR55,'シフト記号表（従来型・ユニット型共通）'!$C$6:$L$47,10,FALSE))</f>
        <v/>
      </c>
      <c r="AS56" s="994" t="str">
        <f>IF(AS55="","",VLOOKUP(AS55,'シフト記号表（従来型・ユニット型共通）'!$C$6:$L$47,10,FALSE))</f>
        <v/>
      </c>
      <c r="AT56" s="994" t="str">
        <f>IF(AT55="","",VLOOKUP(AT55,'シフト記号表（従来型・ユニット型共通）'!$C$6:$L$47,10,FALSE))</f>
        <v/>
      </c>
      <c r="AU56" s="994" t="str">
        <f>IF(AU55="","",VLOOKUP(AU55,'シフト記号表（従来型・ユニット型共通）'!$C$6:$L$47,10,FALSE))</f>
        <v/>
      </c>
      <c r="AV56" s="994" t="str">
        <f>IF(AV55="","",VLOOKUP(AV55,'シフト記号表（従来型・ユニット型共通）'!$C$6:$L$47,10,FALSE))</f>
        <v/>
      </c>
      <c r="AW56" s="994" t="str">
        <f>IF(AW55="","",VLOOKUP(AW55,'シフト記号表（従来型・ユニット型共通）'!$C$6:$L$47,10,FALSE))</f>
        <v/>
      </c>
      <c r="AX56" s="995" t="str">
        <f>IF(AX55="","",VLOOKUP(AX55,'シフト記号表（従来型・ユニット型共通）'!$C$6:$L$47,10,FALSE))</f>
        <v/>
      </c>
      <c r="AY56" s="993" t="str">
        <f>IF(AY55="","",VLOOKUP(AY55,'シフト記号表（従来型・ユニット型共通）'!$C$6:$L$47,10,FALSE))</f>
        <v/>
      </c>
      <c r="AZ56" s="994" t="str">
        <f>IF(AZ55="","",VLOOKUP(AZ55,'シフト記号表（従来型・ユニット型共通）'!$C$6:$L$47,10,FALSE))</f>
        <v/>
      </c>
      <c r="BA56" s="994" t="str">
        <f>IF(BA55="","",VLOOKUP(BA55,'シフト記号表（従来型・ユニット型共通）'!$C$6:$L$47,10,FALSE))</f>
        <v/>
      </c>
      <c r="BB56" s="996">
        <f>IF($BE$3="４週",SUM(W56:AX56),IF($BE$3="暦月",SUM(W56:BA56),""))</f>
        <v>0</v>
      </c>
      <c r="BC56" s="997"/>
      <c r="BD56" s="998">
        <f>IF($BE$3="４週",BB56/4,IF($BE$3="暦月",(BB56/($BE$8/7)),""))</f>
        <v>0</v>
      </c>
      <c r="BE56" s="997"/>
      <c r="BF56" s="999"/>
      <c r="BG56" s="1000"/>
      <c r="BH56" s="1000"/>
      <c r="BI56" s="1000"/>
      <c r="BJ56" s="1001"/>
    </row>
    <row r="57" spans="2:62" ht="20.25" customHeight="1">
      <c r="B57" s="946">
        <f>B55+1</f>
        <v>21</v>
      </c>
      <c r="C57" s="1004"/>
      <c r="D57" s="1005"/>
      <c r="E57" s="981"/>
      <c r="F57" s="982"/>
      <c r="G57" s="981"/>
      <c r="H57" s="982"/>
      <c r="I57" s="1008"/>
      <c r="J57" s="1009"/>
      <c r="K57" s="1010"/>
      <c r="L57" s="1011"/>
      <c r="M57" s="1011"/>
      <c r="N57" s="1005"/>
      <c r="O57" s="987"/>
      <c r="P57" s="988"/>
      <c r="Q57" s="988"/>
      <c r="R57" s="988"/>
      <c r="S57" s="989"/>
      <c r="T57" s="1029" t="s">
        <v>882</v>
      </c>
      <c r="V57" s="1030"/>
      <c r="W57" s="1015"/>
      <c r="X57" s="1016"/>
      <c r="Y57" s="1016"/>
      <c r="Z57" s="1016"/>
      <c r="AA57" s="1016"/>
      <c r="AB57" s="1016"/>
      <c r="AC57" s="1017"/>
      <c r="AD57" s="1015"/>
      <c r="AE57" s="1016"/>
      <c r="AF57" s="1016"/>
      <c r="AG57" s="1016"/>
      <c r="AH57" s="1016"/>
      <c r="AI57" s="1016"/>
      <c r="AJ57" s="1017"/>
      <c r="AK57" s="1015"/>
      <c r="AL57" s="1016"/>
      <c r="AM57" s="1016"/>
      <c r="AN57" s="1016"/>
      <c r="AO57" s="1016"/>
      <c r="AP57" s="1016"/>
      <c r="AQ57" s="1017"/>
      <c r="AR57" s="1015"/>
      <c r="AS57" s="1016"/>
      <c r="AT57" s="1016"/>
      <c r="AU57" s="1016"/>
      <c r="AV57" s="1016"/>
      <c r="AW57" s="1016"/>
      <c r="AX57" s="1017"/>
      <c r="AY57" s="1015"/>
      <c r="AZ57" s="1016"/>
      <c r="BA57" s="1018"/>
      <c r="BB57" s="1019"/>
      <c r="BC57" s="1020"/>
      <c r="BD57" s="1021"/>
      <c r="BE57" s="1022"/>
      <c r="BF57" s="1023"/>
      <c r="BG57" s="1024"/>
      <c r="BH57" s="1024"/>
      <c r="BI57" s="1024"/>
      <c r="BJ57" s="1025"/>
    </row>
    <row r="58" spans="2:62" ht="20.25" customHeight="1">
      <c r="B58" s="975"/>
      <c r="C58" s="979"/>
      <c r="D58" s="980"/>
      <c r="E58" s="981"/>
      <c r="F58" s="982">
        <f>C57</f>
        <v>0</v>
      </c>
      <c r="G58" s="981"/>
      <c r="H58" s="982">
        <f>I57</f>
        <v>0</v>
      </c>
      <c r="I58" s="983"/>
      <c r="J58" s="984"/>
      <c r="K58" s="985"/>
      <c r="L58" s="986"/>
      <c r="M58" s="986"/>
      <c r="N58" s="980"/>
      <c r="O58" s="987"/>
      <c r="P58" s="988"/>
      <c r="Q58" s="988"/>
      <c r="R58" s="988"/>
      <c r="S58" s="989"/>
      <c r="T58" s="1026" t="s">
        <v>885</v>
      </c>
      <c r="U58" s="1027"/>
      <c r="V58" s="1028"/>
      <c r="W58" s="993" t="str">
        <f>IF(W57="","",VLOOKUP(W57,'シフト記号表（従来型・ユニット型共通）'!$C$6:$L$47,10,FALSE))</f>
        <v/>
      </c>
      <c r="X58" s="994" t="str">
        <f>IF(X57="","",VLOOKUP(X57,'シフト記号表（従来型・ユニット型共通）'!$C$6:$L$47,10,FALSE))</f>
        <v/>
      </c>
      <c r="Y58" s="994" t="str">
        <f>IF(Y57="","",VLOOKUP(Y57,'シフト記号表（従来型・ユニット型共通）'!$C$6:$L$47,10,FALSE))</f>
        <v/>
      </c>
      <c r="Z58" s="994" t="str">
        <f>IF(Z57="","",VLOOKUP(Z57,'シフト記号表（従来型・ユニット型共通）'!$C$6:$L$47,10,FALSE))</f>
        <v/>
      </c>
      <c r="AA58" s="994" t="str">
        <f>IF(AA57="","",VLOOKUP(AA57,'シフト記号表（従来型・ユニット型共通）'!$C$6:$L$47,10,FALSE))</f>
        <v/>
      </c>
      <c r="AB58" s="994" t="str">
        <f>IF(AB57="","",VLOOKUP(AB57,'シフト記号表（従来型・ユニット型共通）'!$C$6:$L$47,10,FALSE))</f>
        <v/>
      </c>
      <c r="AC58" s="995" t="str">
        <f>IF(AC57="","",VLOOKUP(AC57,'シフト記号表（従来型・ユニット型共通）'!$C$6:$L$47,10,FALSE))</f>
        <v/>
      </c>
      <c r="AD58" s="993" t="str">
        <f>IF(AD57="","",VLOOKUP(AD57,'シフト記号表（従来型・ユニット型共通）'!$C$6:$L$47,10,FALSE))</f>
        <v/>
      </c>
      <c r="AE58" s="994" t="str">
        <f>IF(AE57="","",VLOOKUP(AE57,'シフト記号表（従来型・ユニット型共通）'!$C$6:$L$47,10,FALSE))</f>
        <v/>
      </c>
      <c r="AF58" s="994" t="str">
        <f>IF(AF57="","",VLOOKUP(AF57,'シフト記号表（従来型・ユニット型共通）'!$C$6:$L$47,10,FALSE))</f>
        <v/>
      </c>
      <c r="AG58" s="994" t="str">
        <f>IF(AG57="","",VLOOKUP(AG57,'シフト記号表（従来型・ユニット型共通）'!$C$6:$L$47,10,FALSE))</f>
        <v/>
      </c>
      <c r="AH58" s="994" t="str">
        <f>IF(AH57="","",VLOOKUP(AH57,'シフト記号表（従来型・ユニット型共通）'!$C$6:$L$47,10,FALSE))</f>
        <v/>
      </c>
      <c r="AI58" s="994" t="str">
        <f>IF(AI57="","",VLOOKUP(AI57,'シフト記号表（従来型・ユニット型共通）'!$C$6:$L$47,10,FALSE))</f>
        <v/>
      </c>
      <c r="AJ58" s="995" t="str">
        <f>IF(AJ57="","",VLOOKUP(AJ57,'シフト記号表（従来型・ユニット型共通）'!$C$6:$L$47,10,FALSE))</f>
        <v/>
      </c>
      <c r="AK58" s="993" t="str">
        <f>IF(AK57="","",VLOOKUP(AK57,'シフト記号表（従来型・ユニット型共通）'!$C$6:$L$47,10,FALSE))</f>
        <v/>
      </c>
      <c r="AL58" s="994" t="str">
        <f>IF(AL57="","",VLOOKUP(AL57,'シフト記号表（従来型・ユニット型共通）'!$C$6:$L$47,10,FALSE))</f>
        <v/>
      </c>
      <c r="AM58" s="994" t="str">
        <f>IF(AM57="","",VLOOKUP(AM57,'シフト記号表（従来型・ユニット型共通）'!$C$6:$L$47,10,FALSE))</f>
        <v/>
      </c>
      <c r="AN58" s="994" t="str">
        <f>IF(AN57="","",VLOOKUP(AN57,'シフト記号表（従来型・ユニット型共通）'!$C$6:$L$47,10,FALSE))</f>
        <v/>
      </c>
      <c r="AO58" s="994" t="str">
        <f>IF(AO57="","",VLOOKUP(AO57,'シフト記号表（従来型・ユニット型共通）'!$C$6:$L$47,10,FALSE))</f>
        <v/>
      </c>
      <c r="AP58" s="994" t="str">
        <f>IF(AP57="","",VLOOKUP(AP57,'シフト記号表（従来型・ユニット型共通）'!$C$6:$L$47,10,FALSE))</f>
        <v/>
      </c>
      <c r="AQ58" s="995" t="str">
        <f>IF(AQ57="","",VLOOKUP(AQ57,'シフト記号表（従来型・ユニット型共通）'!$C$6:$L$47,10,FALSE))</f>
        <v/>
      </c>
      <c r="AR58" s="993" t="str">
        <f>IF(AR57="","",VLOOKUP(AR57,'シフト記号表（従来型・ユニット型共通）'!$C$6:$L$47,10,FALSE))</f>
        <v/>
      </c>
      <c r="AS58" s="994" t="str">
        <f>IF(AS57="","",VLOOKUP(AS57,'シフト記号表（従来型・ユニット型共通）'!$C$6:$L$47,10,FALSE))</f>
        <v/>
      </c>
      <c r="AT58" s="994" t="str">
        <f>IF(AT57="","",VLOOKUP(AT57,'シフト記号表（従来型・ユニット型共通）'!$C$6:$L$47,10,FALSE))</f>
        <v/>
      </c>
      <c r="AU58" s="994" t="str">
        <f>IF(AU57="","",VLOOKUP(AU57,'シフト記号表（従来型・ユニット型共通）'!$C$6:$L$47,10,FALSE))</f>
        <v/>
      </c>
      <c r="AV58" s="994" t="str">
        <f>IF(AV57="","",VLOOKUP(AV57,'シフト記号表（従来型・ユニット型共通）'!$C$6:$L$47,10,FALSE))</f>
        <v/>
      </c>
      <c r="AW58" s="994" t="str">
        <f>IF(AW57="","",VLOOKUP(AW57,'シフト記号表（従来型・ユニット型共通）'!$C$6:$L$47,10,FALSE))</f>
        <v/>
      </c>
      <c r="AX58" s="995" t="str">
        <f>IF(AX57="","",VLOOKUP(AX57,'シフト記号表（従来型・ユニット型共通）'!$C$6:$L$47,10,FALSE))</f>
        <v/>
      </c>
      <c r="AY58" s="993" t="str">
        <f>IF(AY57="","",VLOOKUP(AY57,'シフト記号表（従来型・ユニット型共通）'!$C$6:$L$47,10,FALSE))</f>
        <v/>
      </c>
      <c r="AZ58" s="994" t="str">
        <f>IF(AZ57="","",VLOOKUP(AZ57,'シフト記号表（従来型・ユニット型共通）'!$C$6:$L$47,10,FALSE))</f>
        <v/>
      </c>
      <c r="BA58" s="994" t="str">
        <f>IF(BA57="","",VLOOKUP(BA57,'シフト記号表（従来型・ユニット型共通）'!$C$6:$L$47,10,FALSE))</f>
        <v/>
      </c>
      <c r="BB58" s="996">
        <f>IF($BE$3="４週",SUM(W58:AX58),IF($BE$3="暦月",SUM(W58:BA58),""))</f>
        <v>0</v>
      </c>
      <c r="BC58" s="997"/>
      <c r="BD58" s="998">
        <f>IF($BE$3="４週",BB58/4,IF($BE$3="暦月",(BB58/($BE$8/7)),""))</f>
        <v>0</v>
      </c>
      <c r="BE58" s="997"/>
      <c r="BF58" s="999"/>
      <c r="BG58" s="1000"/>
      <c r="BH58" s="1000"/>
      <c r="BI58" s="1000"/>
      <c r="BJ58" s="1001"/>
    </row>
    <row r="59" spans="2:62" ht="20.25" customHeight="1">
      <c r="B59" s="946">
        <f>B57+1</f>
        <v>22</v>
      </c>
      <c r="C59" s="1004"/>
      <c r="D59" s="1005"/>
      <c r="E59" s="981"/>
      <c r="F59" s="982"/>
      <c r="G59" s="981"/>
      <c r="H59" s="982"/>
      <c r="I59" s="1008"/>
      <c r="J59" s="1009"/>
      <c r="K59" s="1010"/>
      <c r="L59" s="1011"/>
      <c r="M59" s="1011"/>
      <c r="N59" s="1005"/>
      <c r="O59" s="987"/>
      <c r="P59" s="988"/>
      <c r="Q59" s="988"/>
      <c r="R59" s="988"/>
      <c r="S59" s="989"/>
      <c r="T59" s="1029" t="s">
        <v>882</v>
      </c>
      <c r="V59" s="1030"/>
      <c r="W59" s="1015"/>
      <c r="X59" s="1016"/>
      <c r="Y59" s="1016"/>
      <c r="Z59" s="1016"/>
      <c r="AA59" s="1016"/>
      <c r="AB59" s="1016"/>
      <c r="AC59" s="1017"/>
      <c r="AD59" s="1015"/>
      <c r="AE59" s="1016"/>
      <c r="AF59" s="1016"/>
      <c r="AG59" s="1016"/>
      <c r="AH59" s="1016"/>
      <c r="AI59" s="1016"/>
      <c r="AJ59" s="1017"/>
      <c r="AK59" s="1015"/>
      <c r="AL59" s="1016"/>
      <c r="AM59" s="1016"/>
      <c r="AN59" s="1016"/>
      <c r="AO59" s="1016"/>
      <c r="AP59" s="1016"/>
      <c r="AQ59" s="1017"/>
      <c r="AR59" s="1015"/>
      <c r="AS59" s="1016"/>
      <c r="AT59" s="1016"/>
      <c r="AU59" s="1016"/>
      <c r="AV59" s="1016"/>
      <c r="AW59" s="1016"/>
      <c r="AX59" s="1017"/>
      <c r="AY59" s="1015"/>
      <c r="AZ59" s="1016"/>
      <c r="BA59" s="1018"/>
      <c r="BB59" s="1019"/>
      <c r="BC59" s="1020"/>
      <c r="BD59" s="1021"/>
      <c r="BE59" s="1022"/>
      <c r="BF59" s="1023"/>
      <c r="BG59" s="1024"/>
      <c r="BH59" s="1024"/>
      <c r="BI59" s="1024"/>
      <c r="BJ59" s="1025"/>
    </row>
    <row r="60" spans="2:62" ht="20.25" customHeight="1">
      <c r="B60" s="975"/>
      <c r="C60" s="979"/>
      <c r="D60" s="980"/>
      <c r="E60" s="981"/>
      <c r="F60" s="982">
        <f>C59</f>
        <v>0</v>
      </c>
      <c r="G60" s="981"/>
      <c r="H60" s="982">
        <f>I59</f>
        <v>0</v>
      </c>
      <c r="I60" s="983"/>
      <c r="J60" s="984"/>
      <c r="K60" s="985"/>
      <c r="L60" s="986"/>
      <c r="M60" s="986"/>
      <c r="N60" s="980"/>
      <c r="O60" s="987"/>
      <c r="P60" s="988"/>
      <c r="Q60" s="988"/>
      <c r="R60" s="988"/>
      <c r="S60" s="989"/>
      <c r="T60" s="1026" t="s">
        <v>885</v>
      </c>
      <c r="U60" s="1027"/>
      <c r="V60" s="1028"/>
      <c r="W60" s="993" t="str">
        <f>IF(W59="","",VLOOKUP(W59,'シフト記号表（従来型・ユニット型共通）'!$C$6:$L$47,10,FALSE))</f>
        <v/>
      </c>
      <c r="X60" s="994" t="str">
        <f>IF(X59="","",VLOOKUP(X59,'シフト記号表（従来型・ユニット型共通）'!$C$6:$L$47,10,FALSE))</f>
        <v/>
      </c>
      <c r="Y60" s="994" t="str">
        <f>IF(Y59="","",VLOOKUP(Y59,'シフト記号表（従来型・ユニット型共通）'!$C$6:$L$47,10,FALSE))</f>
        <v/>
      </c>
      <c r="Z60" s="994" t="str">
        <f>IF(Z59="","",VLOOKUP(Z59,'シフト記号表（従来型・ユニット型共通）'!$C$6:$L$47,10,FALSE))</f>
        <v/>
      </c>
      <c r="AA60" s="994" t="str">
        <f>IF(AA59="","",VLOOKUP(AA59,'シフト記号表（従来型・ユニット型共通）'!$C$6:$L$47,10,FALSE))</f>
        <v/>
      </c>
      <c r="AB60" s="994" t="str">
        <f>IF(AB59="","",VLOOKUP(AB59,'シフト記号表（従来型・ユニット型共通）'!$C$6:$L$47,10,FALSE))</f>
        <v/>
      </c>
      <c r="AC60" s="995" t="str">
        <f>IF(AC59="","",VLOOKUP(AC59,'シフト記号表（従来型・ユニット型共通）'!$C$6:$L$47,10,FALSE))</f>
        <v/>
      </c>
      <c r="AD60" s="993" t="str">
        <f>IF(AD59="","",VLOOKUP(AD59,'シフト記号表（従来型・ユニット型共通）'!$C$6:$L$47,10,FALSE))</f>
        <v/>
      </c>
      <c r="AE60" s="994" t="str">
        <f>IF(AE59="","",VLOOKUP(AE59,'シフト記号表（従来型・ユニット型共通）'!$C$6:$L$47,10,FALSE))</f>
        <v/>
      </c>
      <c r="AF60" s="994" t="str">
        <f>IF(AF59="","",VLOOKUP(AF59,'シフト記号表（従来型・ユニット型共通）'!$C$6:$L$47,10,FALSE))</f>
        <v/>
      </c>
      <c r="AG60" s="994" t="str">
        <f>IF(AG59="","",VLOOKUP(AG59,'シフト記号表（従来型・ユニット型共通）'!$C$6:$L$47,10,FALSE))</f>
        <v/>
      </c>
      <c r="AH60" s="994" t="str">
        <f>IF(AH59="","",VLOOKUP(AH59,'シフト記号表（従来型・ユニット型共通）'!$C$6:$L$47,10,FALSE))</f>
        <v/>
      </c>
      <c r="AI60" s="994" t="str">
        <f>IF(AI59="","",VLOOKUP(AI59,'シフト記号表（従来型・ユニット型共通）'!$C$6:$L$47,10,FALSE))</f>
        <v/>
      </c>
      <c r="AJ60" s="995" t="str">
        <f>IF(AJ59="","",VLOOKUP(AJ59,'シフト記号表（従来型・ユニット型共通）'!$C$6:$L$47,10,FALSE))</f>
        <v/>
      </c>
      <c r="AK60" s="993" t="str">
        <f>IF(AK59="","",VLOOKUP(AK59,'シフト記号表（従来型・ユニット型共通）'!$C$6:$L$47,10,FALSE))</f>
        <v/>
      </c>
      <c r="AL60" s="994" t="str">
        <f>IF(AL59="","",VLOOKUP(AL59,'シフト記号表（従来型・ユニット型共通）'!$C$6:$L$47,10,FALSE))</f>
        <v/>
      </c>
      <c r="AM60" s="994" t="str">
        <f>IF(AM59="","",VLOOKUP(AM59,'シフト記号表（従来型・ユニット型共通）'!$C$6:$L$47,10,FALSE))</f>
        <v/>
      </c>
      <c r="AN60" s="994" t="str">
        <f>IF(AN59="","",VLOOKUP(AN59,'シフト記号表（従来型・ユニット型共通）'!$C$6:$L$47,10,FALSE))</f>
        <v/>
      </c>
      <c r="AO60" s="994" t="str">
        <f>IF(AO59="","",VLOOKUP(AO59,'シフト記号表（従来型・ユニット型共通）'!$C$6:$L$47,10,FALSE))</f>
        <v/>
      </c>
      <c r="AP60" s="994" t="str">
        <f>IF(AP59="","",VLOOKUP(AP59,'シフト記号表（従来型・ユニット型共通）'!$C$6:$L$47,10,FALSE))</f>
        <v/>
      </c>
      <c r="AQ60" s="995" t="str">
        <f>IF(AQ59="","",VLOOKUP(AQ59,'シフト記号表（従来型・ユニット型共通）'!$C$6:$L$47,10,FALSE))</f>
        <v/>
      </c>
      <c r="AR60" s="993" t="str">
        <f>IF(AR59="","",VLOOKUP(AR59,'シフト記号表（従来型・ユニット型共通）'!$C$6:$L$47,10,FALSE))</f>
        <v/>
      </c>
      <c r="AS60" s="994" t="str">
        <f>IF(AS59="","",VLOOKUP(AS59,'シフト記号表（従来型・ユニット型共通）'!$C$6:$L$47,10,FALSE))</f>
        <v/>
      </c>
      <c r="AT60" s="994" t="str">
        <f>IF(AT59="","",VLOOKUP(AT59,'シフト記号表（従来型・ユニット型共通）'!$C$6:$L$47,10,FALSE))</f>
        <v/>
      </c>
      <c r="AU60" s="994" t="str">
        <f>IF(AU59="","",VLOOKUP(AU59,'シフト記号表（従来型・ユニット型共通）'!$C$6:$L$47,10,FALSE))</f>
        <v/>
      </c>
      <c r="AV60" s="994" t="str">
        <f>IF(AV59="","",VLOOKUP(AV59,'シフト記号表（従来型・ユニット型共通）'!$C$6:$L$47,10,FALSE))</f>
        <v/>
      </c>
      <c r="AW60" s="994" t="str">
        <f>IF(AW59="","",VLOOKUP(AW59,'シフト記号表（従来型・ユニット型共通）'!$C$6:$L$47,10,FALSE))</f>
        <v/>
      </c>
      <c r="AX60" s="995" t="str">
        <f>IF(AX59="","",VLOOKUP(AX59,'シフト記号表（従来型・ユニット型共通）'!$C$6:$L$47,10,FALSE))</f>
        <v/>
      </c>
      <c r="AY60" s="993" t="str">
        <f>IF(AY59="","",VLOOKUP(AY59,'シフト記号表（従来型・ユニット型共通）'!$C$6:$L$47,10,FALSE))</f>
        <v/>
      </c>
      <c r="AZ60" s="994" t="str">
        <f>IF(AZ59="","",VLOOKUP(AZ59,'シフト記号表（従来型・ユニット型共通）'!$C$6:$L$47,10,FALSE))</f>
        <v/>
      </c>
      <c r="BA60" s="994" t="str">
        <f>IF(BA59="","",VLOOKUP(BA59,'シフト記号表（従来型・ユニット型共通）'!$C$6:$L$47,10,FALSE))</f>
        <v/>
      </c>
      <c r="BB60" s="996">
        <f>IF($BE$3="４週",SUM(W60:AX60),IF($BE$3="暦月",SUM(W60:BA60),""))</f>
        <v>0</v>
      </c>
      <c r="BC60" s="997"/>
      <c r="BD60" s="998">
        <f>IF($BE$3="４週",BB60/4,IF($BE$3="暦月",(BB60/($BE$8/7)),""))</f>
        <v>0</v>
      </c>
      <c r="BE60" s="997"/>
      <c r="BF60" s="999"/>
      <c r="BG60" s="1000"/>
      <c r="BH60" s="1000"/>
      <c r="BI60" s="1000"/>
      <c r="BJ60" s="1001"/>
    </row>
    <row r="61" spans="2:62" ht="20.25" customHeight="1">
      <c r="B61" s="946">
        <f>B59+1</f>
        <v>23</v>
      </c>
      <c r="C61" s="1004"/>
      <c r="D61" s="1005"/>
      <c r="E61" s="981"/>
      <c r="F61" s="982"/>
      <c r="G61" s="981"/>
      <c r="H61" s="982"/>
      <c r="I61" s="1008"/>
      <c r="J61" s="1009"/>
      <c r="K61" s="1010"/>
      <c r="L61" s="1011"/>
      <c r="M61" s="1011"/>
      <c r="N61" s="1005"/>
      <c r="O61" s="987"/>
      <c r="P61" s="988"/>
      <c r="Q61" s="988"/>
      <c r="R61" s="988"/>
      <c r="S61" s="989"/>
      <c r="T61" s="1029" t="s">
        <v>882</v>
      </c>
      <c r="V61" s="1030"/>
      <c r="W61" s="1015"/>
      <c r="X61" s="1016"/>
      <c r="Y61" s="1016"/>
      <c r="Z61" s="1016"/>
      <c r="AA61" s="1016"/>
      <c r="AB61" s="1016"/>
      <c r="AC61" s="1017"/>
      <c r="AD61" s="1015"/>
      <c r="AE61" s="1016"/>
      <c r="AF61" s="1016"/>
      <c r="AG61" s="1016"/>
      <c r="AH61" s="1016"/>
      <c r="AI61" s="1016"/>
      <c r="AJ61" s="1017"/>
      <c r="AK61" s="1015"/>
      <c r="AL61" s="1016"/>
      <c r="AM61" s="1016"/>
      <c r="AN61" s="1016"/>
      <c r="AO61" s="1016"/>
      <c r="AP61" s="1016"/>
      <c r="AQ61" s="1017"/>
      <c r="AR61" s="1015"/>
      <c r="AS61" s="1016"/>
      <c r="AT61" s="1016"/>
      <c r="AU61" s="1016"/>
      <c r="AV61" s="1016"/>
      <c r="AW61" s="1016"/>
      <c r="AX61" s="1017"/>
      <c r="AY61" s="1015"/>
      <c r="AZ61" s="1016"/>
      <c r="BA61" s="1018"/>
      <c r="BB61" s="1019"/>
      <c r="BC61" s="1020"/>
      <c r="BD61" s="1021"/>
      <c r="BE61" s="1022"/>
      <c r="BF61" s="1023"/>
      <c r="BG61" s="1024"/>
      <c r="BH61" s="1024"/>
      <c r="BI61" s="1024"/>
      <c r="BJ61" s="1025"/>
    </row>
    <row r="62" spans="2:62" ht="20.25" customHeight="1">
      <c r="B62" s="975"/>
      <c r="C62" s="979"/>
      <c r="D62" s="980"/>
      <c r="E62" s="981"/>
      <c r="F62" s="982">
        <f>C61</f>
        <v>0</v>
      </c>
      <c r="G62" s="981"/>
      <c r="H62" s="982">
        <f>I61</f>
        <v>0</v>
      </c>
      <c r="I62" s="983"/>
      <c r="J62" s="984"/>
      <c r="K62" s="985"/>
      <c r="L62" s="986"/>
      <c r="M62" s="986"/>
      <c r="N62" s="980"/>
      <c r="O62" s="987"/>
      <c r="P62" s="988"/>
      <c r="Q62" s="988"/>
      <c r="R62" s="988"/>
      <c r="S62" s="989"/>
      <c r="T62" s="1026" t="s">
        <v>885</v>
      </c>
      <c r="U62" s="1027"/>
      <c r="V62" s="1028"/>
      <c r="W62" s="993" t="str">
        <f>IF(W61="","",VLOOKUP(W61,'シフト記号表（従来型・ユニット型共通）'!$C$6:$L$47,10,FALSE))</f>
        <v/>
      </c>
      <c r="X62" s="994" t="str">
        <f>IF(X61="","",VLOOKUP(X61,'シフト記号表（従来型・ユニット型共通）'!$C$6:$L$47,10,FALSE))</f>
        <v/>
      </c>
      <c r="Y62" s="994" t="str">
        <f>IF(Y61="","",VLOOKUP(Y61,'シフト記号表（従来型・ユニット型共通）'!$C$6:$L$47,10,FALSE))</f>
        <v/>
      </c>
      <c r="Z62" s="994" t="str">
        <f>IF(Z61="","",VLOOKUP(Z61,'シフト記号表（従来型・ユニット型共通）'!$C$6:$L$47,10,FALSE))</f>
        <v/>
      </c>
      <c r="AA62" s="994" t="str">
        <f>IF(AA61="","",VLOOKUP(AA61,'シフト記号表（従来型・ユニット型共通）'!$C$6:$L$47,10,FALSE))</f>
        <v/>
      </c>
      <c r="AB62" s="994" t="str">
        <f>IF(AB61="","",VLOOKUP(AB61,'シフト記号表（従来型・ユニット型共通）'!$C$6:$L$47,10,FALSE))</f>
        <v/>
      </c>
      <c r="AC62" s="995" t="str">
        <f>IF(AC61="","",VLOOKUP(AC61,'シフト記号表（従来型・ユニット型共通）'!$C$6:$L$47,10,FALSE))</f>
        <v/>
      </c>
      <c r="AD62" s="993" t="str">
        <f>IF(AD61="","",VLOOKUP(AD61,'シフト記号表（従来型・ユニット型共通）'!$C$6:$L$47,10,FALSE))</f>
        <v/>
      </c>
      <c r="AE62" s="994" t="str">
        <f>IF(AE61="","",VLOOKUP(AE61,'シフト記号表（従来型・ユニット型共通）'!$C$6:$L$47,10,FALSE))</f>
        <v/>
      </c>
      <c r="AF62" s="994" t="str">
        <f>IF(AF61="","",VLOOKUP(AF61,'シフト記号表（従来型・ユニット型共通）'!$C$6:$L$47,10,FALSE))</f>
        <v/>
      </c>
      <c r="AG62" s="994" t="str">
        <f>IF(AG61="","",VLOOKUP(AG61,'シフト記号表（従来型・ユニット型共通）'!$C$6:$L$47,10,FALSE))</f>
        <v/>
      </c>
      <c r="AH62" s="994" t="str">
        <f>IF(AH61="","",VLOOKUP(AH61,'シフト記号表（従来型・ユニット型共通）'!$C$6:$L$47,10,FALSE))</f>
        <v/>
      </c>
      <c r="AI62" s="994" t="str">
        <f>IF(AI61="","",VLOOKUP(AI61,'シフト記号表（従来型・ユニット型共通）'!$C$6:$L$47,10,FALSE))</f>
        <v/>
      </c>
      <c r="AJ62" s="995" t="str">
        <f>IF(AJ61="","",VLOOKUP(AJ61,'シフト記号表（従来型・ユニット型共通）'!$C$6:$L$47,10,FALSE))</f>
        <v/>
      </c>
      <c r="AK62" s="993" t="str">
        <f>IF(AK61="","",VLOOKUP(AK61,'シフト記号表（従来型・ユニット型共通）'!$C$6:$L$47,10,FALSE))</f>
        <v/>
      </c>
      <c r="AL62" s="994" t="str">
        <f>IF(AL61="","",VLOOKUP(AL61,'シフト記号表（従来型・ユニット型共通）'!$C$6:$L$47,10,FALSE))</f>
        <v/>
      </c>
      <c r="AM62" s="994" t="str">
        <f>IF(AM61="","",VLOOKUP(AM61,'シフト記号表（従来型・ユニット型共通）'!$C$6:$L$47,10,FALSE))</f>
        <v/>
      </c>
      <c r="AN62" s="994" t="str">
        <f>IF(AN61="","",VLOOKUP(AN61,'シフト記号表（従来型・ユニット型共通）'!$C$6:$L$47,10,FALSE))</f>
        <v/>
      </c>
      <c r="AO62" s="994" t="str">
        <f>IF(AO61="","",VLOOKUP(AO61,'シフト記号表（従来型・ユニット型共通）'!$C$6:$L$47,10,FALSE))</f>
        <v/>
      </c>
      <c r="AP62" s="994" t="str">
        <f>IF(AP61="","",VLOOKUP(AP61,'シフト記号表（従来型・ユニット型共通）'!$C$6:$L$47,10,FALSE))</f>
        <v/>
      </c>
      <c r="AQ62" s="995" t="str">
        <f>IF(AQ61="","",VLOOKUP(AQ61,'シフト記号表（従来型・ユニット型共通）'!$C$6:$L$47,10,FALSE))</f>
        <v/>
      </c>
      <c r="AR62" s="993" t="str">
        <f>IF(AR61="","",VLOOKUP(AR61,'シフト記号表（従来型・ユニット型共通）'!$C$6:$L$47,10,FALSE))</f>
        <v/>
      </c>
      <c r="AS62" s="994" t="str">
        <f>IF(AS61="","",VLOOKUP(AS61,'シフト記号表（従来型・ユニット型共通）'!$C$6:$L$47,10,FALSE))</f>
        <v/>
      </c>
      <c r="AT62" s="994" t="str">
        <f>IF(AT61="","",VLOOKUP(AT61,'シフト記号表（従来型・ユニット型共通）'!$C$6:$L$47,10,FALSE))</f>
        <v/>
      </c>
      <c r="AU62" s="994" t="str">
        <f>IF(AU61="","",VLOOKUP(AU61,'シフト記号表（従来型・ユニット型共通）'!$C$6:$L$47,10,FALSE))</f>
        <v/>
      </c>
      <c r="AV62" s="994" t="str">
        <f>IF(AV61="","",VLOOKUP(AV61,'シフト記号表（従来型・ユニット型共通）'!$C$6:$L$47,10,FALSE))</f>
        <v/>
      </c>
      <c r="AW62" s="994" t="str">
        <f>IF(AW61="","",VLOOKUP(AW61,'シフト記号表（従来型・ユニット型共通）'!$C$6:$L$47,10,FALSE))</f>
        <v/>
      </c>
      <c r="AX62" s="995" t="str">
        <f>IF(AX61="","",VLOOKUP(AX61,'シフト記号表（従来型・ユニット型共通）'!$C$6:$L$47,10,FALSE))</f>
        <v/>
      </c>
      <c r="AY62" s="993" t="str">
        <f>IF(AY61="","",VLOOKUP(AY61,'シフト記号表（従来型・ユニット型共通）'!$C$6:$L$47,10,FALSE))</f>
        <v/>
      </c>
      <c r="AZ62" s="994" t="str">
        <f>IF(AZ61="","",VLOOKUP(AZ61,'シフト記号表（従来型・ユニット型共通）'!$C$6:$L$47,10,FALSE))</f>
        <v/>
      </c>
      <c r="BA62" s="994" t="str">
        <f>IF(BA61="","",VLOOKUP(BA61,'シフト記号表（従来型・ユニット型共通）'!$C$6:$L$47,10,FALSE))</f>
        <v/>
      </c>
      <c r="BB62" s="996">
        <f>IF($BE$3="４週",SUM(W62:AX62),IF($BE$3="暦月",SUM(W62:BA62),""))</f>
        <v>0</v>
      </c>
      <c r="BC62" s="997"/>
      <c r="BD62" s="998">
        <f>IF($BE$3="４週",BB62/4,IF($BE$3="暦月",(BB62/($BE$8/7)),""))</f>
        <v>0</v>
      </c>
      <c r="BE62" s="997"/>
      <c r="BF62" s="999"/>
      <c r="BG62" s="1000"/>
      <c r="BH62" s="1000"/>
      <c r="BI62" s="1000"/>
      <c r="BJ62" s="1001"/>
    </row>
    <row r="63" spans="2:62" ht="20.25" customHeight="1">
      <c r="B63" s="946">
        <f>B61+1</f>
        <v>24</v>
      </c>
      <c r="C63" s="1004"/>
      <c r="D63" s="1005"/>
      <c r="E63" s="981"/>
      <c r="F63" s="982"/>
      <c r="G63" s="981"/>
      <c r="H63" s="982"/>
      <c r="I63" s="1008"/>
      <c r="J63" s="1009"/>
      <c r="K63" s="1010"/>
      <c r="L63" s="1011"/>
      <c r="M63" s="1011"/>
      <c r="N63" s="1005"/>
      <c r="O63" s="987"/>
      <c r="P63" s="988"/>
      <c r="Q63" s="988"/>
      <c r="R63" s="988"/>
      <c r="S63" s="989"/>
      <c r="T63" s="1029" t="s">
        <v>882</v>
      </c>
      <c r="V63" s="1030"/>
      <c r="W63" s="1015"/>
      <c r="X63" s="1016"/>
      <c r="Y63" s="1016"/>
      <c r="Z63" s="1016"/>
      <c r="AA63" s="1016"/>
      <c r="AB63" s="1016"/>
      <c r="AC63" s="1017"/>
      <c r="AD63" s="1015"/>
      <c r="AE63" s="1016"/>
      <c r="AF63" s="1016"/>
      <c r="AG63" s="1016"/>
      <c r="AH63" s="1016"/>
      <c r="AI63" s="1016"/>
      <c r="AJ63" s="1017"/>
      <c r="AK63" s="1015"/>
      <c r="AL63" s="1016"/>
      <c r="AM63" s="1016"/>
      <c r="AN63" s="1016"/>
      <c r="AO63" s="1016"/>
      <c r="AP63" s="1016"/>
      <c r="AQ63" s="1017"/>
      <c r="AR63" s="1015"/>
      <c r="AS63" s="1016"/>
      <c r="AT63" s="1016"/>
      <c r="AU63" s="1016"/>
      <c r="AV63" s="1016"/>
      <c r="AW63" s="1016"/>
      <c r="AX63" s="1017"/>
      <c r="AY63" s="1015"/>
      <c r="AZ63" s="1016"/>
      <c r="BA63" s="1018"/>
      <c r="BB63" s="1019"/>
      <c r="BC63" s="1020"/>
      <c r="BD63" s="1021"/>
      <c r="BE63" s="1022"/>
      <c r="BF63" s="1023"/>
      <c r="BG63" s="1024"/>
      <c r="BH63" s="1024"/>
      <c r="BI63" s="1024"/>
      <c r="BJ63" s="1025"/>
    </row>
    <row r="64" spans="2:62" ht="20.25" customHeight="1">
      <c r="B64" s="975"/>
      <c r="C64" s="979"/>
      <c r="D64" s="980"/>
      <c r="E64" s="981"/>
      <c r="F64" s="982">
        <f>C63</f>
        <v>0</v>
      </c>
      <c r="G64" s="981"/>
      <c r="H64" s="982">
        <f>I63</f>
        <v>0</v>
      </c>
      <c r="I64" s="983"/>
      <c r="J64" s="984"/>
      <c r="K64" s="985"/>
      <c r="L64" s="986"/>
      <c r="M64" s="986"/>
      <c r="N64" s="980"/>
      <c r="O64" s="987"/>
      <c r="P64" s="988"/>
      <c r="Q64" s="988"/>
      <c r="R64" s="988"/>
      <c r="S64" s="989"/>
      <c r="T64" s="1026" t="s">
        <v>885</v>
      </c>
      <c r="U64" s="1027"/>
      <c r="V64" s="1028"/>
      <c r="W64" s="993" t="str">
        <f>IF(W63="","",VLOOKUP(W63,'シフト記号表（従来型・ユニット型共通）'!$C$6:$L$47,10,FALSE))</f>
        <v/>
      </c>
      <c r="X64" s="994" t="str">
        <f>IF(X63="","",VLOOKUP(X63,'シフト記号表（従来型・ユニット型共通）'!$C$6:$L$47,10,FALSE))</f>
        <v/>
      </c>
      <c r="Y64" s="994" t="str">
        <f>IF(Y63="","",VLOOKUP(Y63,'シフト記号表（従来型・ユニット型共通）'!$C$6:$L$47,10,FALSE))</f>
        <v/>
      </c>
      <c r="Z64" s="994" t="str">
        <f>IF(Z63="","",VLOOKUP(Z63,'シフト記号表（従来型・ユニット型共通）'!$C$6:$L$47,10,FALSE))</f>
        <v/>
      </c>
      <c r="AA64" s="994" t="str">
        <f>IF(AA63="","",VLOOKUP(AA63,'シフト記号表（従来型・ユニット型共通）'!$C$6:$L$47,10,FALSE))</f>
        <v/>
      </c>
      <c r="AB64" s="994" t="str">
        <f>IF(AB63="","",VLOOKUP(AB63,'シフト記号表（従来型・ユニット型共通）'!$C$6:$L$47,10,FALSE))</f>
        <v/>
      </c>
      <c r="AC64" s="995" t="str">
        <f>IF(AC63="","",VLOOKUP(AC63,'シフト記号表（従来型・ユニット型共通）'!$C$6:$L$47,10,FALSE))</f>
        <v/>
      </c>
      <c r="AD64" s="993" t="str">
        <f>IF(AD63="","",VLOOKUP(AD63,'シフト記号表（従来型・ユニット型共通）'!$C$6:$L$47,10,FALSE))</f>
        <v/>
      </c>
      <c r="AE64" s="994" t="str">
        <f>IF(AE63="","",VLOOKUP(AE63,'シフト記号表（従来型・ユニット型共通）'!$C$6:$L$47,10,FALSE))</f>
        <v/>
      </c>
      <c r="AF64" s="994" t="str">
        <f>IF(AF63="","",VLOOKUP(AF63,'シフト記号表（従来型・ユニット型共通）'!$C$6:$L$47,10,FALSE))</f>
        <v/>
      </c>
      <c r="AG64" s="994" t="str">
        <f>IF(AG63="","",VLOOKUP(AG63,'シフト記号表（従来型・ユニット型共通）'!$C$6:$L$47,10,FALSE))</f>
        <v/>
      </c>
      <c r="AH64" s="994" t="str">
        <f>IF(AH63="","",VLOOKUP(AH63,'シフト記号表（従来型・ユニット型共通）'!$C$6:$L$47,10,FALSE))</f>
        <v/>
      </c>
      <c r="AI64" s="994" t="str">
        <f>IF(AI63="","",VLOOKUP(AI63,'シフト記号表（従来型・ユニット型共通）'!$C$6:$L$47,10,FALSE))</f>
        <v/>
      </c>
      <c r="AJ64" s="995" t="str">
        <f>IF(AJ63="","",VLOOKUP(AJ63,'シフト記号表（従来型・ユニット型共通）'!$C$6:$L$47,10,FALSE))</f>
        <v/>
      </c>
      <c r="AK64" s="993" t="str">
        <f>IF(AK63="","",VLOOKUP(AK63,'シフト記号表（従来型・ユニット型共通）'!$C$6:$L$47,10,FALSE))</f>
        <v/>
      </c>
      <c r="AL64" s="994" t="str">
        <f>IF(AL63="","",VLOOKUP(AL63,'シフト記号表（従来型・ユニット型共通）'!$C$6:$L$47,10,FALSE))</f>
        <v/>
      </c>
      <c r="AM64" s="994" t="str">
        <f>IF(AM63="","",VLOOKUP(AM63,'シフト記号表（従来型・ユニット型共通）'!$C$6:$L$47,10,FALSE))</f>
        <v/>
      </c>
      <c r="AN64" s="994" t="str">
        <f>IF(AN63="","",VLOOKUP(AN63,'シフト記号表（従来型・ユニット型共通）'!$C$6:$L$47,10,FALSE))</f>
        <v/>
      </c>
      <c r="AO64" s="994" t="str">
        <f>IF(AO63="","",VLOOKUP(AO63,'シフト記号表（従来型・ユニット型共通）'!$C$6:$L$47,10,FALSE))</f>
        <v/>
      </c>
      <c r="AP64" s="994" t="str">
        <f>IF(AP63="","",VLOOKUP(AP63,'シフト記号表（従来型・ユニット型共通）'!$C$6:$L$47,10,FALSE))</f>
        <v/>
      </c>
      <c r="AQ64" s="995" t="str">
        <f>IF(AQ63="","",VLOOKUP(AQ63,'シフト記号表（従来型・ユニット型共通）'!$C$6:$L$47,10,FALSE))</f>
        <v/>
      </c>
      <c r="AR64" s="993" t="str">
        <f>IF(AR63="","",VLOOKUP(AR63,'シフト記号表（従来型・ユニット型共通）'!$C$6:$L$47,10,FALSE))</f>
        <v/>
      </c>
      <c r="AS64" s="994" t="str">
        <f>IF(AS63="","",VLOOKUP(AS63,'シフト記号表（従来型・ユニット型共通）'!$C$6:$L$47,10,FALSE))</f>
        <v/>
      </c>
      <c r="AT64" s="994" t="str">
        <f>IF(AT63="","",VLOOKUP(AT63,'シフト記号表（従来型・ユニット型共通）'!$C$6:$L$47,10,FALSE))</f>
        <v/>
      </c>
      <c r="AU64" s="994" t="str">
        <f>IF(AU63="","",VLOOKUP(AU63,'シフト記号表（従来型・ユニット型共通）'!$C$6:$L$47,10,FALSE))</f>
        <v/>
      </c>
      <c r="AV64" s="994" t="str">
        <f>IF(AV63="","",VLOOKUP(AV63,'シフト記号表（従来型・ユニット型共通）'!$C$6:$L$47,10,FALSE))</f>
        <v/>
      </c>
      <c r="AW64" s="994" t="str">
        <f>IF(AW63="","",VLOOKUP(AW63,'シフト記号表（従来型・ユニット型共通）'!$C$6:$L$47,10,FALSE))</f>
        <v/>
      </c>
      <c r="AX64" s="995" t="str">
        <f>IF(AX63="","",VLOOKUP(AX63,'シフト記号表（従来型・ユニット型共通）'!$C$6:$L$47,10,FALSE))</f>
        <v/>
      </c>
      <c r="AY64" s="993" t="str">
        <f>IF(AY63="","",VLOOKUP(AY63,'シフト記号表（従来型・ユニット型共通）'!$C$6:$L$47,10,FALSE))</f>
        <v/>
      </c>
      <c r="AZ64" s="994" t="str">
        <f>IF(AZ63="","",VLOOKUP(AZ63,'シフト記号表（従来型・ユニット型共通）'!$C$6:$L$47,10,FALSE))</f>
        <v/>
      </c>
      <c r="BA64" s="994" t="str">
        <f>IF(BA63="","",VLOOKUP(BA63,'シフト記号表（従来型・ユニット型共通）'!$C$6:$L$47,10,FALSE))</f>
        <v/>
      </c>
      <c r="BB64" s="996">
        <f>IF($BE$3="４週",SUM(W64:AX64),IF($BE$3="暦月",SUM(W64:BA64),""))</f>
        <v>0</v>
      </c>
      <c r="BC64" s="997"/>
      <c r="BD64" s="998">
        <f>IF($BE$3="４週",BB64/4,IF($BE$3="暦月",(BB64/($BE$8/7)),""))</f>
        <v>0</v>
      </c>
      <c r="BE64" s="997"/>
      <c r="BF64" s="999"/>
      <c r="BG64" s="1000"/>
      <c r="BH64" s="1000"/>
      <c r="BI64" s="1000"/>
      <c r="BJ64" s="1001"/>
    </row>
    <row r="65" spans="2:62" ht="20.25" customHeight="1">
      <c r="B65" s="946">
        <f>B63+1</f>
        <v>25</v>
      </c>
      <c r="C65" s="1004"/>
      <c r="D65" s="1005"/>
      <c r="E65" s="981"/>
      <c r="F65" s="982"/>
      <c r="G65" s="981"/>
      <c r="H65" s="982"/>
      <c r="I65" s="1008"/>
      <c r="J65" s="1009"/>
      <c r="K65" s="1010"/>
      <c r="L65" s="1011"/>
      <c r="M65" s="1011"/>
      <c r="N65" s="1005"/>
      <c r="O65" s="987"/>
      <c r="P65" s="988"/>
      <c r="Q65" s="988"/>
      <c r="R65" s="988"/>
      <c r="S65" s="989"/>
      <c r="T65" s="1029" t="s">
        <v>882</v>
      </c>
      <c r="V65" s="1030"/>
      <c r="W65" s="1015"/>
      <c r="X65" s="1016"/>
      <c r="Y65" s="1016"/>
      <c r="Z65" s="1016"/>
      <c r="AA65" s="1016"/>
      <c r="AB65" s="1016"/>
      <c r="AC65" s="1017"/>
      <c r="AD65" s="1015"/>
      <c r="AE65" s="1016"/>
      <c r="AF65" s="1016"/>
      <c r="AG65" s="1016"/>
      <c r="AH65" s="1016"/>
      <c r="AI65" s="1016"/>
      <c r="AJ65" s="1017"/>
      <c r="AK65" s="1015"/>
      <c r="AL65" s="1016"/>
      <c r="AM65" s="1016"/>
      <c r="AN65" s="1016"/>
      <c r="AO65" s="1016"/>
      <c r="AP65" s="1016"/>
      <c r="AQ65" s="1017"/>
      <c r="AR65" s="1015"/>
      <c r="AS65" s="1016"/>
      <c r="AT65" s="1016"/>
      <c r="AU65" s="1016"/>
      <c r="AV65" s="1016"/>
      <c r="AW65" s="1016"/>
      <c r="AX65" s="1017"/>
      <c r="AY65" s="1015"/>
      <c r="AZ65" s="1016"/>
      <c r="BA65" s="1018"/>
      <c r="BB65" s="1019"/>
      <c r="BC65" s="1020"/>
      <c r="BD65" s="1021"/>
      <c r="BE65" s="1022"/>
      <c r="BF65" s="1023"/>
      <c r="BG65" s="1024"/>
      <c r="BH65" s="1024"/>
      <c r="BI65" s="1024"/>
      <c r="BJ65" s="1025"/>
    </row>
    <row r="66" spans="2:62" ht="20.25" customHeight="1">
      <c r="B66" s="975"/>
      <c r="C66" s="979"/>
      <c r="D66" s="980"/>
      <c r="E66" s="981"/>
      <c r="F66" s="982">
        <f>C65</f>
        <v>0</v>
      </c>
      <c r="G66" s="981"/>
      <c r="H66" s="982">
        <f>I65</f>
        <v>0</v>
      </c>
      <c r="I66" s="983"/>
      <c r="J66" s="984"/>
      <c r="K66" s="985"/>
      <c r="L66" s="986"/>
      <c r="M66" s="986"/>
      <c r="N66" s="980"/>
      <c r="O66" s="987"/>
      <c r="P66" s="988"/>
      <c r="Q66" s="988"/>
      <c r="R66" s="988"/>
      <c r="S66" s="989"/>
      <c r="T66" s="1026" t="s">
        <v>885</v>
      </c>
      <c r="U66" s="1027"/>
      <c r="V66" s="1028"/>
      <c r="W66" s="993" t="str">
        <f>IF(W65="","",VLOOKUP(W65,'シフト記号表（従来型・ユニット型共通）'!$C$6:$L$47,10,FALSE))</f>
        <v/>
      </c>
      <c r="X66" s="994" t="str">
        <f>IF(X65="","",VLOOKUP(X65,'シフト記号表（従来型・ユニット型共通）'!$C$6:$L$47,10,FALSE))</f>
        <v/>
      </c>
      <c r="Y66" s="994" t="str">
        <f>IF(Y65="","",VLOOKUP(Y65,'シフト記号表（従来型・ユニット型共通）'!$C$6:$L$47,10,FALSE))</f>
        <v/>
      </c>
      <c r="Z66" s="994" t="str">
        <f>IF(Z65="","",VLOOKUP(Z65,'シフト記号表（従来型・ユニット型共通）'!$C$6:$L$47,10,FALSE))</f>
        <v/>
      </c>
      <c r="AA66" s="994" t="str">
        <f>IF(AA65="","",VLOOKUP(AA65,'シフト記号表（従来型・ユニット型共通）'!$C$6:$L$47,10,FALSE))</f>
        <v/>
      </c>
      <c r="AB66" s="994" t="str">
        <f>IF(AB65="","",VLOOKUP(AB65,'シフト記号表（従来型・ユニット型共通）'!$C$6:$L$47,10,FALSE))</f>
        <v/>
      </c>
      <c r="AC66" s="995" t="str">
        <f>IF(AC65="","",VLOOKUP(AC65,'シフト記号表（従来型・ユニット型共通）'!$C$6:$L$47,10,FALSE))</f>
        <v/>
      </c>
      <c r="AD66" s="993" t="str">
        <f>IF(AD65="","",VLOOKUP(AD65,'シフト記号表（従来型・ユニット型共通）'!$C$6:$L$47,10,FALSE))</f>
        <v/>
      </c>
      <c r="AE66" s="994" t="str">
        <f>IF(AE65="","",VLOOKUP(AE65,'シフト記号表（従来型・ユニット型共通）'!$C$6:$L$47,10,FALSE))</f>
        <v/>
      </c>
      <c r="AF66" s="994" t="str">
        <f>IF(AF65="","",VLOOKUP(AF65,'シフト記号表（従来型・ユニット型共通）'!$C$6:$L$47,10,FALSE))</f>
        <v/>
      </c>
      <c r="AG66" s="994" t="str">
        <f>IF(AG65="","",VLOOKUP(AG65,'シフト記号表（従来型・ユニット型共通）'!$C$6:$L$47,10,FALSE))</f>
        <v/>
      </c>
      <c r="AH66" s="994" t="str">
        <f>IF(AH65="","",VLOOKUP(AH65,'シフト記号表（従来型・ユニット型共通）'!$C$6:$L$47,10,FALSE))</f>
        <v/>
      </c>
      <c r="AI66" s="994" t="str">
        <f>IF(AI65="","",VLOOKUP(AI65,'シフト記号表（従来型・ユニット型共通）'!$C$6:$L$47,10,FALSE))</f>
        <v/>
      </c>
      <c r="AJ66" s="995" t="str">
        <f>IF(AJ65="","",VLOOKUP(AJ65,'シフト記号表（従来型・ユニット型共通）'!$C$6:$L$47,10,FALSE))</f>
        <v/>
      </c>
      <c r="AK66" s="993" t="str">
        <f>IF(AK65="","",VLOOKUP(AK65,'シフト記号表（従来型・ユニット型共通）'!$C$6:$L$47,10,FALSE))</f>
        <v/>
      </c>
      <c r="AL66" s="994" t="str">
        <f>IF(AL65="","",VLOOKUP(AL65,'シフト記号表（従来型・ユニット型共通）'!$C$6:$L$47,10,FALSE))</f>
        <v/>
      </c>
      <c r="AM66" s="994" t="str">
        <f>IF(AM65="","",VLOOKUP(AM65,'シフト記号表（従来型・ユニット型共通）'!$C$6:$L$47,10,FALSE))</f>
        <v/>
      </c>
      <c r="AN66" s="994" t="str">
        <f>IF(AN65="","",VLOOKUP(AN65,'シフト記号表（従来型・ユニット型共通）'!$C$6:$L$47,10,FALSE))</f>
        <v/>
      </c>
      <c r="AO66" s="994" t="str">
        <f>IF(AO65="","",VLOOKUP(AO65,'シフト記号表（従来型・ユニット型共通）'!$C$6:$L$47,10,FALSE))</f>
        <v/>
      </c>
      <c r="AP66" s="994" t="str">
        <f>IF(AP65="","",VLOOKUP(AP65,'シフト記号表（従来型・ユニット型共通）'!$C$6:$L$47,10,FALSE))</f>
        <v/>
      </c>
      <c r="AQ66" s="995" t="str">
        <f>IF(AQ65="","",VLOOKUP(AQ65,'シフト記号表（従来型・ユニット型共通）'!$C$6:$L$47,10,FALSE))</f>
        <v/>
      </c>
      <c r="AR66" s="993" t="str">
        <f>IF(AR65="","",VLOOKUP(AR65,'シフト記号表（従来型・ユニット型共通）'!$C$6:$L$47,10,FALSE))</f>
        <v/>
      </c>
      <c r="AS66" s="994" t="str">
        <f>IF(AS65="","",VLOOKUP(AS65,'シフト記号表（従来型・ユニット型共通）'!$C$6:$L$47,10,FALSE))</f>
        <v/>
      </c>
      <c r="AT66" s="994" t="str">
        <f>IF(AT65="","",VLOOKUP(AT65,'シフト記号表（従来型・ユニット型共通）'!$C$6:$L$47,10,FALSE))</f>
        <v/>
      </c>
      <c r="AU66" s="994" t="str">
        <f>IF(AU65="","",VLOOKUP(AU65,'シフト記号表（従来型・ユニット型共通）'!$C$6:$L$47,10,FALSE))</f>
        <v/>
      </c>
      <c r="AV66" s="994" t="str">
        <f>IF(AV65="","",VLOOKUP(AV65,'シフト記号表（従来型・ユニット型共通）'!$C$6:$L$47,10,FALSE))</f>
        <v/>
      </c>
      <c r="AW66" s="994" t="str">
        <f>IF(AW65="","",VLOOKUP(AW65,'シフト記号表（従来型・ユニット型共通）'!$C$6:$L$47,10,FALSE))</f>
        <v/>
      </c>
      <c r="AX66" s="995" t="str">
        <f>IF(AX65="","",VLOOKUP(AX65,'シフト記号表（従来型・ユニット型共通）'!$C$6:$L$47,10,FALSE))</f>
        <v/>
      </c>
      <c r="AY66" s="993" t="str">
        <f>IF(AY65="","",VLOOKUP(AY65,'シフト記号表（従来型・ユニット型共通）'!$C$6:$L$47,10,FALSE))</f>
        <v/>
      </c>
      <c r="AZ66" s="994" t="str">
        <f>IF(AZ65="","",VLOOKUP(AZ65,'シフト記号表（従来型・ユニット型共通）'!$C$6:$L$47,10,FALSE))</f>
        <v/>
      </c>
      <c r="BA66" s="994" t="str">
        <f>IF(BA65="","",VLOOKUP(BA65,'シフト記号表（従来型・ユニット型共通）'!$C$6:$L$47,10,FALSE))</f>
        <v/>
      </c>
      <c r="BB66" s="996">
        <f>IF($BE$3="４週",SUM(W66:AX66),IF($BE$3="暦月",SUM(W66:BA66),""))</f>
        <v>0</v>
      </c>
      <c r="BC66" s="997"/>
      <c r="BD66" s="998">
        <f>IF($BE$3="４週",BB66/4,IF($BE$3="暦月",(BB66/($BE$8/7)),""))</f>
        <v>0</v>
      </c>
      <c r="BE66" s="997"/>
      <c r="BF66" s="999"/>
      <c r="BG66" s="1000"/>
      <c r="BH66" s="1000"/>
      <c r="BI66" s="1000"/>
      <c r="BJ66" s="1001"/>
    </row>
    <row r="67" spans="2:62" ht="20.25" customHeight="1">
      <c r="B67" s="946">
        <f>B65+1</f>
        <v>26</v>
      </c>
      <c r="C67" s="1004"/>
      <c r="D67" s="1005"/>
      <c r="E67" s="981"/>
      <c r="F67" s="982"/>
      <c r="G67" s="981"/>
      <c r="H67" s="982"/>
      <c r="I67" s="1008"/>
      <c r="J67" s="1009"/>
      <c r="K67" s="1010"/>
      <c r="L67" s="1011"/>
      <c r="M67" s="1011"/>
      <c r="N67" s="1005"/>
      <c r="O67" s="987"/>
      <c r="P67" s="988"/>
      <c r="Q67" s="988"/>
      <c r="R67" s="988"/>
      <c r="S67" s="989"/>
      <c r="T67" s="1029" t="s">
        <v>882</v>
      </c>
      <c r="V67" s="1030"/>
      <c r="W67" s="1015"/>
      <c r="X67" s="1016"/>
      <c r="Y67" s="1016"/>
      <c r="Z67" s="1016"/>
      <c r="AA67" s="1016"/>
      <c r="AB67" s="1016"/>
      <c r="AC67" s="1017"/>
      <c r="AD67" s="1015"/>
      <c r="AE67" s="1016"/>
      <c r="AF67" s="1016"/>
      <c r="AG67" s="1016"/>
      <c r="AH67" s="1016"/>
      <c r="AI67" s="1016"/>
      <c r="AJ67" s="1017"/>
      <c r="AK67" s="1015"/>
      <c r="AL67" s="1016"/>
      <c r="AM67" s="1016"/>
      <c r="AN67" s="1016"/>
      <c r="AO67" s="1016"/>
      <c r="AP67" s="1016"/>
      <c r="AQ67" s="1017"/>
      <c r="AR67" s="1015"/>
      <c r="AS67" s="1016"/>
      <c r="AT67" s="1016"/>
      <c r="AU67" s="1016"/>
      <c r="AV67" s="1016"/>
      <c r="AW67" s="1016"/>
      <c r="AX67" s="1017"/>
      <c r="AY67" s="1015"/>
      <c r="AZ67" s="1016"/>
      <c r="BA67" s="1018"/>
      <c r="BB67" s="1019"/>
      <c r="BC67" s="1020"/>
      <c r="BD67" s="1021"/>
      <c r="BE67" s="1022"/>
      <c r="BF67" s="1023"/>
      <c r="BG67" s="1024"/>
      <c r="BH67" s="1024"/>
      <c r="BI67" s="1024"/>
      <c r="BJ67" s="1025"/>
    </row>
    <row r="68" spans="2:62" ht="20.25" customHeight="1">
      <c r="B68" s="975"/>
      <c r="C68" s="979"/>
      <c r="D68" s="980"/>
      <c r="E68" s="981"/>
      <c r="F68" s="982">
        <f>C67</f>
        <v>0</v>
      </c>
      <c r="G68" s="981"/>
      <c r="H68" s="982">
        <f>I67</f>
        <v>0</v>
      </c>
      <c r="I68" s="983"/>
      <c r="J68" s="984"/>
      <c r="K68" s="985"/>
      <c r="L68" s="986"/>
      <c r="M68" s="986"/>
      <c r="N68" s="980"/>
      <c r="O68" s="987"/>
      <c r="P68" s="988"/>
      <c r="Q68" s="988"/>
      <c r="R68" s="988"/>
      <c r="S68" s="989"/>
      <c r="T68" s="1026" t="s">
        <v>885</v>
      </c>
      <c r="U68" s="1027"/>
      <c r="V68" s="1028"/>
      <c r="W68" s="993" t="str">
        <f>IF(W67="","",VLOOKUP(W67,'シフト記号表（従来型・ユニット型共通）'!$C$6:$L$47,10,FALSE))</f>
        <v/>
      </c>
      <c r="X68" s="994" t="str">
        <f>IF(X67="","",VLOOKUP(X67,'シフト記号表（従来型・ユニット型共通）'!$C$6:$L$47,10,FALSE))</f>
        <v/>
      </c>
      <c r="Y68" s="994" t="str">
        <f>IF(Y67="","",VLOOKUP(Y67,'シフト記号表（従来型・ユニット型共通）'!$C$6:$L$47,10,FALSE))</f>
        <v/>
      </c>
      <c r="Z68" s="994" t="str">
        <f>IF(Z67="","",VLOOKUP(Z67,'シフト記号表（従来型・ユニット型共通）'!$C$6:$L$47,10,FALSE))</f>
        <v/>
      </c>
      <c r="AA68" s="994" t="str">
        <f>IF(AA67="","",VLOOKUP(AA67,'シフト記号表（従来型・ユニット型共通）'!$C$6:$L$47,10,FALSE))</f>
        <v/>
      </c>
      <c r="AB68" s="994" t="str">
        <f>IF(AB67="","",VLOOKUP(AB67,'シフト記号表（従来型・ユニット型共通）'!$C$6:$L$47,10,FALSE))</f>
        <v/>
      </c>
      <c r="AC68" s="995" t="str">
        <f>IF(AC67="","",VLOOKUP(AC67,'シフト記号表（従来型・ユニット型共通）'!$C$6:$L$47,10,FALSE))</f>
        <v/>
      </c>
      <c r="AD68" s="993" t="str">
        <f>IF(AD67="","",VLOOKUP(AD67,'シフト記号表（従来型・ユニット型共通）'!$C$6:$L$47,10,FALSE))</f>
        <v/>
      </c>
      <c r="AE68" s="994" t="str">
        <f>IF(AE67="","",VLOOKUP(AE67,'シフト記号表（従来型・ユニット型共通）'!$C$6:$L$47,10,FALSE))</f>
        <v/>
      </c>
      <c r="AF68" s="994" t="str">
        <f>IF(AF67="","",VLOOKUP(AF67,'シフト記号表（従来型・ユニット型共通）'!$C$6:$L$47,10,FALSE))</f>
        <v/>
      </c>
      <c r="AG68" s="994" t="str">
        <f>IF(AG67="","",VLOOKUP(AG67,'シフト記号表（従来型・ユニット型共通）'!$C$6:$L$47,10,FALSE))</f>
        <v/>
      </c>
      <c r="AH68" s="994" t="str">
        <f>IF(AH67="","",VLOOKUP(AH67,'シフト記号表（従来型・ユニット型共通）'!$C$6:$L$47,10,FALSE))</f>
        <v/>
      </c>
      <c r="AI68" s="994" t="str">
        <f>IF(AI67="","",VLOOKUP(AI67,'シフト記号表（従来型・ユニット型共通）'!$C$6:$L$47,10,FALSE))</f>
        <v/>
      </c>
      <c r="AJ68" s="995" t="str">
        <f>IF(AJ67="","",VLOOKUP(AJ67,'シフト記号表（従来型・ユニット型共通）'!$C$6:$L$47,10,FALSE))</f>
        <v/>
      </c>
      <c r="AK68" s="993" t="str">
        <f>IF(AK67="","",VLOOKUP(AK67,'シフト記号表（従来型・ユニット型共通）'!$C$6:$L$47,10,FALSE))</f>
        <v/>
      </c>
      <c r="AL68" s="994" t="str">
        <f>IF(AL67="","",VLOOKUP(AL67,'シフト記号表（従来型・ユニット型共通）'!$C$6:$L$47,10,FALSE))</f>
        <v/>
      </c>
      <c r="AM68" s="994" t="str">
        <f>IF(AM67="","",VLOOKUP(AM67,'シフト記号表（従来型・ユニット型共通）'!$C$6:$L$47,10,FALSE))</f>
        <v/>
      </c>
      <c r="AN68" s="994" t="str">
        <f>IF(AN67="","",VLOOKUP(AN67,'シフト記号表（従来型・ユニット型共通）'!$C$6:$L$47,10,FALSE))</f>
        <v/>
      </c>
      <c r="AO68" s="994" t="str">
        <f>IF(AO67="","",VLOOKUP(AO67,'シフト記号表（従来型・ユニット型共通）'!$C$6:$L$47,10,FALSE))</f>
        <v/>
      </c>
      <c r="AP68" s="994" t="str">
        <f>IF(AP67="","",VLOOKUP(AP67,'シフト記号表（従来型・ユニット型共通）'!$C$6:$L$47,10,FALSE))</f>
        <v/>
      </c>
      <c r="AQ68" s="995" t="str">
        <f>IF(AQ67="","",VLOOKUP(AQ67,'シフト記号表（従来型・ユニット型共通）'!$C$6:$L$47,10,FALSE))</f>
        <v/>
      </c>
      <c r="AR68" s="993" t="str">
        <f>IF(AR67="","",VLOOKUP(AR67,'シフト記号表（従来型・ユニット型共通）'!$C$6:$L$47,10,FALSE))</f>
        <v/>
      </c>
      <c r="AS68" s="994" t="str">
        <f>IF(AS67="","",VLOOKUP(AS67,'シフト記号表（従来型・ユニット型共通）'!$C$6:$L$47,10,FALSE))</f>
        <v/>
      </c>
      <c r="AT68" s="994" t="str">
        <f>IF(AT67="","",VLOOKUP(AT67,'シフト記号表（従来型・ユニット型共通）'!$C$6:$L$47,10,FALSE))</f>
        <v/>
      </c>
      <c r="AU68" s="994" t="str">
        <f>IF(AU67="","",VLOOKUP(AU67,'シフト記号表（従来型・ユニット型共通）'!$C$6:$L$47,10,FALSE))</f>
        <v/>
      </c>
      <c r="AV68" s="994" t="str">
        <f>IF(AV67="","",VLOOKUP(AV67,'シフト記号表（従来型・ユニット型共通）'!$C$6:$L$47,10,FALSE))</f>
        <v/>
      </c>
      <c r="AW68" s="994" t="str">
        <f>IF(AW67="","",VLOOKUP(AW67,'シフト記号表（従来型・ユニット型共通）'!$C$6:$L$47,10,FALSE))</f>
        <v/>
      </c>
      <c r="AX68" s="995" t="str">
        <f>IF(AX67="","",VLOOKUP(AX67,'シフト記号表（従来型・ユニット型共通）'!$C$6:$L$47,10,FALSE))</f>
        <v/>
      </c>
      <c r="AY68" s="993" t="str">
        <f>IF(AY67="","",VLOOKUP(AY67,'シフト記号表（従来型・ユニット型共通）'!$C$6:$L$47,10,FALSE))</f>
        <v/>
      </c>
      <c r="AZ68" s="994" t="str">
        <f>IF(AZ67="","",VLOOKUP(AZ67,'シフト記号表（従来型・ユニット型共通）'!$C$6:$L$47,10,FALSE))</f>
        <v/>
      </c>
      <c r="BA68" s="994" t="str">
        <f>IF(BA67="","",VLOOKUP(BA67,'シフト記号表（従来型・ユニット型共通）'!$C$6:$L$47,10,FALSE))</f>
        <v/>
      </c>
      <c r="BB68" s="996">
        <f>IF($BE$3="４週",SUM(W68:AX68),IF($BE$3="暦月",SUM(W68:BA68),""))</f>
        <v>0</v>
      </c>
      <c r="BC68" s="997"/>
      <c r="BD68" s="998">
        <f>IF($BE$3="４週",BB68/4,IF($BE$3="暦月",(BB68/($BE$8/7)),""))</f>
        <v>0</v>
      </c>
      <c r="BE68" s="997"/>
      <c r="BF68" s="999"/>
      <c r="BG68" s="1000"/>
      <c r="BH68" s="1000"/>
      <c r="BI68" s="1000"/>
      <c r="BJ68" s="1001"/>
    </row>
    <row r="69" spans="2:62" ht="20.25" customHeight="1">
      <c r="B69" s="946">
        <f>B67+1</f>
        <v>27</v>
      </c>
      <c r="C69" s="1004"/>
      <c r="D69" s="1005"/>
      <c r="E69" s="981"/>
      <c r="F69" s="982"/>
      <c r="G69" s="981"/>
      <c r="H69" s="982"/>
      <c r="I69" s="1008"/>
      <c r="J69" s="1009"/>
      <c r="K69" s="1010"/>
      <c r="L69" s="1011"/>
      <c r="M69" s="1011"/>
      <c r="N69" s="1005"/>
      <c r="O69" s="987"/>
      <c r="P69" s="988"/>
      <c r="Q69" s="988"/>
      <c r="R69" s="988"/>
      <c r="S69" s="989"/>
      <c r="T69" s="1029" t="s">
        <v>882</v>
      </c>
      <c r="V69" s="1030"/>
      <c r="W69" s="1015"/>
      <c r="X69" s="1016"/>
      <c r="Y69" s="1016"/>
      <c r="Z69" s="1016"/>
      <c r="AA69" s="1016"/>
      <c r="AB69" s="1016"/>
      <c r="AC69" s="1017"/>
      <c r="AD69" s="1015"/>
      <c r="AE69" s="1016"/>
      <c r="AF69" s="1016"/>
      <c r="AG69" s="1016"/>
      <c r="AH69" s="1016"/>
      <c r="AI69" s="1016"/>
      <c r="AJ69" s="1017"/>
      <c r="AK69" s="1015"/>
      <c r="AL69" s="1016"/>
      <c r="AM69" s="1016"/>
      <c r="AN69" s="1016"/>
      <c r="AO69" s="1016"/>
      <c r="AP69" s="1016"/>
      <c r="AQ69" s="1017"/>
      <c r="AR69" s="1015"/>
      <c r="AS69" s="1016"/>
      <c r="AT69" s="1016"/>
      <c r="AU69" s="1016"/>
      <c r="AV69" s="1016"/>
      <c r="AW69" s="1016"/>
      <c r="AX69" s="1017"/>
      <c r="AY69" s="1015"/>
      <c r="AZ69" s="1016"/>
      <c r="BA69" s="1018"/>
      <c r="BB69" s="1019"/>
      <c r="BC69" s="1020"/>
      <c r="BD69" s="1021"/>
      <c r="BE69" s="1022"/>
      <c r="BF69" s="1023"/>
      <c r="BG69" s="1024"/>
      <c r="BH69" s="1024"/>
      <c r="BI69" s="1024"/>
      <c r="BJ69" s="1025"/>
    </row>
    <row r="70" spans="2:62" ht="20.25" customHeight="1">
      <c r="B70" s="975"/>
      <c r="C70" s="979"/>
      <c r="D70" s="980"/>
      <c r="E70" s="981"/>
      <c r="F70" s="982">
        <f>C69</f>
        <v>0</v>
      </c>
      <c r="G70" s="981"/>
      <c r="H70" s="982">
        <f>I69</f>
        <v>0</v>
      </c>
      <c r="I70" s="983"/>
      <c r="J70" s="984"/>
      <c r="K70" s="985"/>
      <c r="L70" s="986"/>
      <c r="M70" s="986"/>
      <c r="N70" s="980"/>
      <c r="O70" s="987"/>
      <c r="P70" s="988"/>
      <c r="Q70" s="988"/>
      <c r="R70" s="988"/>
      <c r="S70" s="989"/>
      <c r="T70" s="1026" t="s">
        <v>885</v>
      </c>
      <c r="U70" s="1027"/>
      <c r="V70" s="1028"/>
      <c r="W70" s="993" t="str">
        <f>IF(W69="","",VLOOKUP(W69,'シフト記号表（従来型・ユニット型共通）'!$C$6:$L$47,10,FALSE))</f>
        <v/>
      </c>
      <c r="X70" s="994" t="str">
        <f>IF(X69="","",VLOOKUP(X69,'シフト記号表（従来型・ユニット型共通）'!$C$6:$L$47,10,FALSE))</f>
        <v/>
      </c>
      <c r="Y70" s="994" t="str">
        <f>IF(Y69="","",VLOOKUP(Y69,'シフト記号表（従来型・ユニット型共通）'!$C$6:$L$47,10,FALSE))</f>
        <v/>
      </c>
      <c r="Z70" s="994" t="str">
        <f>IF(Z69="","",VLOOKUP(Z69,'シフト記号表（従来型・ユニット型共通）'!$C$6:$L$47,10,FALSE))</f>
        <v/>
      </c>
      <c r="AA70" s="994" t="str">
        <f>IF(AA69="","",VLOOKUP(AA69,'シフト記号表（従来型・ユニット型共通）'!$C$6:$L$47,10,FALSE))</f>
        <v/>
      </c>
      <c r="AB70" s="994" t="str">
        <f>IF(AB69="","",VLOOKUP(AB69,'シフト記号表（従来型・ユニット型共通）'!$C$6:$L$47,10,FALSE))</f>
        <v/>
      </c>
      <c r="AC70" s="995" t="str">
        <f>IF(AC69="","",VLOOKUP(AC69,'シフト記号表（従来型・ユニット型共通）'!$C$6:$L$47,10,FALSE))</f>
        <v/>
      </c>
      <c r="AD70" s="993" t="str">
        <f>IF(AD69="","",VLOOKUP(AD69,'シフト記号表（従来型・ユニット型共通）'!$C$6:$L$47,10,FALSE))</f>
        <v/>
      </c>
      <c r="AE70" s="994" t="str">
        <f>IF(AE69="","",VLOOKUP(AE69,'シフト記号表（従来型・ユニット型共通）'!$C$6:$L$47,10,FALSE))</f>
        <v/>
      </c>
      <c r="AF70" s="994" t="str">
        <f>IF(AF69="","",VLOOKUP(AF69,'シフト記号表（従来型・ユニット型共通）'!$C$6:$L$47,10,FALSE))</f>
        <v/>
      </c>
      <c r="AG70" s="994" t="str">
        <f>IF(AG69="","",VLOOKUP(AG69,'シフト記号表（従来型・ユニット型共通）'!$C$6:$L$47,10,FALSE))</f>
        <v/>
      </c>
      <c r="AH70" s="994" t="str">
        <f>IF(AH69="","",VLOOKUP(AH69,'シフト記号表（従来型・ユニット型共通）'!$C$6:$L$47,10,FALSE))</f>
        <v/>
      </c>
      <c r="AI70" s="994" t="str">
        <f>IF(AI69="","",VLOOKUP(AI69,'シフト記号表（従来型・ユニット型共通）'!$C$6:$L$47,10,FALSE))</f>
        <v/>
      </c>
      <c r="AJ70" s="995" t="str">
        <f>IF(AJ69="","",VLOOKUP(AJ69,'シフト記号表（従来型・ユニット型共通）'!$C$6:$L$47,10,FALSE))</f>
        <v/>
      </c>
      <c r="AK70" s="993" t="str">
        <f>IF(AK69="","",VLOOKUP(AK69,'シフト記号表（従来型・ユニット型共通）'!$C$6:$L$47,10,FALSE))</f>
        <v/>
      </c>
      <c r="AL70" s="994" t="str">
        <f>IF(AL69="","",VLOOKUP(AL69,'シフト記号表（従来型・ユニット型共通）'!$C$6:$L$47,10,FALSE))</f>
        <v/>
      </c>
      <c r="AM70" s="994" t="str">
        <f>IF(AM69="","",VLOOKUP(AM69,'シフト記号表（従来型・ユニット型共通）'!$C$6:$L$47,10,FALSE))</f>
        <v/>
      </c>
      <c r="AN70" s="994" t="str">
        <f>IF(AN69="","",VLOOKUP(AN69,'シフト記号表（従来型・ユニット型共通）'!$C$6:$L$47,10,FALSE))</f>
        <v/>
      </c>
      <c r="AO70" s="994" t="str">
        <f>IF(AO69="","",VLOOKUP(AO69,'シフト記号表（従来型・ユニット型共通）'!$C$6:$L$47,10,FALSE))</f>
        <v/>
      </c>
      <c r="AP70" s="994" t="str">
        <f>IF(AP69="","",VLOOKUP(AP69,'シフト記号表（従来型・ユニット型共通）'!$C$6:$L$47,10,FALSE))</f>
        <v/>
      </c>
      <c r="AQ70" s="995" t="str">
        <f>IF(AQ69="","",VLOOKUP(AQ69,'シフト記号表（従来型・ユニット型共通）'!$C$6:$L$47,10,FALSE))</f>
        <v/>
      </c>
      <c r="AR70" s="993" t="str">
        <f>IF(AR69="","",VLOOKUP(AR69,'シフト記号表（従来型・ユニット型共通）'!$C$6:$L$47,10,FALSE))</f>
        <v/>
      </c>
      <c r="AS70" s="994" t="str">
        <f>IF(AS69="","",VLOOKUP(AS69,'シフト記号表（従来型・ユニット型共通）'!$C$6:$L$47,10,FALSE))</f>
        <v/>
      </c>
      <c r="AT70" s="994" t="str">
        <f>IF(AT69="","",VLOOKUP(AT69,'シフト記号表（従来型・ユニット型共通）'!$C$6:$L$47,10,FALSE))</f>
        <v/>
      </c>
      <c r="AU70" s="994" t="str">
        <f>IF(AU69="","",VLOOKUP(AU69,'シフト記号表（従来型・ユニット型共通）'!$C$6:$L$47,10,FALSE))</f>
        <v/>
      </c>
      <c r="AV70" s="994" t="str">
        <f>IF(AV69="","",VLOOKUP(AV69,'シフト記号表（従来型・ユニット型共通）'!$C$6:$L$47,10,FALSE))</f>
        <v/>
      </c>
      <c r="AW70" s="994" t="str">
        <f>IF(AW69="","",VLOOKUP(AW69,'シフト記号表（従来型・ユニット型共通）'!$C$6:$L$47,10,FALSE))</f>
        <v/>
      </c>
      <c r="AX70" s="995" t="str">
        <f>IF(AX69="","",VLOOKUP(AX69,'シフト記号表（従来型・ユニット型共通）'!$C$6:$L$47,10,FALSE))</f>
        <v/>
      </c>
      <c r="AY70" s="993" t="str">
        <f>IF(AY69="","",VLOOKUP(AY69,'シフト記号表（従来型・ユニット型共通）'!$C$6:$L$47,10,FALSE))</f>
        <v/>
      </c>
      <c r="AZ70" s="994" t="str">
        <f>IF(AZ69="","",VLOOKUP(AZ69,'シフト記号表（従来型・ユニット型共通）'!$C$6:$L$47,10,FALSE))</f>
        <v/>
      </c>
      <c r="BA70" s="994" t="str">
        <f>IF(BA69="","",VLOOKUP(BA69,'シフト記号表（従来型・ユニット型共通）'!$C$6:$L$47,10,FALSE))</f>
        <v/>
      </c>
      <c r="BB70" s="996">
        <f>IF($BE$3="４週",SUM(W70:AX70),IF($BE$3="暦月",SUM(W70:BA70),""))</f>
        <v>0</v>
      </c>
      <c r="BC70" s="997"/>
      <c r="BD70" s="998">
        <f>IF($BE$3="４週",BB70/4,IF($BE$3="暦月",(BB70/($BE$8/7)),""))</f>
        <v>0</v>
      </c>
      <c r="BE70" s="997"/>
      <c r="BF70" s="999"/>
      <c r="BG70" s="1000"/>
      <c r="BH70" s="1000"/>
      <c r="BI70" s="1000"/>
      <c r="BJ70" s="1001"/>
    </row>
    <row r="71" spans="2:62" ht="20.25" customHeight="1">
      <c r="B71" s="946">
        <f>B69+1</f>
        <v>28</v>
      </c>
      <c r="C71" s="1004"/>
      <c r="D71" s="1005"/>
      <c r="E71" s="981"/>
      <c r="F71" s="982"/>
      <c r="G71" s="981"/>
      <c r="H71" s="982"/>
      <c r="I71" s="1008"/>
      <c r="J71" s="1009"/>
      <c r="K71" s="1010"/>
      <c r="L71" s="1011"/>
      <c r="M71" s="1011"/>
      <c r="N71" s="1005"/>
      <c r="O71" s="987"/>
      <c r="P71" s="988"/>
      <c r="Q71" s="988"/>
      <c r="R71" s="988"/>
      <c r="S71" s="989"/>
      <c r="T71" s="1029" t="s">
        <v>882</v>
      </c>
      <c r="V71" s="1030"/>
      <c r="W71" s="1015"/>
      <c r="X71" s="1016"/>
      <c r="Y71" s="1016"/>
      <c r="Z71" s="1016"/>
      <c r="AA71" s="1016"/>
      <c r="AB71" s="1016"/>
      <c r="AC71" s="1017"/>
      <c r="AD71" s="1015"/>
      <c r="AE71" s="1016"/>
      <c r="AF71" s="1016"/>
      <c r="AG71" s="1016"/>
      <c r="AH71" s="1016"/>
      <c r="AI71" s="1016"/>
      <c r="AJ71" s="1017"/>
      <c r="AK71" s="1015"/>
      <c r="AL71" s="1016"/>
      <c r="AM71" s="1016"/>
      <c r="AN71" s="1016"/>
      <c r="AO71" s="1016"/>
      <c r="AP71" s="1016"/>
      <c r="AQ71" s="1017"/>
      <c r="AR71" s="1015"/>
      <c r="AS71" s="1016"/>
      <c r="AT71" s="1016"/>
      <c r="AU71" s="1016"/>
      <c r="AV71" s="1016"/>
      <c r="AW71" s="1016"/>
      <c r="AX71" s="1017"/>
      <c r="AY71" s="1015"/>
      <c r="AZ71" s="1016"/>
      <c r="BA71" s="1018"/>
      <c r="BB71" s="1019"/>
      <c r="BC71" s="1020"/>
      <c r="BD71" s="1021"/>
      <c r="BE71" s="1022"/>
      <c r="BF71" s="1023"/>
      <c r="BG71" s="1024"/>
      <c r="BH71" s="1024"/>
      <c r="BI71" s="1024"/>
      <c r="BJ71" s="1025"/>
    </row>
    <row r="72" spans="2:62" ht="20.25" customHeight="1">
      <c r="B72" s="975"/>
      <c r="C72" s="979"/>
      <c r="D72" s="980"/>
      <c r="E72" s="981"/>
      <c r="F72" s="982">
        <f>C71</f>
        <v>0</v>
      </c>
      <c r="G72" s="981"/>
      <c r="H72" s="982">
        <f>I71</f>
        <v>0</v>
      </c>
      <c r="I72" s="983"/>
      <c r="J72" s="984"/>
      <c r="K72" s="985"/>
      <c r="L72" s="986"/>
      <c r="M72" s="986"/>
      <c r="N72" s="980"/>
      <c r="O72" s="987"/>
      <c r="P72" s="988"/>
      <c r="Q72" s="988"/>
      <c r="R72" s="988"/>
      <c r="S72" s="989"/>
      <c r="T72" s="1026" t="s">
        <v>885</v>
      </c>
      <c r="U72" s="1027"/>
      <c r="V72" s="1028"/>
      <c r="W72" s="993" t="str">
        <f>IF(W71="","",VLOOKUP(W71,'シフト記号表（従来型・ユニット型共通）'!$C$6:$L$47,10,FALSE))</f>
        <v/>
      </c>
      <c r="X72" s="994" t="str">
        <f>IF(X71="","",VLOOKUP(X71,'シフト記号表（従来型・ユニット型共通）'!$C$6:$L$47,10,FALSE))</f>
        <v/>
      </c>
      <c r="Y72" s="994" t="str">
        <f>IF(Y71="","",VLOOKUP(Y71,'シフト記号表（従来型・ユニット型共通）'!$C$6:$L$47,10,FALSE))</f>
        <v/>
      </c>
      <c r="Z72" s="994" t="str">
        <f>IF(Z71="","",VLOOKUP(Z71,'シフト記号表（従来型・ユニット型共通）'!$C$6:$L$47,10,FALSE))</f>
        <v/>
      </c>
      <c r="AA72" s="994" t="str">
        <f>IF(AA71="","",VLOOKUP(AA71,'シフト記号表（従来型・ユニット型共通）'!$C$6:$L$47,10,FALSE))</f>
        <v/>
      </c>
      <c r="AB72" s="994" t="str">
        <f>IF(AB71="","",VLOOKUP(AB71,'シフト記号表（従来型・ユニット型共通）'!$C$6:$L$47,10,FALSE))</f>
        <v/>
      </c>
      <c r="AC72" s="995" t="str">
        <f>IF(AC71="","",VLOOKUP(AC71,'シフト記号表（従来型・ユニット型共通）'!$C$6:$L$47,10,FALSE))</f>
        <v/>
      </c>
      <c r="AD72" s="993" t="str">
        <f>IF(AD71="","",VLOOKUP(AD71,'シフト記号表（従来型・ユニット型共通）'!$C$6:$L$47,10,FALSE))</f>
        <v/>
      </c>
      <c r="AE72" s="994" t="str">
        <f>IF(AE71="","",VLOOKUP(AE71,'シフト記号表（従来型・ユニット型共通）'!$C$6:$L$47,10,FALSE))</f>
        <v/>
      </c>
      <c r="AF72" s="994" t="str">
        <f>IF(AF71="","",VLOOKUP(AF71,'シフト記号表（従来型・ユニット型共通）'!$C$6:$L$47,10,FALSE))</f>
        <v/>
      </c>
      <c r="AG72" s="994" t="str">
        <f>IF(AG71="","",VLOOKUP(AG71,'シフト記号表（従来型・ユニット型共通）'!$C$6:$L$47,10,FALSE))</f>
        <v/>
      </c>
      <c r="AH72" s="994" t="str">
        <f>IF(AH71="","",VLOOKUP(AH71,'シフト記号表（従来型・ユニット型共通）'!$C$6:$L$47,10,FALSE))</f>
        <v/>
      </c>
      <c r="AI72" s="994" t="str">
        <f>IF(AI71="","",VLOOKUP(AI71,'シフト記号表（従来型・ユニット型共通）'!$C$6:$L$47,10,FALSE))</f>
        <v/>
      </c>
      <c r="AJ72" s="995" t="str">
        <f>IF(AJ71="","",VLOOKUP(AJ71,'シフト記号表（従来型・ユニット型共通）'!$C$6:$L$47,10,FALSE))</f>
        <v/>
      </c>
      <c r="AK72" s="993" t="str">
        <f>IF(AK71="","",VLOOKUP(AK71,'シフト記号表（従来型・ユニット型共通）'!$C$6:$L$47,10,FALSE))</f>
        <v/>
      </c>
      <c r="AL72" s="994" t="str">
        <f>IF(AL71="","",VLOOKUP(AL71,'シフト記号表（従来型・ユニット型共通）'!$C$6:$L$47,10,FALSE))</f>
        <v/>
      </c>
      <c r="AM72" s="994" t="str">
        <f>IF(AM71="","",VLOOKUP(AM71,'シフト記号表（従来型・ユニット型共通）'!$C$6:$L$47,10,FALSE))</f>
        <v/>
      </c>
      <c r="AN72" s="994" t="str">
        <f>IF(AN71="","",VLOOKUP(AN71,'シフト記号表（従来型・ユニット型共通）'!$C$6:$L$47,10,FALSE))</f>
        <v/>
      </c>
      <c r="AO72" s="994" t="str">
        <f>IF(AO71="","",VLOOKUP(AO71,'シフト記号表（従来型・ユニット型共通）'!$C$6:$L$47,10,FALSE))</f>
        <v/>
      </c>
      <c r="AP72" s="994" t="str">
        <f>IF(AP71="","",VLOOKUP(AP71,'シフト記号表（従来型・ユニット型共通）'!$C$6:$L$47,10,FALSE))</f>
        <v/>
      </c>
      <c r="AQ72" s="995" t="str">
        <f>IF(AQ71="","",VLOOKUP(AQ71,'シフト記号表（従来型・ユニット型共通）'!$C$6:$L$47,10,FALSE))</f>
        <v/>
      </c>
      <c r="AR72" s="993" t="str">
        <f>IF(AR71="","",VLOOKUP(AR71,'シフト記号表（従来型・ユニット型共通）'!$C$6:$L$47,10,FALSE))</f>
        <v/>
      </c>
      <c r="AS72" s="994" t="str">
        <f>IF(AS71="","",VLOOKUP(AS71,'シフト記号表（従来型・ユニット型共通）'!$C$6:$L$47,10,FALSE))</f>
        <v/>
      </c>
      <c r="AT72" s="994" t="str">
        <f>IF(AT71="","",VLOOKUP(AT71,'シフト記号表（従来型・ユニット型共通）'!$C$6:$L$47,10,FALSE))</f>
        <v/>
      </c>
      <c r="AU72" s="994" t="str">
        <f>IF(AU71="","",VLOOKUP(AU71,'シフト記号表（従来型・ユニット型共通）'!$C$6:$L$47,10,FALSE))</f>
        <v/>
      </c>
      <c r="AV72" s="994" t="str">
        <f>IF(AV71="","",VLOOKUP(AV71,'シフト記号表（従来型・ユニット型共通）'!$C$6:$L$47,10,FALSE))</f>
        <v/>
      </c>
      <c r="AW72" s="994" t="str">
        <f>IF(AW71="","",VLOOKUP(AW71,'シフト記号表（従来型・ユニット型共通）'!$C$6:$L$47,10,FALSE))</f>
        <v/>
      </c>
      <c r="AX72" s="995" t="str">
        <f>IF(AX71="","",VLOOKUP(AX71,'シフト記号表（従来型・ユニット型共通）'!$C$6:$L$47,10,FALSE))</f>
        <v/>
      </c>
      <c r="AY72" s="993" t="str">
        <f>IF(AY71="","",VLOOKUP(AY71,'シフト記号表（従来型・ユニット型共通）'!$C$6:$L$47,10,FALSE))</f>
        <v/>
      </c>
      <c r="AZ72" s="994" t="str">
        <f>IF(AZ71="","",VLOOKUP(AZ71,'シフト記号表（従来型・ユニット型共通）'!$C$6:$L$47,10,FALSE))</f>
        <v/>
      </c>
      <c r="BA72" s="994" t="str">
        <f>IF(BA71="","",VLOOKUP(BA71,'シフト記号表（従来型・ユニット型共通）'!$C$6:$L$47,10,FALSE))</f>
        <v/>
      </c>
      <c r="BB72" s="996">
        <f>IF($BE$3="４週",SUM(W72:AX72),IF($BE$3="暦月",SUM(W72:BA72),""))</f>
        <v>0</v>
      </c>
      <c r="BC72" s="997"/>
      <c r="BD72" s="998">
        <f>IF($BE$3="４週",BB72/4,IF($BE$3="暦月",(BB72/($BE$8/7)),""))</f>
        <v>0</v>
      </c>
      <c r="BE72" s="997"/>
      <c r="BF72" s="999"/>
      <c r="BG72" s="1000"/>
      <c r="BH72" s="1000"/>
      <c r="BI72" s="1000"/>
      <c r="BJ72" s="1001"/>
    </row>
    <row r="73" spans="2:62" ht="20.25" customHeight="1">
      <c r="B73" s="946">
        <f>B71+1</f>
        <v>29</v>
      </c>
      <c r="C73" s="1004"/>
      <c r="D73" s="1005"/>
      <c r="E73" s="981"/>
      <c r="F73" s="982"/>
      <c r="G73" s="981"/>
      <c r="H73" s="982"/>
      <c r="I73" s="1008"/>
      <c r="J73" s="1009"/>
      <c r="K73" s="1010"/>
      <c r="L73" s="1011"/>
      <c r="M73" s="1011"/>
      <c r="N73" s="1005"/>
      <c r="O73" s="987"/>
      <c r="P73" s="988"/>
      <c r="Q73" s="988"/>
      <c r="R73" s="988"/>
      <c r="S73" s="989"/>
      <c r="T73" s="1029" t="s">
        <v>882</v>
      </c>
      <c r="V73" s="1030"/>
      <c r="W73" s="1015"/>
      <c r="X73" s="1016"/>
      <c r="Y73" s="1016"/>
      <c r="Z73" s="1016"/>
      <c r="AA73" s="1016"/>
      <c r="AB73" s="1016"/>
      <c r="AC73" s="1017"/>
      <c r="AD73" s="1015"/>
      <c r="AE73" s="1016"/>
      <c r="AF73" s="1016"/>
      <c r="AG73" s="1016"/>
      <c r="AH73" s="1016"/>
      <c r="AI73" s="1016"/>
      <c r="AJ73" s="1017"/>
      <c r="AK73" s="1015"/>
      <c r="AL73" s="1016"/>
      <c r="AM73" s="1016"/>
      <c r="AN73" s="1016"/>
      <c r="AO73" s="1016"/>
      <c r="AP73" s="1016"/>
      <c r="AQ73" s="1017"/>
      <c r="AR73" s="1015"/>
      <c r="AS73" s="1016"/>
      <c r="AT73" s="1016"/>
      <c r="AU73" s="1016"/>
      <c r="AV73" s="1016"/>
      <c r="AW73" s="1016"/>
      <c r="AX73" s="1017"/>
      <c r="AY73" s="1015"/>
      <c r="AZ73" s="1016"/>
      <c r="BA73" s="1018"/>
      <c r="BB73" s="1019"/>
      <c r="BC73" s="1020"/>
      <c r="BD73" s="1021"/>
      <c r="BE73" s="1022"/>
      <c r="BF73" s="1023"/>
      <c r="BG73" s="1024"/>
      <c r="BH73" s="1024"/>
      <c r="BI73" s="1024"/>
      <c r="BJ73" s="1025"/>
    </row>
    <row r="74" spans="2:62" ht="20.25" customHeight="1">
      <c r="B74" s="975"/>
      <c r="C74" s="1031"/>
      <c r="D74" s="1032"/>
      <c r="E74" s="1033"/>
      <c r="F74" s="1034">
        <f>C73</f>
        <v>0</v>
      </c>
      <c r="G74" s="1033"/>
      <c r="H74" s="1034">
        <f>I73</f>
        <v>0</v>
      </c>
      <c r="I74" s="1035"/>
      <c r="J74" s="1036"/>
      <c r="K74" s="1037"/>
      <c r="L74" s="1038"/>
      <c r="M74" s="1038"/>
      <c r="N74" s="1032"/>
      <c r="O74" s="987"/>
      <c r="P74" s="988"/>
      <c r="Q74" s="988"/>
      <c r="R74" s="988"/>
      <c r="S74" s="989"/>
      <c r="T74" s="1026" t="s">
        <v>885</v>
      </c>
      <c r="U74" s="1027"/>
      <c r="V74" s="1028"/>
      <c r="W74" s="993" t="str">
        <f>IF(W73="","",VLOOKUP(W73,'シフト記号表（従来型・ユニット型共通）'!$C$6:$L$47,10,FALSE))</f>
        <v/>
      </c>
      <c r="X74" s="994" t="str">
        <f>IF(X73="","",VLOOKUP(X73,'シフト記号表（従来型・ユニット型共通）'!$C$6:$L$47,10,FALSE))</f>
        <v/>
      </c>
      <c r="Y74" s="994" t="str">
        <f>IF(Y73="","",VLOOKUP(Y73,'シフト記号表（従来型・ユニット型共通）'!$C$6:$L$47,10,FALSE))</f>
        <v/>
      </c>
      <c r="Z74" s="994" t="str">
        <f>IF(Z73="","",VLOOKUP(Z73,'シフト記号表（従来型・ユニット型共通）'!$C$6:$L$47,10,FALSE))</f>
        <v/>
      </c>
      <c r="AA74" s="994" t="str">
        <f>IF(AA73="","",VLOOKUP(AA73,'シフト記号表（従来型・ユニット型共通）'!$C$6:$L$47,10,FALSE))</f>
        <v/>
      </c>
      <c r="AB74" s="994" t="str">
        <f>IF(AB73="","",VLOOKUP(AB73,'シフト記号表（従来型・ユニット型共通）'!$C$6:$L$47,10,FALSE))</f>
        <v/>
      </c>
      <c r="AC74" s="995" t="str">
        <f>IF(AC73="","",VLOOKUP(AC73,'シフト記号表（従来型・ユニット型共通）'!$C$6:$L$47,10,FALSE))</f>
        <v/>
      </c>
      <c r="AD74" s="993" t="str">
        <f>IF(AD73="","",VLOOKUP(AD73,'シフト記号表（従来型・ユニット型共通）'!$C$6:$L$47,10,FALSE))</f>
        <v/>
      </c>
      <c r="AE74" s="994" t="str">
        <f>IF(AE73="","",VLOOKUP(AE73,'シフト記号表（従来型・ユニット型共通）'!$C$6:$L$47,10,FALSE))</f>
        <v/>
      </c>
      <c r="AF74" s="994" t="str">
        <f>IF(AF73="","",VLOOKUP(AF73,'シフト記号表（従来型・ユニット型共通）'!$C$6:$L$47,10,FALSE))</f>
        <v/>
      </c>
      <c r="AG74" s="994" t="str">
        <f>IF(AG73="","",VLOOKUP(AG73,'シフト記号表（従来型・ユニット型共通）'!$C$6:$L$47,10,FALSE))</f>
        <v/>
      </c>
      <c r="AH74" s="994" t="str">
        <f>IF(AH73="","",VLOOKUP(AH73,'シフト記号表（従来型・ユニット型共通）'!$C$6:$L$47,10,FALSE))</f>
        <v/>
      </c>
      <c r="AI74" s="994" t="str">
        <f>IF(AI73="","",VLOOKUP(AI73,'シフト記号表（従来型・ユニット型共通）'!$C$6:$L$47,10,FALSE))</f>
        <v/>
      </c>
      <c r="AJ74" s="995" t="str">
        <f>IF(AJ73="","",VLOOKUP(AJ73,'シフト記号表（従来型・ユニット型共通）'!$C$6:$L$47,10,FALSE))</f>
        <v/>
      </c>
      <c r="AK74" s="993" t="str">
        <f>IF(AK73="","",VLOOKUP(AK73,'シフト記号表（従来型・ユニット型共通）'!$C$6:$L$47,10,FALSE))</f>
        <v/>
      </c>
      <c r="AL74" s="994" t="str">
        <f>IF(AL73="","",VLOOKUP(AL73,'シフト記号表（従来型・ユニット型共通）'!$C$6:$L$47,10,FALSE))</f>
        <v/>
      </c>
      <c r="AM74" s="994" t="str">
        <f>IF(AM73="","",VLOOKUP(AM73,'シフト記号表（従来型・ユニット型共通）'!$C$6:$L$47,10,FALSE))</f>
        <v/>
      </c>
      <c r="AN74" s="994" t="str">
        <f>IF(AN73="","",VLOOKUP(AN73,'シフト記号表（従来型・ユニット型共通）'!$C$6:$L$47,10,FALSE))</f>
        <v/>
      </c>
      <c r="AO74" s="994" t="str">
        <f>IF(AO73="","",VLOOKUP(AO73,'シフト記号表（従来型・ユニット型共通）'!$C$6:$L$47,10,FALSE))</f>
        <v/>
      </c>
      <c r="AP74" s="994" t="str">
        <f>IF(AP73="","",VLOOKUP(AP73,'シフト記号表（従来型・ユニット型共通）'!$C$6:$L$47,10,FALSE))</f>
        <v/>
      </c>
      <c r="AQ74" s="995" t="str">
        <f>IF(AQ73="","",VLOOKUP(AQ73,'シフト記号表（従来型・ユニット型共通）'!$C$6:$L$47,10,FALSE))</f>
        <v/>
      </c>
      <c r="AR74" s="993" t="str">
        <f>IF(AR73="","",VLOOKUP(AR73,'シフト記号表（従来型・ユニット型共通）'!$C$6:$L$47,10,FALSE))</f>
        <v/>
      </c>
      <c r="AS74" s="994" t="str">
        <f>IF(AS73="","",VLOOKUP(AS73,'シフト記号表（従来型・ユニット型共通）'!$C$6:$L$47,10,FALSE))</f>
        <v/>
      </c>
      <c r="AT74" s="994" t="str">
        <f>IF(AT73="","",VLOOKUP(AT73,'シフト記号表（従来型・ユニット型共通）'!$C$6:$L$47,10,FALSE))</f>
        <v/>
      </c>
      <c r="AU74" s="994" t="str">
        <f>IF(AU73="","",VLOOKUP(AU73,'シフト記号表（従来型・ユニット型共通）'!$C$6:$L$47,10,FALSE))</f>
        <v/>
      </c>
      <c r="AV74" s="994" t="str">
        <f>IF(AV73="","",VLOOKUP(AV73,'シフト記号表（従来型・ユニット型共通）'!$C$6:$L$47,10,FALSE))</f>
        <v/>
      </c>
      <c r="AW74" s="994" t="str">
        <f>IF(AW73="","",VLOOKUP(AW73,'シフト記号表（従来型・ユニット型共通）'!$C$6:$L$47,10,FALSE))</f>
        <v/>
      </c>
      <c r="AX74" s="995" t="str">
        <f>IF(AX73="","",VLOOKUP(AX73,'シフト記号表（従来型・ユニット型共通）'!$C$6:$L$47,10,FALSE))</f>
        <v/>
      </c>
      <c r="AY74" s="993" t="str">
        <f>IF(AY73="","",VLOOKUP(AY73,'シフト記号表（従来型・ユニット型共通）'!$C$6:$L$47,10,FALSE))</f>
        <v/>
      </c>
      <c r="AZ74" s="994" t="str">
        <f>IF(AZ73="","",VLOOKUP(AZ73,'シフト記号表（従来型・ユニット型共通）'!$C$6:$L$47,10,FALSE))</f>
        <v/>
      </c>
      <c r="BA74" s="994" t="str">
        <f>IF(BA73="","",VLOOKUP(BA73,'シフト記号表（従来型・ユニット型共通）'!$C$6:$L$47,10,FALSE))</f>
        <v/>
      </c>
      <c r="BB74" s="1039">
        <f>IF($BE$3="４週",SUM(W74:AX74),IF($BE$3="暦月",SUM(W74:BA74),""))</f>
        <v>0</v>
      </c>
      <c r="BC74" s="1040"/>
      <c r="BD74" s="1041">
        <f>IF($BE$3="４週",BB74/4,IF($BE$3="暦月",(BB74/($BE$8/7)),""))</f>
        <v>0</v>
      </c>
      <c r="BE74" s="1040"/>
      <c r="BF74" s="1042"/>
      <c r="BG74" s="1043"/>
      <c r="BH74" s="1043"/>
      <c r="BI74" s="1043"/>
      <c r="BJ74" s="1044"/>
    </row>
    <row r="75" spans="2:62" ht="20.25" customHeight="1">
      <c r="B75" s="946">
        <f>B73+1</f>
        <v>30</v>
      </c>
      <c r="C75" s="1004"/>
      <c r="D75" s="1005"/>
      <c r="E75" s="981"/>
      <c r="F75" s="982"/>
      <c r="G75" s="981"/>
      <c r="H75" s="982"/>
      <c r="I75" s="1008"/>
      <c r="J75" s="1009"/>
      <c r="K75" s="1010"/>
      <c r="L75" s="1011"/>
      <c r="M75" s="1011"/>
      <c r="N75" s="1005"/>
      <c r="O75" s="987"/>
      <c r="P75" s="988"/>
      <c r="Q75" s="988"/>
      <c r="R75" s="988"/>
      <c r="S75" s="989"/>
      <c r="T75" s="1029" t="s">
        <v>882</v>
      </c>
      <c r="V75" s="1030"/>
      <c r="W75" s="1015"/>
      <c r="X75" s="1016"/>
      <c r="Y75" s="1016"/>
      <c r="Z75" s="1016"/>
      <c r="AA75" s="1016"/>
      <c r="AB75" s="1016"/>
      <c r="AC75" s="1017"/>
      <c r="AD75" s="1015"/>
      <c r="AE75" s="1016"/>
      <c r="AF75" s="1016"/>
      <c r="AG75" s="1016"/>
      <c r="AH75" s="1016"/>
      <c r="AI75" s="1016"/>
      <c r="AJ75" s="1017"/>
      <c r="AK75" s="1015"/>
      <c r="AL75" s="1016"/>
      <c r="AM75" s="1016"/>
      <c r="AN75" s="1016"/>
      <c r="AO75" s="1016"/>
      <c r="AP75" s="1016"/>
      <c r="AQ75" s="1017"/>
      <c r="AR75" s="1015"/>
      <c r="AS75" s="1016"/>
      <c r="AT75" s="1016"/>
      <c r="AU75" s="1016"/>
      <c r="AV75" s="1016"/>
      <c r="AW75" s="1016"/>
      <c r="AX75" s="1017"/>
      <c r="AY75" s="1015"/>
      <c r="AZ75" s="1016"/>
      <c r="BA75" s="1018"/>
      <c r="BB75" s="1019"/>
      <c r="BC75" s="1020"/>
      <c r="BD75" s="1021"/>
      <c r="BE75" s="1022"/>
      <c r="BF75" s="1023"/>
      <c r="BG75" s="1024"/>
      <c r="BH75" s="1024"/>
      <c r="BI75" s="1024"/>
      <c r="BJ75" s="1025"/>
    </row>
    <row r="76" spans="2:62" ht="20.25" customHeight="1">
      <c r="B76" s="975"/>
      <c r="C76" s="1031"/>
      <c r="D76" s="1032"/>
      <c r="E76" s="1033"/>
      <c r="F76" s="1034">
        <f>C75</f>
        <v>0</v>
      </c>
      <c r="G76" s="1033"/>
      <c r="H76" s="1034">
        <f>I75</f>
        <v>0</v>
      </c>
      <c r="I76" s="1035"/>
      <c r="J76" s="1036"/>
      <c r="K76" s="1037"/>
      <c r="L76" s="1038"/>
      <c r="M76" s="1038"/>
      <c r="N76" s="1032"/>
      <c r="O76" s="987"/>
      <c r="P76" s="988"/>
      <c r="Q76" s="988"/>
      <c r="R76" s="988"/>
      <c r="S76" s="989"/>
      <c r="T76" s="1026" t="s">
        <v>885</v>
      </c>
      <c r="U76" s="1027"/>
      <c r="V76" s="1028"/>
      <c r="W76" s="993" t="str">
        <f>IF(W75="","",VLOOKUP(W75,'シフト記号表（従来型・ユニット型共通）'!$C$6:$L$47,10,FALSE))</f>
        <v/>
      </c>
      <c r="X76" s="994" t="str">
        <f>IF(X75="","",VLOOKUP(X75,'シフト記号表（従来型・ユニット型共通）'!$C$6:$L$47,10,FALSE))</f>
        <v/>
      </c>
      <c r="Y76" s="994" t="str">
        <f>IF(Y75="","",VLOOKUP(Y75,'シフト記号表（従来型・ユニット型共通）'!$C$6:$L$47,10,FALSE))</f>
        <v/>
      </c>
      <c r="Z76" s="994" t="str">
        <f>IF(Z75="","",VLOOKUP(Z75,'シフト記号表（従来型・ユニット型共通）'!$C$6:$L$47,10,FALSE))</f>
        <v/>
      </c>
      <c r="AA76" s="994" t="str">
        <f>IF(AA75="","",VLOOKUP(AA75,'シフト記号表（従来型・ユニット型共通）'!$C$6:$L$47,10,FALSE))</f>
        <v/>
      </c>
      <c r="AB76" s="994" t="str">
        <f>IF(AB75="","",VLOOKUP(AB75,'シフト記号表（従来型・ユニット型共通）'!$C$6:$L$47,10,FALSE))</f>
        <v/>
      </c>
      <c r="AC76" s="995" t="str">
        <f>IF(AC75="","",VLOOKUP(AC75,'シフト記号表（従来型・ユニット型共通）'!$C$6:$L$47,10,FALSE))</f>
        <v/>
      </c>
      <c r="AD76" s="993" t="str">
        <f>IF(AD75="","",VLOOKUP(AD75,'シフト記号表（従来型・ユニット型共通）'!$C$6:$L$47,10,FALSE))</f>
        <v/>
      </c>
      <c r="AE76" s="994" t="str">
        <f>IF(AE75="","",VLOOKUP(AE75,'シフト記号表（従来型・ユニット型共通）'!$C$6:$L$47,10,FALSE))</f>
        <v/>
      </c>
      <c r="AF76" s="994" t="str">
        <f>IF(AF75="","",VLOOKUP(AF75,'シフト記号表（従来型・ユニット型共通）'!$C$6:$L$47,10,FALSE))</f>
        <v/>
      </c>
      <c r="AG76" s="994" t="str">
        <f>IF(AG75="","",VLOOKUP(AG75,'シフト記号表（従来型・ユニット型共通）'!$C$6:$L$47,10,FALSE))</f>
        <v/>
      </c>
      <c r="AH76" s="994" t="str">
        <f>IF(AH75="","",VLOOKUP(AH75,'シフト記号表（従来型・ユニット型共通）'!$C$6:$L$47,10,FALSE))</f>
        <v/>
      </c>
      <c r="AI76" s="994" t="str">
        <f>IF(AI75="","",VLOOKUP(AI75,'シフト記号表（従来型・ユニット型共通）'!$C$6:$L$47,10,FALSE))</f>
        <v/>
      </c>
      <c r="AJ76" s="995" t="str">
        <f>IF(AJ75="","",VLOOKUP(AJ75,'シフト記号表（従来型・ユニット型共通）'!$C$6:$L$47,10,FALSE))</f>
        <v/>
      </c>
      <c r="AK76" s="993" t="str">
        <f>IF(AK75="","",VLOOKUP(AK75,'シフト記号表（従来型・ユニット型共通）'!$C$6:$L$47,10,FALSE))</f>
        <v/>
      </c>
      <c r="AL76" s="994" t="str">
        <f>IF(AL75="","",VLOOKUP(AL75,'シフト記号表（従来型・ユニット型共通）'!$C$6:$L$47,10,FALSE))</f>
        <v/>
      </c>
      <c r="AM76" s="994" t="str">
        <f>IF(AM75="","",VLOOKUP(AM75,'シフト記号表（従来型・ユニット型共通）'!$C$6:$L$47,10,FALSE))</f>
        <v/>
      </c>
      <c r="AN76" s="994" t="str">
        <f>IF(AN75="","",VLOOKUP(AN75,'シフト記号表（従来型・ユニット型共通）'!$C$6:$L$47,10,FALSE))</f>
        <v/>
      </c>
      <c r="AO76" s="994" t="str">
        <f>IF(AO75="","",VLOOKUP(AO75,'シフト記号表（従来型・ユニット型共通）'!$C$6:$L$47,10,FALSE))</f>
        <v/>
      </c>
      <c r="AP76" s="994" t="str">
        <f>IF(AP75="","",VLOOKUP(AP75,'シフト記号表（従来型・ユニット型共通）'!$C$6:$L$47,10,FALSE))</f>
        <v/>
      </c>
      <c r="AQ76" s="995" t="str">
        <f>IF(AQ75="","",VLOOKUP(AQ75,'シフト記号表（従来型・ユニット型共通）'!$C$6:$L$47,10,FALSE))</f>
        <v/>
      </c>
      <c r="AR76" s="993" t="str">
        <f>IF(AR75="","",VLOOKUP(AR75,'シフト記号表（従来型・ユニット型共通）'!$C$6:$L$47,10,FALSE))</f>
        <v/>
      </c>
      <c r="AS76" s="994" t="str">
        <f>IF(AS75="","",VLOOKUP(AS75,'シフト記号表（従来型・ユニット型共通）'!$C$6:$L$47,10,FALSE))</f>
        <v/>
      </c>
      <c r="AT76" s="994" t="str">
        <f>IF(AT75="","",VLOOKUP(AT75,'シフト記号表（従来型・ユニット型共通）'!$C$6:$L$47,10,FALSE))</f>
        <v/>
      </c>
      <c r="AU76" s="994" t="str">
        <f>IF(AU75="","",VLOOKUP(AU75,'シフト記号表（従来型・ユニット型共通）'!$C$6:$L$47,10,FALSE))</f>
        <v/>
      </c>
      <c r="AV76" s="994" t="str">
        <f>IF(AV75="","",VLOOKUP(AV75,'シフト記号表（従来型・ユニット型共通）'!$C$6:$L$47,10,FALSE))</f>
        <v/>
      </c>
      <c r="AW76" s="994" t="str">
        <f>IF(AW75="","",VLOOKUP(AW75,'シフト記号表（従来型・ユニット型共通）'!$C$6:$L$47,10,FALSE))</f>
        <v/>
      </c>
      <c r="AX76" s="995" t="str">
        <f>IF(AX75="","",VLOOKUP(AX75,'シフト記号表（従来型・ユニット型共通）'!$C$6:$L$47,10,FALSE))</f>
        <v/>
      </c>
      <c r="AY76" s="993" t="str">
        <f>IF(AY75="","",VLOOKUP(AY75,'シフト記号表（従来型・ユニット型共通）'!$C$6:$L$47,10,FALSE))</f>
        <v/>
      </c>
      <c r="AZ76" s="994" t="str">
        <f>IF(AZ75="","",VLOOKUP(AZ75,'シフト記号表（従来型・ユニット型共通）'!$C$6:$L$47,10,FALSE))</f>
        <v/>
      </c>
      <c r="BA76" s="994" t="str">
        <f>IF(BA75="","",VLOOKUP(BA75,'シフト記号表（従来型・ユニット型共通）'!$C$6:$L$47,10,FALSE))</f>
        <v/>
      </c>
      <c r="BB76" s="1039">
        <f>IF($BE$3="４週",SUM(W76:AX76),IF($BE$3="暦月",SUM(W76:BA76),""))</f>
        <v>0</v>
      </c>
      <c r="BC76" s="1040"/>
      <c r="BD76" s="1041">
        <f>IF($BE$3="４週",BB76/4,IF($BE$3="暦月",(BB76/($BE$8/7)),""))</f>
        <v>0</v>
      </c>
      <c r="BE76" s="1040"/>
      <c r="BF76" s="1042"/>
      <c r="BG76" s="1043"/>
      <c r="BH76" s="1043"/>
      <c r="BI76" s="1043"/>
      <c r="BJ76" s="1044"/>
    </row>
    <row r="77" spans="2:62" ht="20.25" customHeight="1">
      <c r="B77" s="946">
        <f>B75+1</f>
        <v>31</v>
      </c>
      <c r="C77" s="1004"/>
      <c r="D77" s="1005"/>
      <c r="E77" s="981"/>
      <c r="F77" s="982"/>
      <c r="G77" s="981"/>
      <c r="H77" s="982"/>
      <c r="I77" s="1008"/>
      <c r="J77" s="1009"/>
      <c r="K77" s="1010"/>
      <c r="L77" s="1011"/>
      <c r="M77" s="1011"/>
      <c r="N77" s="1005"/>
      <c r="O77" s="987"/>
      <c r="P77" s="988"/>
      <c r="Q77" s="988"/>
      <c r="R77" s="988"/>
      <c r="S77" s="989"/>
      <c r="T77" s="1029" t="s">
        <v>882</v>
      </c>
      <c r="V77" s="1030"/>
      <c r="W77" s="1015"/>
      <c r="X77" s="1016"/>
      <c r="Y77" s="1016"/>
      <c r="Z77" s="1016"/>
      <c r="AA77" s="1016"/>
      <c r="AB77" s="1016"/>
      <c r="AC77" s="1017"/>
      <c r="AD77" s="1015"/>
      <c r="AE77" s="1016"/>
      <c r="AF77" s="1016"/>
      <c r="AG77" s="1016"/>
      <c r="AH77" s="1016"/>
      <c r="AI77" s="1016"/>
      <c r="AJ77" s="1017"/>
      <c r="AK77" s="1015"/>
      <c r="AL77" s="1016"/>
      <c r="AM77" s="1016"/>
      <c r="AN77" s="1016"/>
      <c r="AO77" s="1016"/>
      <c r="AP77" s="1016"/>
      <c r="AQ77" s="1017"/>
      <c r="AR77" s="1015"/>
      <c r="AS77" s="1016"/>
      <c r="AT77" s="1016"/>
      <c r="AU77" s="1016"/>
      <c r="AV77" s="1016"/>
      <c r="AW77" s="1016"/>
      <c r="AX77" s="1017"/>
      <c r="AY77" s="1015"/>
      <c r="AZ77" s="1016"/>
      <c r="BA77" s="1018"/>
      <c r="BB77" s="1019"/>
      <c r="BC77" s="1020"/>
      <c r="BD77" s="1021"/>
      <c r="BE77" s="1022"/>
      <c r="BF77" s="1023"/>
      <c r="BG77" s="1024"/>
      <c r="BH77" s="1024"/>
      <c r="BI77" s="1024"/>
      <c r="BJ77" s="1025"/>
    </row>
    <row r="78" spans="2:62" ht="20.25" customHeight="1">
      <c r="B78" s="975"/>
      <c r="C78" s="1031"/>
      <c r="D78" s="1032"/>
      <c r="E78" s="1033"/>
      <c r="F78" s="1034">
        <f>C77</f>
        <v>0</v>
      </c>
      <c r="G78" s="1033"/>
      <c r="H78" s="1034">
        <f>I77</f>
        <v>0</v>
      </c>
      <c r="I78" s="1035"/>
      <c r="J78" s="1036"/>
      <c r="K78" s="1037"/>
      <c r="L78" s="1038"/>
      <c r="M78" s="1038"/>
      <c r="N78" s="1032"/>
      <c r="O78" s="987"/>
      <c r="P78" s="988"/>
      <c r="Q78" s="988"/>
      <c r="R78" s="988"/>
      <c r="S78" s="989"/>
      <c r="T78" s="1026" t="s">
        <v>885</v>
      </c>
      <c r="U78" s="1027"/>
      <c r="V78" s="1028"/>
      <c r="W78" s="993" t="str">
        <f>IF(W77="","",VLOOKUP(W77,'シフト記号表（従来型・ユニット型共通）'!$C$6:$L$47,10,FALSE))</f>
        <v/>
      </c>
      <c r="X78" s="994" t="str">
        <f>IF(X77="","",VLOOKUP(X77,'シフト記号表（従来型・ユニット型共通）'!$C$6:$L$47,10,FALSE))</f>
        <v/>
      </c>
      <c r="Y78" s="994" t="str">
        <f>IF(Y77="","",VLOOKUP(Y77,'シフト記号表（従来型・ユニット型共通）'!$C$6:$L$47,10,FALSE))</f>
        <v/>
      </c>
      <c r="Z78" s="994" t="str">
        <f>IF(Z77="","",VLOOKUP(Z77,'シフト記号表（従来型・ユニット型共通）'!$C$6:$L$47,10,FALSE))</f>
        <v/>
      </c>
      <c r="AA78" s="994" t="str">
        <f>IF(AA77="","",VLOOKUP(AA77,'シフト記号表（従来型・ユニット型共通）'!$C$6:$L$47,10,FALSE))</f>
        <v/>
      </c>
      <c r="AB78" s="994" t="str">
        <f>IF(AB77="","",VLOOKUP(AB77,'シフト記号表（従来型・ユニット型共通）'!$C$6:$L$47,10,FALSE))</f>
        <v/>
      </c>
      <c r="AC78" s="995" t="str">
        <f>IF(AC77="","",VLOOKUP(AC77,'シフト記号表（従来型・ユニット型共通）'!$C$6:$L$47,10,FALSE))</f>
        <v/>
      </c>
      <c r="AD78" s="993" t="str">
        <f>IF(AD77="","",VLOOKUP(AD77,'シフト記号表（従来型・ユニット型共通）'!$C$6:$L$47,10,FALSE))</f>
        <v/>
      </c>
      <c r="AE78" s="994" t="str">
        <f>IF(AE77="","",VLOOKUP(AE77,'シフト記号表（従来型・ユニット型共通）'!$C$6:$L$47,10,FALSE))</f>
        <v/>
      </c>
      <c r="AF78" s="994" t="str">
        <f>IF(AF77="","",VLOOKUP(AF77,'シフト記号表（従来型・ユニット型共通）'!$C$6:$L$47,10,FALSE))</f>
        <v/>
      </c>
      <c r="AG78" s="994" t="str">
        <f>IF(AG77="","",VLOOKUP(AG77,'シフト記号表（従来型・ユニット型共通）'!$C$6:$L$47,10,FALSE))</f>
        <v/>
      </c>
      <c r="AH78" s="994" t="str">
        <f>IF(AH77="","",VLOOKUP(AH77,'シフト記号表（従来型・ユニット型共通）'!$C$6:$L$47,10,FALSE))</f>
        <v/>
      </c>
      <c r="AI78" s="994" t="str">
        <f>IF(AI77="","",VLOOKUP(AI77,'シフト記号表（従来型・ユニット型共通）'!$C$6:$L$47,10,FALSE))</f>
        <v/>
      </c>
      <c r="AJ78" s="995" t="str">
        <f>IF(AJ77="","",VLOOKUP(AJ77,'シフト記号表（従来型・ユニット型共通）'!$C$6:$L$47,10,FALSE))</f>
        <v/>
      </c>
      <c r="AK78" s="993" t="str">
        <f>IF(AK77="","",VLOOKUP(AK77,'シフト記号表（従来型・ユニット型共通）'!$C$6:$L$47,10,FALSE))</f>
        <v/>
      </c>
      <c r="AL78" s="994" t="str">
        <f>IF(AL77="","",VLOOKUP(AL77,'シフト記号表（従来型・ユニット型共通）'!$C$6:$L$47,10,FALSE))</f>
        <v/>
      </c>
      <c r="AM78" s="994" t="str">
        <f>IF(AM77="","",VLOOKUP(AM77,'シフト記号表（従来型・ユニット型共通）'!$C$6:$L$47,10,FALSE))</f>
        <v/>
      </c>
      <c r="AN78" s="994" t="str">
        <f>IF(AN77="","",VLOOKUP(AN77,'シフト記号表（従来型・ユニット型共通）'!$C$6:$L$47,10,FALSE))</f>
        <v/>
      </c>
      <c r="AO78" s="994" t="str">
        <f>IF(AO77="","",VLOOKUP(AO77,'シフト記号表（従来型・ユニット型共通）'!$C$6:$L$47,10,FALSE))</f>
        <v/>
      </c>
      <c r="AP78" s="994" t="str">
        <f>IF(AP77="","",VLOOKUP(AP77,'シフト記号表（従来型・ユニット型共通）'!$C$6:$L$47,10,FALSE))</f>
        <v/>
      </c>
      <c r="AQ78" s="995" t="str">
        <f>IF(AQ77="","",VLOOKUP(AQ77,'シフト記号表（従来型・ユニット型共通）'!$C$6:$L$47,10,FALSE))</f>
        <v/>
      </c>
      <c r="AR78" s="993" t="str">
        <f>IF(AR77="","",VLOOKUP(AR77,'シフト記号表（従来型・ユニット型共通）'!$C$6:$L$47,10,FALSE))</f>
        <v/>
      </c>
      <c r="AS78" s="994" t="str">
        <f>IF(AS77="","",VLOOKUP(AS77,'シフト記号表（従来型・ユニット型共通）'!$C$6:$L$47,10,FALSE))</f>
        <v/>
      </c>
      <c r="AT78" s="994" t="str">
        <f>IF(AT77="","",VLOOKUP(AT77,'シフト記号表（従来型・ユニット型共通）'!$C$6:$L$47,10,FALSE))</f>
        <v/>
      </c>
      <c r="AU78" s="994" t="str">
        <f>IF(AU77="","",VLOOKUP(AU77,'シフト記号表（従来型・ユニット型共通）'!$C$6:$L$47,10,FALSE))</f>
        <v/>
      </c>
      <c r="AV78" s="994" t="str">
        <f>IF(AV77="","",VLOOKUP(AV77,'シフト記号表（従来型・ユニット型共通）'!$C$6:$L$47,10,FALSE))</f>
        <v/>
      </c>
      <c r="AW78" s="994" t="str">
        <f>IF(AW77="","",VLOOKUP(AW77,'シフト記号表（従来型・ユニット型共通）'!$C$6:$L$47,10,FALSE))</f>
        <v/>
      </c>
      <c r="AX78" s="995" t="str">
        <f>IF(AX77="","",VLOOKUP(AX77,'シフト記号表（従来型・ユニット型共通）'!$C$6:$L$47,10,FALSE))</f>
        <v/>
      </c>
      <c r="AY78" s="993" t="str">
        <f>IF(AY77="","",VLOOKUP(AY77,'シフト記号表（従来型・ユニット型共通）'!$C$6:$L$47,10,FALSE))</f>
        <v/>
      </c>
      <c r="AZ78" s="994" t="str">
        <f>IF(AZ77="","",VLOOKUP(AZ77,'シフト記号表（従来型・ユニット型共通）'!$C$6:$L$47,10,FALSE))</f>
        <v/>
      </c>
      <c r="BA78" s="994" t="str">
        <f>IF(BA77="","",VLOOKUP(BA77,'シフト記号表（従来型・ユニット型共通）'!$C$6:$L$47,10,FALSE))</f>
        <v/>
      </c>
      <c r="BB78" s="1039">
        <f>IF($BE$3="４週",SUM(W78:AX78),IF($BE$3="暦月",SUM(W78:BA78),""))</f>
        <v>0</v>
      </c>
      <c r="BC78" s="1040"/>
      <c r="BD78" s="1041">
        <f>IF($BE$3="４週",BB78/4,IF($BE$3="暦月",(BB78/($BE$8/7)),""))</f>
        <v>0</v>
      </c>
      <c r="BE78" s="1040"/>
      <c r="BF78" s="1042"/>
      <c r="BG78" s="1043"/>
      <c r="BH78" s="1043"/>
      <c r="BI78" s="1043"/>
      <c r="BJ78" s="1044"/>
    </row>
    <row r="79" spans="2:62" ht="20.25" customHeight="1">
      <c r="B79" s="946">
        <f>B77+1</f>
        <v>32</v>
      </c>
      <c r="C79" s="1004"/>
      <c r="D79" s="1005"/>
      <c r="E79" s="981"/>
      <c r="F79" s="982"/>
      <c r="G79" s="981"/>
      <c r="H79" s="982"/>
      <c r="I79" s="1008"/>
      <c r="J79" s="1009"/>
      <c r="K79" s="1010"/>
      <c r="L79" s="1011"/>
      <c r="M79" s="1011"/>
      <c r="N79" s="1005"/>
      <c r="O79" s="987"/>
      <c r="P79" s="988"/>
      <c r="Q79" s="988"/>
      <c r="R79" s="988"/>
      <c r="S79" s="989"/>
      <c r="T79" s="1029" t="s">
        <v>882</v>
      </c>
      <c r="V79" s="1030"/>
      <c r="W79" s="1015"/>
      <c r="X79" s="1016"/>
      <c r="Y79" s="1016"/>
      <c r="Z79" s="1016"/>
      <c r="AA79" s="1016"/>
      <c r="AB79" s="1016"/>
      <c r="AC79" s="1017"/>
      <c r="AD79" s="1015"/>
      <c r="AE79" s="1016"/>
      <c r="AF79" s="1016"/>
      <c r="AG79" s="1016"/>
      <c r="AH79" s="1016"/>
      <c r="AI79" s="1016"/>
      <c r="AJ79" s="1017"/>
      <c r="AK79" s="1015"/>
      <c r="AL79" s="1016"/>
      <c r="AM79" s="1016"/>
      <c r="AN79" s="1016"/>
      <c r="AO79" s="1016"/>
      <c r="AP79" s="1016"/>
      <c r="AQ79" s="1017"/>
      <c r="AR79" s="1015"/>
      <c r="AS79" s="1016"/>
      <c r="AT79" s="1016"/>
      <c r="AU79" s="1016"/>
      <c r="AV79" s="1016"/>
      <c r="AW79" s="1016"/>
      <c r="AX79" s="1017"/>
      <c r="AY79" s="1015"/>
      <c r="AZ79" s="1016"/>
      <c r="BA79" s="1018"/>
      <c r="BB79" s="1019"/>
      <c r="BC79" s="1020"/>
      <c r="BD79" s="1021"/>
      <c r="BE79" s="1022"/>
      <c r="BF79" s="1023"/>
      <c r="BG79" s="1024"/>
      <c r="BH79" s="1024"/>
      <c r="BI79" s="1024"/>
      <c r="BJ79" s="1025"/>
    </row>
    <row r="80" spans="2:62" ht="20.25" customHeight="1">
      <c r="B80" s="975"/>
      <c r="C80" s="1031"/>
      <c r="D80" s="1032"/>
      <c r="E80" s="1033"/>
      <c r="F80" s="1034">
        <f>C79</f>
        <v>0</v>
      </c>
      <c r="G80" s="1033"/>
      <c r="H80" s="1034">
        <f>I79</f>
        <v>0</v>
      </c>
      <c r="I80" s="1035"/>
      <c r="J80" s="1036"/>
      <c r="K80" s="1037"/>
      <c r="L80" s="1038"/>
      <c r="M80" s="1038"/>
      <c r="N80" s="1032"/>
      <c r="O80" s="987"/>
      <c r="P80" s="988"/>
      <c r="Q80" s="988"/>
      <c r="R80" s="988"/>
      <c r="S80" s="989"/>
      <c r="T80" s="1026" t="s">
        <v>885</v>
      </c>
      <c r="U80" s="1027"/>
      <c r="V80" s="1028"/>
      <c r="W80" s="993" t="str">
        <f>IF(W79="","",VLOOKUP(W79,'シフト記号表（従来型・ユニット型共通）'!$C$6:$L$47,10,FALSE))</f>
        <v/>
      </c>
      <c r="X80" s="994" t="str">
        <f>IF(X79="","",VLOOKUP(X79,'シフト記号表（従来型・ユニット型共通）'!$C$6:$L$47,10,FALSE))</f>
        <v/>
      </c>
      <c r="Y80" s="994" t="str">
        <f>IF(Y79="","",VLOOKUP(Y79,'シフト記号表（従来型・ユニット型共通）'!$C$6:$L$47,10,FALSE))</f>
        <v/>
      </c>
      <c r="Z80" s="994" t="str">
        <f>IF(Z79="","",VLOOKUP(Z79,'シフト記号表（従来型・ユニット型共通）'!$C$6:$L$47,10,FALSE))</f>
        <v/>
      </c>
      <c r="AA80" s="994" t="str">
        <f>IF(AA79="","",VLOOKUP(AA79,'シフト記号表（従来型・ユニット型共通）'!$C$6:$L$47,10,FALSE))</f>
        <v/>
      </c>
      <c r="AB80" s="994" t="str">
        <f>IF(AB79="","",VLOOKUP(AB79,'シフト記号表（従来型・ユニット型共通）'!$C$6:$L$47,10,FALSE))</f>
        <v/>
      </c>
      <c r="AC80" s="995" t="str">
        <f>IF(AC79="","",VLOOKUP(AC79,'シフト記号表（従来型・ユニット型共通）'!$C$6:$L$47,10,FALSE))</f>
        <v/>
      </c>
      <c r="AD80" s="993" t="str">
        <f>IF(AD79="","",VLOOKUP(AD79,'シフト記号表（従来型・ユニット型共通）'!$C$6:$L$47,10,FALSE))</f>
        <v/>
      </c>
      <c r="AE80" s="994" t="str">
        <f>IF(AE79="","",VLOOKUP(AE79,'シフト記号表（従来型・ユニット型共通）'!$C$6:$L$47,10,FALSE))</f>
        <v/>
      </c>
      <c r="AF80" s="994" t="str">
        <f>IF(AF79="","",VLOOKUP(AF79,'シフト記号表（従来型・ユニット型共通）'!$C$6:$L$47,10,FALSE))</f>
        <v/>
      </c>
      <c r="AG80" s="994" t="str">
        <f>IF(AG79="","",VLOOKUP(AG79,'シフト記号表（従来型・ユニット型共通）'!$C$6:$L$47,10,FALSE))</f>
        <v/>
      </c>
      <c r="AH80" s="994" t="str">
        <f>IF(AH79="","",VLOOKUP(AH79,'シフト記号表（従来型・ユニット型共通）'!$C$6:$L$47,10,FALSE))</f>
        <v/>
      </c>
      <c r="AI80" s="994" t="str">
        <f>IF(AI79="","",VLOOKUP(AI79,'シフト記号表（従来型・ユニット型共通）'!$C$6:$L$47,10,FALSE))</f>
        <v/>
      </c>
      <c r="AJ80" s="995" t="str">
        <f>IF(AJ79="","",VLOOKUP(AJ79,'シフト記号表（従来型・ユニット型共通）'!$C$6:$L$47,10,FALSE))</f>
        <v/>
      </c>
      <c r="AK80" s="993" t="str">
        <f>IF(AK79="","",VLOOKUP(AK79,'シフト記号表（従来型・ユニット型共通）'!$C$6:$L$47,10,FALSE))</f>
        <v/>
      </c>
      <c r="AL80" s="994" t="str">
        <f>IF(AL79="","",VLOOKUP(AL79,'シフト記号表（従来型・ユニット型共通）'!$C$6:$L$47,10,FALSE))</f>
        <v/>
      </c>
      <c r="AM80" s="994" t="str">
        <f>IF(AM79="","",VLOOKUP(AM79,'シフト記号表（従来型・ユニット型共通）'!$C$6:$L$47,10,FALSE))</f>
        <v/>
      </c>
      <c r="AN80" s="994" t="str">
        <f>IF(AN79="","",VLOOKUP(AN79,'シフト記号表（従来型・ユニット型共通）'!$C$6:$L$47,10,FALSE))</f>
        <v/>
      </c>
      <c r="AO80" s="994" t="str">
        <f>IF(AO79="","",VLOOKUP(AO79,'シフト記号表（従来型・ユニット型共通）'!$C$6:$L$47,10,FALSE))</f>
        <v/>
      </c>
      <c r="AP80" s="994" t="str">
        <f>IF(AP79="","",VLOOKUP(AP79,'シフト記号表（従来型・ユニット型共通）'!$C$6:$L$47,10,FALSE))</f>
        <v/>
      </c>
      <c r="AQ80" s="995" t="str">
        <f>IF(AQ79="","",VLOOKUP(AQ79,'シフト記号表（従来型・ユニット型共通）'!$C$6:$L$47,10,FALSE))</f>
        <v/>
      </c>
      <c r="AR80" s="993" t="str">
        <f>IF(AR79="","",VLOOKUP(AR79,'シフト記号表（従来型・ユニット型共通）'!$C$6:$L$47,10,FALSE))</f>
        <v/>
      </c>
      <c r="AS80" s="994" t="str">
        <f>IF(AS79="","",VLOOKUP(AS79,'シフト記号表（従来型・ユニット型共通）'!$C$6:$L$47,10,FALSE))</f>
        <v/>
      </c>
      <c r="AT80" s="994" t="str">
        <f>IF(AT79="","",VLOOKUP(AT79,'シフト記号表（従来型・ユニット型共通）'!$C$6:$L$47,10,FALSE))</f>
        <v/>
      </c>
      <c r="AU80" s="994" t="str">
        <f>IF(AU79="","",VLOOKUP(AU79,'シフト記号表（従来型・ユニット型共通）'!$C$6:$L$47,10,FALSE))</f>
        <v/>
      </c>
      <c r="AV80" s="994" t="str">
        <f>IF(AV79="","",VLOOKUP(AV79,'シフト記号表（従来型・ユニット型共通）'!$C$6:$L$47,10,FALSE))</f>
        <v/>
      </c>
      <c r="AW80" s="994" t="str">
        <f>IF(AW79="","",VLOOKUP(AW79,'シフト記号表（従来型・ユニット型共通）'!$C$6:$L$47,10,FALSE))</f>
        <v/>
      </c>
      <c r="AX80" s="995" t="str">
        <f>IF(AX79="","",VLOOKUP(AX79,'シフト記号表（従来型・ユニット型共通）'!$C$6:$L$47,10,FALSE))</f>
        <v/>
      </c>
      <c r="AY80" s="993" t="str">
        <f>IF(AY79="","",VLOOKUP(AY79,'シフト記号表（従来型・ユニット型共通）'!$C$6:$L$47,10,FALSE))</f>
        <v/>
      </c>
      <c r="AZ80" s="994" t="str">
        <f>IF(AZ79="","",VLOOKUP(AZ79,'シフト記号表（従来型・ユニット型共通）'!$C$6:$L$47,10,FALSE))</f>
        <v/>
      </c>
      <c r="BA80" s="994" t="str">
        <f>IF(BA79="","",VLOOKUP(BA79,'シフト記号表（従来型・ユニット型共通）'!$C$6:$L$47,10,FALSE))</f>
        <v/>
      </c>
      <c r="BB80" s="1039">
        <f>IF($BE$3="４週",SUM(W80:AX80),IF($BE$3="暦月",SUM(W80:BA80),""))</f>
        <v>0</v>
      </c>
      <c r="BC80" s="1040"/>
      <c r="BD80" s="1041">
        <f>IF($BE$3="４週",BB80/4,IF($BE$3="暦月",(BB80/($BE$8/7)),""))</f>
        <v>0</v>
      </c>
      <c r="BE80" s="1040"/>
      <c r="BF80" s="1042"/>
      <c r="BG80" s="1043"/>
      <c r="BH80" s="1043"/>
      <c r="BI80" s="1043"/>
      <c r="BJ80" s="1044"/>
    </row>
    <row r="81" spans="2:62" ht="20.25" customHeight="1">
      <c r="B81" s="946">
        <f>B79+1</f>
        <v>33</v>
      </c>
      <c r="C81" s="1004"/>
      <c r="D81" s="1005"/>
      <c r="E81" s="981"/>
      <c r="F81" s="982"/>
      <c r="G81" s="981"/>
      <c r="H81" s="982"/>
      <c r="I81" s="1008"/>
      <c r="J81" s="1009"/>
      <c r="K81" s="1010"/>
      <c r="L81" s="1011"/>
      <c r="M81" s="1011"/>
      <c r="N81" s="1005"/>
      <c r="O81" s="987"/>
      <c r="P81" s="988"/>
      <c r="Q81" s="988"/>
      <c r="R81" s="988"/>
      <c r="S81" s="989"/>
      <c r="T81" s="1029" t="s">
        <v>882</v>
      </c>
      <c r="V81" s="1030"/>
      <c r="W81" s="1015"/>
      <c r="X81" s="1016"/>
      <c r="Y81" s="1016"/>
      <c r="Z81" s="1016"/>
      <c r="AA81" s="1016"/>
      <c r="AB81" s="1016"/>
      <c r="AC81" s="1017"/>
      <c r="AD81" s="1015"/>
      <c r="AE81" s="1016"/>
      <c r="AF81" s="1016"/>
      <c r="AG81" s="1016"/>
      <c r="AH81" s="1016"/>
      <c r="AI81" s="1016"/>
      <c r="AJ81" s="1017"/>
      <c r="AK81" s="1015"/>
      <c r="AL81" s="1016"/>
      <c r="AM81" s="1016"/>
      <c r="AN81" s="1016"/>
      <c r="AO81" s="1016"/>
      <c r="AP81" s="1016"/>
      <c r="AQ81" s="1017"/>
      <c r="AR81" s="1015"/>
      <c r="AS81" s="1016"/>
      <c r="AT81" s="1016"/>
      <c r="AU81" s="1016"/>
      <c r="AV81" s="1016"/>
      <c r="AW81" s="1016"/>
      <c r="AX81" s="1017"/>
      <c r="AY81" s="1015"/>
      <c r="AZ81" s="1016"/>
      <c r="BA81" s="1018"/>
      <c r="BB81" s="1019"/>
      <c r="BC81" s="1020"/>
      <c r="BD81" s="1021"/>
      <c r="BE81" s="1022"/>
      <c r="BF81" s="1023"/>
      <c r="BG81" s="1024"/>
      <c r="BH81" s="1024"/>
      <c r="BI81" s="1024"/>
      <c r="BJ81" s="1025"/>
    </row>
    <row r="82" spans="2:62" ht="20.25" customHeight="1">
      <c r="B82" s="975"/>
      <c r="C82" s="1031"/>
      <c r="D82" s="1032"/>
      <c r="E82" s="1033"/>
      <c r="F82" s="1034">
        <f>C81</f>
        <v>0</v>
      </c>
      <c r="G82" s="1033"/>
      <c r="H82" s="1034">
        <f>I81</f>
        <v>0</v>
      </c>
      <c r="I82" s="1035"/>
      <c r="J82" s="1036"/>
      <c r="K82" s="1037"/>
      <c r="L82" s="1038"/>
      <c r="M82" s="1038"/>
      <c r="N82" s="1032"/>
      <c r="O82" s="987"/>
      <c r="P82" s="988"/>
      <c r="Q82" s="988"/>
      <c r="R82" s="988"/>
      <c r="S82" s="989"/>
      <c r="T82" s="1026" t="s">
        <v>885</v>
      </c>
      <c r="U82" s="1027"/>
      <c r="V82" s="1028"/>
      <c r="W82" s="993" t="str">
        <f>IF(W81="","",VLOOKUP(W81,'シフト記号表（従来型・ユニット型共通）'!$C$6:$L$47,10,FALSE))</f>
        <v/>
      </c>
      <c r="X82" s="994" t="str">
        <f>IF(X81="","",VLOOKUP(X81,'シフト記号表（従来型・ユニット型共通）'!$C$6:$L$47,10,FALSE))</f>
        <v/>
      </c>
      <c r="Y82" s="994" t="str">
        <f>IF(Y81="","",VLOOKUP(Y81,'シフト記号表（従来型・ユニット型共通）'!$C$6:$L$47,10,FALSE))</f>
        <v/>
      </c>
      <c r="Z82" s="994" t="str">
        <f>IF(Z81="","",VLOOKUP(Z81,'シフト記号表（従来型・ユニット型共通）'!$C$6:$L$47,10,FALSE))</f>
        <v/>
      </c>
      <c r="AA82" s="994" t="str">
        <f>IF(AA81="","",VLOOKUP(AA81,'シフト記号表（従来型・ユニット型共通）'!$C$6:$L$47,10,FALSE))</f>
        <v/>
      </c>
      <c r="AB82" s="994" t="str">
        <f>IF(AB81="","",VLOOKUP(AB81,'シフト記号表（従来型・ユニット型共通）'!$C$6:$L$47,10,FALSE))</f>
        <v/>
      </c>
      <c r="AC82" s="995" t="str">
        <f>IF(AC81="","",VLOOKUP(AC81,'シフト記号表（従来型・ユニット型共通）'!$C$6:$L$47,10,FALSE))</f>
        <v/>
      </c>
      <c r="AD82" s="993" t="str">
        <f>IF(AD81="","",VLOOKUP(AD81,'シフト記号表（従来型・ユニット型共通）'!$C$6:$L$47,10,FALSE))</f>
        <v/>
      </c>
      <c r="AE82" s="994" t="str">
        <f>IF(AE81="","",VLOOKUP(AE81,'シフト記号表（従来型・ユニット型共通）'!$C$6:$L$47,10,FALSE))</f>
        <v/>
      </c>
      <c r="AF82" s="994" t="str">
        <f>IF(AF81="","",VLOOKUP(AF81,'シフト記号表（従来型・ユニット型共通）'!$C$6:$L$47,10,FALSE))</f>
        <v/>
      </c>
      <c r="AG82" s="994" t="str">
        <f>IF(AG81="","",VLOOKUP(AG81,'シフト記号表（従来型・ユニット型共通）'!$C$6:$L$47,10,FALSE))</f>
        <v/>
      </c>
      <c r="AH82" s="994" t="str">
        <f>IF(AH81="","",VLOOKUP(AH81,'シフト記号表（従来型・ユニット型共通）'!$C$6:$L$47,10,FALSE))</f>
        <v/>
      </c>
      <c r="AI82" s="994" t="str">
        <f>IF(AI81="","",VLOOKUP(AI81,'シフト記号表（従来型・ユニット型共通）'!$C$6:$L$47,10,FALSE))</f>
        <v/>
      </c>
      <c r="AJ82" s="995" t="str">
        <f>IF(AJ81="","",VLOOKUP(AJ81,'シフト記号表（従来型・ユニット型共通）'!$C$6:$L$47,10,FALSE))</f>
        <v/>
      </c>
      <c r="AK82" s="993" t="str">
        <f>IF(AK81="","",VLOOKUP(AK81,'シフト記号表（従来型・ユニット型共通）'!$C$6:$L$47,10,FALSE))</f>
        <v/>
      </c>
      <c r="AL82" s="994" t="str">
        <f>IF(AL81="","",VLOOKUP(AL81,'シフト記号表（従来型・ユニット型共通）'!$C$6:$L$47,10,FALSE))</f>
        <v/>
      </c>
      <c r="AM82" s="994" t="str">
        <f>IF(AM81="","",VLOOKUP(AM81,'シフト記号表（従来型・ユニット型共通）'!$C$6:$L$47,10,FALSE))</f>
        <v/>
      </c>
      <c r="AN82" s="994" t="str">
        <f>IF(AN81="","",VLOOKUP(AN81,'シフト記号表（従来型・ユニット型共通）'!$C$6:$L$47,10,FALSE))</f>
        <v/>
      </c>
      <c r="AO82" s="994" t="str">
        <f>IF(AO81="","",VLOOKUP(AO81,'シフト記号表（従来型・ユニット型共通）'!$C$6:$L$47,10,FALSE))</f>
        <v/>
      </c>
      <c r="AP82" s="994" t="str">
        <f>IF(AP81="","",VLOOKUP(AP81,'シフト記号表（従来型・ユニット型共通）'!$C$6:$L$47,10,FALSE))</f>
        <v/>
      </c>
      <c r="AQ82" s="995" t="str">
        <f>IF(AQ81="","",VLOOKUP(AQ81,'シフト記号表（従来型・ユニット型共通）'!$C$6:$L$47,10,FALSE))</f>
        <v/>
      </c>
      <c r="AR82" s="993" t="str">
        <f>IF(AR81="","",VLOOKUP(AR81,'シフト記号表（従来型・ユニット型共通）'!$C$6:$L$47,10,FALSE))</f>
        <v/>
      </c>
      <c r="AS82" s="994" t="str">
        <f>IF(AS81="","",VLOOKUP(AS81,'シフト記号表（従来型・ユニット型共通）'!$C$6:$L$47,10,FALSE))</f>
        <v/>
      </c>
      <c r="AT82" s="994" t="str">
        <f>IF(AT81="","",VLOOKUP(AT81,'シフト記号表（従来型・ユニット型共通）'!$C$6:$L$47,10,FALSE))</f>
        <v/>
      </c>
      <c r="AU82" s="994" t="str">
        <f>IF(AU81="","",VLOOKUP(AU81,'シフト記号表（従来型・ユニット型共通）'!$C$6:$L$47,10,FALSE))</f>
        <v/>
      </c>
      <c r="AV82" s="994" t="str">
        <f>IF(AV81="","",VLOOKUP(AV81,'シフト記号表（従来型・ユニット型共通）'!$C$6:$L$47,10,FALSE))</f>
        <v/>
      </c>
      <c r="AW82" s="994" t="str">
        <f>IF(AW81="","",VLOOKUP(AW81,'シフト記号表（従来型・ユニット型共通）'!$C$6:$L$47,10,FALSE))</f>
        <v/>
      </c>
      <c r="AX82" s="995" t="str">
        <f>IF(AX81="","",VLOOKUP(AX81,'シフト記号表（従来型・ユニット型共通）'!$C$6:$L$47,10,FALSE))</f>
        <v/>
      </c>
      <c r="AY82" s="993" t="str">
        <f>IF(AY81="","",VLOOKUP(AY81,'シフト記号表（従来型・ユニット型共通）'!$C$6:$L$47,10,FALSE))</f>
        <v/>
      </c>
      <c r="AZ82" s="994" t="str">
        <f>IF(AZ81="","",VLOOKUP(AZ81,'シフト記号表（従来型・ユニット型共通）'!$C$6:$L$47,10,FALSE))</f>
        <v/>
      </c>
      <c r="BA82" s="994" t="str">
        <f>IF(BA81="","",VLOOKUP(BA81,'シフト記号表（従来型・ユニット型共通）'!$C$6:$L$47,10,FALSE))</f>
        <v/>
      </c>
      <c r="BB82" s="1039">
        <f>IF($BE$3="４週",SUM(W82:AX82),IF($BE$3="暦月",SUM(W82:BA82),""))</f>
        <v>0</v>
      </c>
      <c r="BC82" s="1040"/>
      <c r="BD82" s="1041">
        <f>IF($BE$3="４週",BB82/4,IF($BE$3="暦月",(BB82/($BE$8/7)),""))</f>
        <v>0</v>
      </c>
      <c r="BE82" s="1040"/>
      <c r="BF82" s="1042"/>
      <c r="BG82" s="1043"/>
      <c r="BH82" s="1043"/>
      <c r="BI82" s="1043"/>
      <c r="BJ82" s="1044"/>
    </row>
    <row r="83" spans="2:62" ht="20.25" customHeight="1">
      <c r="B83" s="946">
        <f>B81+1</f>
        <v>34</v>
      </c>
      <c r="C83" s="1004"/>
      <c r="D83" s="1005"/>
      <c r="E83" s="981"/>
      <c r="F83" s="982"/>
      <c r="G83" s="981"/>
      <c r="H83" s="982"/>
      <c r="I83" s="1008"/>
      <c r="J83" s="1009"/>
      <c r="K83" s="1010"/>
      <c r="L83" s="1011"/>
      <c r="M83" s="1011"/>
      <c r="N83" s="1005"/>
      <c r="O83" s="987"/>
      <c r="P83" s="988"/>
      <c r="Q83" s="988"/>
      <c r="R83" s="988"/>
      <c r="S83" s="989"/>
      <c r="T83" s="1029" t="s">
        <v>882</v>
      </c>
      <c r="V83" s="1030"/>
      <c r="W83" s="1015"/>
      <c r="X83" s="1016"/>
      <c r="Y83" s="1016"/>
      <c r="Z83" s="1016"/>
      <c r="AA83" s="1016"/>
      <c r="AB83" s="1016"/>
      <c r="AC83" s="1017"/>
      <c r="AD83" s="1015"/>
      <c r="AE83" s="1016"/>
      <c r="AF83" s="1016"/>
      <c r="AG83" s="1016"/>
      <c r="AH83" s="1016"/>
      <c r="AI83" s="1016"/>
      <c r="AJ83" s="1017"/>
      <c r="AK83" s="1015"/>
      <c r="AL83" s="1016"/>
      <c r="AM83" s="1016"/>
      <c r="AN83" s="1016"/>
      <c r="AO83" s="1016"/>
      <c r="AP83" s="1016"/>
      <c r="AQ83" s="1017"/>
      <c r="AR83" s="1015"/>
      <c r="AS83" s="1016"/>
      <c r="AT83" s="1016"/>
      <c r="AU83" s="1016"/>
      <c r="AV83" s="1016"/>
      <c r="AW83" s="1016"/>
      <c r="AX83" s="1017"/>
      <c r="AY83" s="1015"/>
      <c r="AZ83" s="1016"/>
      <c r="BA83" s="1018"/>
      <c r="BB83" s="1019"/>
      <c r="BC83" s="1020"/>
      <c r="BD83" s="1021"/>
      <c r="BE83" s="1022"/>
      <c r="BF83" s="1023"/>
      <c r="BG83" s="1024"/>
      <c r="BH83" s="1024"/>
      <c r="BI83" s="1024"/>
      <c r="BJ83" s="1025"/>
    </row>
    <row r="84" spans="2:62" ht="20.25" customHeight="1">
      <c r="B84" s="975"/>
      <c r="C84" s="1031"/>
      <c r="D84" s="1032"/>
      <c r="E84" s="1033"/>
      <c r="F84" s="1034">
        <f>C83</f>
        <v>0</v>
      </c>
      <c r="G84" s="1033"/>
      <c r="H84" s="1034">
        <f>I83</f>
        <v>0</v>
      </c>
      <c r="I84" s="1035"/>
      <c r="J84" s="1036"/>
      <c r="K84" s="1037"/>
      <c r="L84" s="1038"/>
      <c r="M84" s="1038"/>
      <c r="N84" s="1032"/>
      <c r="O84" s="987"/>
      <c r="P84" s="988"/>
      <c r="Q84" s="988"/>
      <c r="R84" s="988"/>
      <c r="S84" s="989"/>
      <c r="T84" s="1026" t="s">
        <v>885</v>
      </c>
      <c r="U84" s="1027"/>
      <c r="V84" s="1028"/>
      <c r="W84" s="993" t="str">
        <f>IF(W83="","",VLOOKUP(W83,'シフト記号表（従来型・ユニット型共通）'!$C$6:$L$47,10,FALSE))</f>
        <v/>
      </c>
      <c r="X84" s="994" t="str">
        <f>IF(X83="","",VLOOKUP(X83,'シフト記号表（従来型・ユニット型共通）'!$C$6:$L$47,10,FALSE))</f>
        <v/>
      </c>
      <c r="Y84" s="994" t="str">
        <f>IF(Y83="","",VLOOKUP(Y83,'シフト記号表（従来型・ユニット型共通）'!$C$6:$L$47,10,FALSE))</f>
        <v/>
      </c>
      <c r="Z84" s="994" t="str">
        <f>IF(Z83="","",VLOOKUP(Z83,'シフト記号表（従来型・ユニット型共通）'!$C$6:$L$47,10,FALSE))</f>
        <v/>
      </c>
      <c r="AA84" s="994" t="str">
        <f>IF(AA83="","",VLOOKUP(AA83,'シフト記号表（従来型・ユニット型共通）'!$C$6:$L$47,10,FALSE))</f>
        <v/>
      </c>
      <c r="AB84" s="994" t="str">
        <f>IF(AB83="","",VLOOKUP(AB83,'シフト記号表（従来型・ユニット型共通）'!$C$6:$L$47,10,FALSE))</f>
        <v/>
      </c>
      <c r="AC84" s="995" t="str">
        <f>IF(AC83="","",VLOOKUP(AC83,'シフト記号表（従来型・ユニット型共通）'!$C$6:$L$47,10,FALSE))</f>
        <v/>
      </c>
      <c r="AD84" s="993" t="str">
        <f>IF(AD83="","",VLOOKUP(AD83,'シフト記号表（従来型・ユニット型共通）'!$C$6:$L$47,10,FALSE))</f>
        <v/>
      </c>
      <c r="AE84" s="994" t="str">
        <f>IF(AE83="","",VLOOKUP(AE83,'シフト記号表（従来型・ユニット型共通）'!$C$6:$L$47,10,FALSE))</f>
        <v/>
      </c>
      <c r="AF84" s="994" t="str">
        <f>IF(AF83="","",VLOOKUP(AF83,'シフト記号表（従来型・ユニット型共通）'!$C$6:$L$47,10,FALSE))</f>
        <v/>
      </c>
      <c r="AG84" s="994" t="str">
        <f>IF(AG83="","",VLOOKUP(AG83,'シフト記号表（従来型・ユニット型共通）'!$C$6:$L$47,10,FALSE))</f>
        <v/>
      </c>
      <c r="AH84" s="994" t="str">
        <f>IF(AH83="","",VLOOKUP(AH83,'シフト記号表（従来型・ユニット型共通）'!$C$6:$L$47,10,FALSE))</f>
        <v/>
      </c>
      <c r="AI84" s="994" t="str">
        <f>IF(AI83="","",VLOOKUP(AI83,'シフト記号表（従来型・ユニット型共通）'!$C$6:$L$47,10,FALSE))</f>
        <v/>
      </c>
      <c r="AJ84" s="995" t="str">
        <f>IF(AJ83="","",VLOOKUP(AJ83,'シフト記号表（従来型・ユニット型共通）'!$C$6:$L$47,10,FALSE))</f>
        <v/>
      </c>
      <c r="AK84" s="993" t="str">
        <f>IF(AK83="","",VLOOKUP(AK83,'シフト記号表（従来型・ユニット型共通）'!$C$6:$L$47,10,FALSE))</f>
        <v/>
      </c>
      <c r="AL84" s="994" t="str">
        <f>IF(AL83="","",VLOOKUP(AL83,'シフト記号表（従来型・ユニット型共通）'!$C$6:$L$47,10,FALSE))</f>
        <v/>
      </c>
      <c r="AM84" s="994" t="str">
        <f>IF(AM83="","",VLOOKUP(AM83,'シフト記号表（従来型・ユニット型共通）'!$C$6:$L$47,10,FALSE))</f>
        <v/>
      </c>
      <c r="AN84" s="994" t="str">
        <f>IF(AN83="","",VLOOKUP(AN83,'シフト記号表（従来型・ユニット型共通）'!$C$6:$L$47,10,FALSE))</f>
        <v/>
      </c>
      <c r="AO84" s="994" t="str">
        <f>IF(AO83="","",VLOOKUP(AO83,'シフト記号表（従来型・ユニット型共通）'!$C$6:$L$47,10,FALSE))</f>
        <v/>
      </c>
      <c r="AP84" s="994" t="str">
        <f>IF(AP83="","",VLOOKUP(AP83,'シフト記号表（従来型・ユニット型共通）'!$C$6:$L$47,10,FALSE))</f>
        <v/>
      </c>
      <c r="AQ84" s="995" t="str">
        <f>IF(AQ83="","",VLOOKUP(AQ83,'シフト記号表（従来型・ユニット型共通）'!$C$6:$L$47,10,FALSE))</f>
        <v/>
      </c>
      <c r="AR84" s="993" t="str">
        <f>IF(AR83="","",VLOOKUP(AR83,'シフト記号表（従来型・ユニット型共通）'!$C$6:$L$47,10,FALSE))</f>
        <v/>
      </c>
      <c r="AS84" s="994" t="str">
        <f>IF(AS83="","",VLOOKUP(AS83,'シフト記号表（従来型・ユニット型共通）'!$C$6:$L$47,10,FALSE))</f>
        <v/>
      </c>
      <c r="AT84" s="994" t="str">
        <f>IF(AT83="","",VLOOKUP(AT83,'シフト記号表（従来型・ユニット型共通）'!$C$6:$L$47,10,FALSE))</f>
        <v/>
      </c>
      <c r="AU84" s="994" t="str">
        <f>IF(AU83="","",VLOOKUP(AU83,'シフト記号表（従来型・ユニット型共通）'!$C$6:$L$47,10,FALSE))</f>
        <v/>
      </c>
      <c r="AV84" s="994" t="str">
        <f>IF(AV83="","",VLOOKUP(AV83,'シフト記号表（従来型・ユニット型共通）'!$C$6:$L$47,10,FALSE))</f>
        <v/>
      </c>
      <c r="AW84" s="994" t="str">
        <f>IF(AW83="","",VLOOKUP(AW83,'シフト記号表（従来型・ユニット型共通）'!$C$6:$L$47,10,FALSE))</f>
        <v/>
      </c>
      <c r="AX84" s="995" t="str">
        <f>IF(AX83="","",VLOOKUP(AX83,'シフト記号表（従来型・ユニット型共通）'!$C$6:$L$47,10,FALSE))</f>
        <v/>
      </c>
      <c r="AY84" s="993" t="str">
        <f>IF(AY83="","",VLOOKUP(AY83,'シフト記号表（従来型・ユニット型共通）'!$C$6:$L$47,10,FALSE))</f>
        <v/>
      </c>
      <c r="AZ84" s="994" t="str">
        <f>IF(AZ83="","",VLOOKUP(AZ83,'シフト記号表（従来型・ユニット型共通）'!$C$6:$L$47,10,FALSE))</f>
        <v/>
      </c>
      <c r="BA84" s="994" t="str">
        <f>IF(BA83="","",VLOOKUP(BA83,'シフト記号表（従来型・ユニット型共通）'!$C$6:$L$47,10,FALSE))</f>
        <v/>
      </c>
      <c r="BB84" s="1039">
        <f>IF($BE$3="４週",SUM(W84:AX84),IF($BE$3="暦月",SUM(W84:BA84),""))</f>
        <v>0</v>
      </c>
      <c r="BC84" s="1040"/>
      <c r="BD84" s="1041">
        <f>IF($BE$3="４週",BB84/4,IF($BE$3="暦月",(BB84/($BE$8/7)),""))</f>
        <v>0</v>
      </c>
      <c r="BE84" s="1040"/>
      <c r="BF84" s="1042"/>
      <c r="BG84" s="1043"/>
      <c r="BH84" s="1043"/>
      <c r="BI84" s="1043"/>
      <c r="BJ84" s="1044"/>
    </row>
    <row r="85" spans="2:62" ht="20.25" customHeight="1">
      <c r="B85" s="946">
        <f>B83+1</f>
        <v>35</v>
      </c>
      <c r="C85" s="1004"/>
      <c r="D85" s="1005"/>
      <c r="E85" s="981"/>
      <c r="F85" s="982"/>
      <c r="G85" s="981"/>
      <c r="H85" s="982"/>
      <c r="I85" s="1008"/>
      <c r="J85" s="1009"/>
      <c r="K85" s="1010"/>
      <c r="L85" s="1011"/>
      <c r="M85" s="1011"/>
      <c r="N85" s="1005"/>
      <c r="O85" s="987"/>
      <c r="P85" s="988"/>
      <c r="Q85" s="988"/>
      <c r="R85" s="988"/>
      <c r="S85" s="989"/>
      <c r="T85" s="1029" t="s">
        <v>882</v>
      </c>
      <c r="V85" s="1030"/>
      <c r="W85" s="1015"/>
      <c r="X85" s="1016"/>
      <c r="Y85" s="1016"/>
      <c r="Z85" s="1016"/>
      <c r="AA85" s="1016"/>
      <c r="AB85" s="1016"/>
      <c r="AC85" s="1017"/>
      <c r="AD85" s="1015"/>
      <c r="AE85" s="1016"/>
      <c r="AF85" s="1016"/>
      <c r="AG85" s="1016"/>
      <c r="AH85" s="1016"/>
      <c r="AI85" s="1016"/>
      <c r="AJ85" s="1017"/>
      <c r="AK85" s="1015"/>
      <c r="AL85" s="1016"/>
      <c r="AM85" s="1016"/>
      <c r="AN85" s="1016"/>
      <c r="AO85" s="1016"/>
      <c r="AP85" s="1016"/>
      <c r="AQ85" s="1017"/>
      <c r="AR85" s="1015"/>
      <c r="AS85" s="1016"/>
      <c r="AT85" s="1016"/>
      <c r="AU85" s="1016"/>
      <c r="AV85" s="1016"/>
      <c r="AW85" s="1016"/>
      <c r="AX85" s="1017"/>
      <c r="AY85" s="1015"/>
      <c r="AZ85" s="1016"/>
      <c r="BA85" s="1018"/>
      <c r="BB85" s="1019"/>
      <c r="BC85" s="1020"/>
      <c r="BD85" s="1021"/>
      <c r="BE85" s="1022"/>
      <c r="BF85" s="1023"/>
      <c r="BG85" s="1024"/>
      <c r="BH85" s="1024"/>
      <c r="BI85" s="1024"/>
      <c r="BJ85" s="1025"/>
    </row>
    <row r="86" spans="2:62" ht="20.25" customHeight="1">
      <c r="B86" s="975"/>
      <c r="C86" s="1031"/>
      <c r="D86" s="1032"/>
      <c r="E86" s="1033"/>
      <c r="F86" s="1034">
        <f>C85</f>
        <v>0</v>
      </c>
      <c r="G86" s="1033"/>
      <c r="H86" s="1034">
        <f>I85</f>
        <v>0</v>
      </c>
      <c r="I86" s="1035"/>
      <c r="J86" s="1036"/>
      <c r="K86" s="1037"/>
      <c r="L86" s="1038"/>
      <c r="M86" s="1038"/>
      <c r="N86" s="1032"/>
      <c r="O86" s="987"/>
      <c r="P86" s="988"/>
      <c r="Q86" s="988"/>
      <c r="R86" s="988"/>
      <c r="S86" s="989"/>
      <c r="T86" s="1026" t="s">
        <v>885</v>
      </c>
      <c r="U86" s="1027"/>
      <c r="V86" s="1028"/>
      <c r="W86" s="993" t="str">
        <f>IF(W85="","",VLOOKUP(W85,'シフト記号表（従来型・ユニット型共通）'!$C$6:$L$47,10,FALSE))</f>
        <v/>
      </c>
      <c r="X86" s="994" t="str">
        <f>IF(X85="","",VLOOKUP(X85,'シフト記号表（従来型・ユニット型共通）'!$C$6:$L$47,10,FALSE))</f>
        <v/>
      </c>
      <c r="Y86" s="994" t="str">
        <f>IF(Y85="","",VLOOKUP(Y85,'シフト記号表（従来型・ユニット型共通）'!$C$6:$L$47,10,FALSE))</f>
        <v/>
      </c>
      <c r="Z86" s="994" t="str">
        <f>IF(Z85="","",VLOOKUP(Z85,'シフト記号表（従来型・ユニット型共通）'!$C$6:$L$47,10,FALSE))</f>
        <v/>
      </c>
      <c r="AA86" s="994" t="str">
        <f>IF(AA85="","",VLOOKUP(AA85,'シフト記号表（従来型・ユニット型共通）'!$C$6:$L$47,10,FALSE))</f>
        <v/>
      </c>
      <c r="AB86" s="994" t="str">
        <f>IF(AB85="","",VLOOKUP(AB85,'シフト記号表（従来型・ユニット型共通）'!$C$6:$L$47,10,FALSE))</f>
        <v/>
      </c>
      <c r="AC86" s="995" t="str">
        <f>IF(AC85="","",VLOOKUP(AC85,'シフト記号表（従来型・ユニット型共通）'!$C$6:$L$47,10,FALSE))</f>
        <v/>
      </c>
      <c r="AD86" s="993" t="str">
        <f>IF(AD85="","",VLOOKUP(AD85,'シフト記号表（従来型・ユニット型共通）'!$C$6:$L$47,10,FALSE))</f>
        <v/>
      </c>
      <c r="AE86" s="994" t="str">
        <f>IF(AE85="","",VLOOKUP(AE85,'シフト記号表（従来型・ユニット型共通）'!$C$6:$L$47,10,FALSE))</f>
        <v/>
      </c>
      <c r="AF86" s="994" t="str">
        <f>IF(AF85="","",VLOOKUP(AF85,'シフト記号表（従来型・ユニット型共通）'!$C$6:$L$47,10,FALSE))</f>
        <v/>
      </c>
      <c r="AG86" s="994" t="str">
        <f>IF(AG85="","",VLOOKUP(AG85,'シフト記号表（従来型・ユニット型共通）'!$C$6:$L$47,10,FALSE))</f>
        <v/>
      </c>
      <c r="AH86" s="994" t="str">
        <f>IF(AH85="","",VLOOKUP(AH85,'シフト記号表（従来型・ユニット型共通）'!$C$6:$L$47,10,FALSE))</f>
        <v/>
      </c>
      <c r="AI86" s="994" t="str">
        <f>IF(AI85="","",VLOOKUP(AI85,'シフト記号表（従来型・ユニット型共通）'!$C$6:$L$47,10,FALSE))</f>
        <v/>
      </c>
      <c r="AJ86" s="995" t="str">
        <f>IF(AJ85="","",VLOOKUP(AJ85,'シフト記号表（従来型・ユニット型共通）'!$C$6:$L$47,10,FALSE))</f>
        <v/>
      </c>
      <c r="AK86" s="993" t="str">
        <f>IF(AK85="","",VLOOKUP(AK85,'シフト記号表（従来型・ユニット型共通）'!$C$6:$L$47,10,FALSE))</f>
        <v/>
      </c>
      <c r="AL86" s="994" t="str">
        <f>IF(AL85="","",VLOOKUP(AL85,'シフト記号表（従来型・ユニット型共通）'!$C$6:$L$47,10,FALSE))</f>
        <v/>
      </c>
      <c r="AM86" s="994" t="str">
        <f>IF(AM85="","",VLOOKUP(AM85,'シフト記号表（従来型・ユニット型共通）'!$C$6:$L$47,10,FALSE))</f>
        <v/>
      </c>
      <c r="AN86" s="994" t="str">
        <f>IF(AN85="","",VLOOKUP(AN85,'シフト記号表（従来型・ユニット型共通）'!$C$6:$L$47,10,FALSE))</f>
        <v/>
      </c>
      <c r="AO86" s="994" t="str">
        <f>IF(AO85="","",VLOOKUP(AO85,'シフト記号表（従来型・ユニット型共通）'!$C$6:$L$47,10,FALSE))</f>
        <v/>
      </c>
      <c r="AP86" s="994" t="str">
        <f>IF(AP85="","",VLOOKUP(AP85,'シフト記号表（従来型・ユニット型共通）'!$C$6:$L$47,10,FALSE))</f>
        <v/>
      </c>
      <c r="AQ86" s="995" t="str">
        <f>IF(AQ85="","",VLOOKUP(AQ85,'シフト記号表（従来型・ユニット型共通）'!$C$6:$L$47,10,FALSE))</f>
        <v/>
      </c>
      <c r="AR86" s="993" t="str">
        <f>IF(AR85="","",VLOOKUP(AR85,'シフト記号表（従来型・ユニット型共通）'!$C$6:$L$47,10,FALSE))</f>
        <v/>
      </c>
      <c r="AS86" s="994" t="str">
        <f>IF(AS85="","",VLOOKUP(AS85,'シフト記号表（従来型・ユニット型共通）'!$C$6:$L$47,10,FALSE))</f>
        <v/>
      </c>
      <c r="AT86" s="994" t="str">
        <f>IF(AT85="","",VLOOKUP(AT85,'シフト記号表（従来型・ユニット型共通）'!$C$6:$L$47,10,FALSE))</f>
        <v/>
      </c>
      <c r="AU86" s="994" t="str">
        <f>IF(AU85="","",VLOOKUP(AU85,'シフト記号表（従来型・ユニット型共通）'!$C$6:$L$47,10,FALSE))</f>
        <v/>
      </c>
      <c r="AV86" s="994" t="str">
        <f>IF(AV85="","",VLOOKUP(AV85,'シフト記号表（従来型・ユニット型共通）'!$C$6:$L$47,10,FALSE))</f>
        <v/>
      </c>
      <c r="AW86" s="994" t="str">
        <f>IF(AW85="","",VLOOKUP(AW85,'シフト記号表（従来型・ユニット型共通）'!$C$6:$L$47,10,FALSE))</f>
        <v/>
      </c>
      <c r="AX86" s="995" t="str">
        <f>IF(AX85="","",VLOOKUP(AX85,'シフト記号表（従来型・ユニット型共通）'!$C$6:$L$47,10,FALSE))</f>
        <v/>
      </c>
      <c r="AY86" s="993" t="str">
        <f>IF(AY85="","",VLOOKUP(AY85,'シフト記号表（従来型・ユニット型共通）'!$C$6:$L$47,10,FALSE))</f>
        <v/>
      </c>
      <c r="AZ86" s="994" t="str">
        <f>IF(AZ85="","",VLOOKUP(AZ85,'シフト記号表（従来型・ユニット型共通）'!$C$6:$L$47,10,FALSE))</f>
        <v/>
      </c>
      <c r="BA86" s="994" t="str">
        <f>IF(BA85="","",VLOOKUP(BA85,'シフト記号表（従来型・ユニット型共通）'!$C$6:$L$47,10,FALSE))</f>
        <v/>
      </c>
      <c r="BB86" s="1039">
        <f>IF($BE$3="４週",SUM(W86:AX86),IF($BE$3="暦月",SUM(W86:BA86),""))</f>
        <v>0</v>
      </c>
      <c r="BC86" s="1040"/>
      <c r="BD86" s="1041">
        <f>IF($BE$3="４週",BB86/4,IF($BE$3="暦月",(BB86/($BE$8/7)),""))</f>
        <v>0</v>
      </c>
      <c r="BE86" s="1040"/>
      <c r="BF86" s="1042"/>
      <c r="BG86" s="1043"/>
      <c r="BH86" s="1043"/>
      <c r="BI86" s="1043"/>
      <c r="BJ86" s="1044"/>
    </row>
    <row r="87" spans="2:62" ht="20.25" customHeight="1">
      <c r="B87" s="946">
        <f>B85+1</f>
        <v>36</v>
      </c>
      <c r="C87" s="1004"/>
      <c r="D87" s="1005"/>
      <c r="E87" s="981"/>
      <c r="F87" s="982"/>
      <c r="G87" s="981"/>
      <c r="H87" s="982"/>
      <c r="I87" s="1008"/>
      <c r="J87" s="1009"/>
      <c r="K87" s="1010"/>
      <c r="L87" s="1011"/>
      <c r="M87" s="1011"/>
      <c r="N87" s="1005"/>
      <c r="O87" s="987"/>
      <c r="P87" s="988"/>
      <c r="Q87" s="988"/>
      <c r="R87" s="988"/>
      <c r="S87" s="989"/>
      <c r="T87" s="1029" t="s">
        <v>882</v>
      </c>
      <c r="V87" s="1030"/>
      <c r="W87" s="1015"/>
      <c r="X87" s="1016"/>
      <c r="Y87" s="1016"/>
      <c r="Z87" s="1016"/>
      <c r="AA87" s="1016"/>
      <c r="AB87" s="1016"/>
      <c r="AC87" s="1017"/>
      <c r="AD87" s="1015"/>
      <c r="AE87" s="1016"/>
      <c r="AF87" s="1016"/>
      <c r="AG87" s="1016"/>
      <c r="AH87" s="1016"/>
      <c r="AI87" s="1016"/>
      <c r="AJ87" s="1017"/>
      <c r="AK87" s="1015"/>
      <c r="AL87" s="1016"/>
      <c r="AM87" s="1016"/>
      <c r="AN87" s="1016"/>
      <c r="AO87" s="1016"/>
      <c r="AP87" s="1016"/>
      <c r="AQ87" s="1017"/>
      <c r="AR87" s="1015"/>
      <c r="AS87" s="1016"/>
      <c r="AT87" s="1016"/>
      <c r="AU87" s="1016"/>
      <c r="AV87" s="1016"/>
      <c r="AW87" s="1016"/>
      <c r="AX87" s="1017"/>
      <c r="AY87" s="1015"/>
      <c r="AZ87" s="1016"/>
      <c r="BA87" s="1018"/>
      <c r="BB87" s="1019"/>
      <c r="BC87" s="1020"/>
      <c r="BD87" s="1021"/>
      <c r="BE87" s="1022"/>
      <c r="BF87" s="1023"/>
      <c r="BG87" s="1024"/>
      <c r="BH87" s="1024"/>
      <c r="BI87" s="1024"/>
      <c r="BJ87" s="1025"/>
    </row>
    <row r="88" spans="2:62" ht="20.25" customHeight="1">
      <c r="B88" s="975"/>
      <c r="C88" s="1031"/>
      <c r="D88" s="1032"/>
      <c r="E88" s="1033"/>
      <c r="F88" s="1034">
        <f>C87</f>
        <v>0</v>
      </c>
      <c r="G88" s="1033"/>
      <c r="H88" s="1034">
        <f>I87</f>
        <v>0</v>
      </c>
      <c r="I88" s="1035"/>
      <c r="J88" s="1036"/>
      <c r="K88" s="1037"/>
      <c r="L88" s="1038"/>
      <c r="M88" s="1038"/>
      <c r="N88" s="1032"/>
      <c r="O88" s="987"/>
      <c r="P88" s="988"/>
      <c r="Q88" s="988"/>
      <c r="R88" s="988"/>
      <c r="S88" s="989"/>
      <c r="T88" s="1026" t="s">
        <v>885</v>
      </c>
      <c r="U88" s="1027"/>
      <c r="V88" s="1028"/>
      <c r="W88" s="993" t="str">
        <f>IF(W87="","",VLOOKUP(W87,'シフト記号表（従来型・ユニット型共通）'!$C$6:$L$47,10,FALSE))</f>
        <v/>
      </c>
      <c r="X88" s="994" t="str">
        <f>IF(X87="","",VLOOKUP(X87,'シフト記号表（従来型・ユニット型共通）'!$C$6:$L$47,10,FALSE))</f>
        <v/>
      </c>
      <c r="Y88" s="994" t="str">
        <f>IF(Y87="","",VLOOKUP(Y87,'シフト記号表（従来型・ユニット型共通）'!$C$6:$L$47,10,FALSE))</f>
        <v/>
      </c>
      <c r="Z88" s="994" t="str">
        <f>IF(Z87="","",VLOOKUP(Z87,'シフト記号表（従来型・ユニット型共通）'!$C$6:$L$47,10,FALSE))</f>
        <v/>
      </c>
      <c r="AA88" s="994" t="str">
        <f>IF(AA87="","",VLOOKUP(AA87,'シフト記号表（従来型・ユニット型共通）'!$C$6:$L$47,10,FALSE))</f>
        <v/>
      </c>
      <c r="AB88" s="994" t="str">
        <f>IF(AB87="","",VLOOKUP(AB87,'シフト記号表（従来型・ユニット型共通）'!$C$6:$L$47,10,FALSE))</f>
        <v/>
      </c>
      <c r="AC88" s="995" t="str">
        <f>IF(AC87="","",VLOOKUP(AC87,'シフト記号表（従来型・ユニット型共通）'!$C$6:$L$47,10,FALSE))</f>
        <v/>
      </c>
      <c r="AD88" s="993" t="str">
        <f>IF(AD87="","",VLOOKUP(AD87,'シフト記号表（従来型・ユニット型共通）'!$C$6:$L$47,10,FALSE))</f>
        <v/>
      </c>
      <c r="AE88" s="994" t="str">
        <f>IF(AE87="","",VLOOKUP(AE87,'シフト記号表（従来型・ユニット型共通）'!$C$6:$L$47,10,FALSE))</f>
        <v/>
      </c>
      <c r="AF88" s="994" t="str">
        <f>IF(AF87="","",VLOOKUP(AF87,'シフト記号表（従来型・ユニット型共通）'!$C$6:$L$47,10,FALSE))</f>
        <v/>
      </c>
      <c r="AG88" s="994" t="str">
        <f>IF(AG87="","",VLOOKUP(AG87,'シフト記号表（従来型・ユニット型共通）'!$C$6:$L$47,10,FALSE))</f>
        <v/>
      </c>
      <c r="AH88" s="994" t="str">
        <f>IF(AH87="","",VLOOKUP(AH87,'シフト記号表（従来型・ユニット型共通）'!$C$6:$L$47,10,FALSE))</f>
        <v/>
      </c>
      <c r="AI88" s="994" t="str">
        <f>IF(AI87="","",VLOOKUP(AI87,'シフト記号表（従来型・ユニット型共通）'!$C$6:$L$47,10,FALSE))</f>
        <v/>
      </c>
      <c r="AJ88" s="995" t="str">
        <f>IF(AJ87="","",VLOOKUP(AJ87,'シフト記号表（従来型・ユニット型共通）'!$C$6:$L$47,10,FALSE))</f>
        <v/>
      </c>
      <c r="AK88" s="993" t="str">
        <f>IF(AK87="","",VLOOKUP(AK87,'シフト記号表（従来型・ユニット型共通）'!$C$6:$L$47,10,FALSE))</f>
        <v/>
      </c>
      <c r="AL88" s="994" t="str">
        <f>IF(AL87="","",VLOOKUP(AL87,'シフト記号表（従来型・ユニット型共通）'!$C$6:$L$47,10,FALSE))</f>
        <v/>
      </c>
      <c r="AM88" s="994" t="str">
        <f>IF(AM87="","",VLOOKUP(AM87,'シフト記号表（従来型・ユニット型共通）'!$C$6:$L$47,10,FALSE))</f>
        <v/>
      </c>
      <c r="AN88" s="994" t="str">
        <f>IF(AN87="","",VLOOKUP(AN87,'シフト記号表（従来型・ユニット型共通）'!$C$6:$L$47,10,FALSE))</f>
        <v/>
      </c>
      <c r="AO88" s="994" t="str">
        <f>IF(AO87="","",VLOOKUP(AO87,'シフト記号表（従来型・ユニット型共通）'!$C$6:$L$47,10,FALSE))</f>
        <v/>
      </c>
      <c r="AP88" s="994" t="str">
        <f>IF(AP87="","",VLOOKUP(AP87,'シフト記号表（従来型・ユニット型共通）'!$C$6:$L$47,10,FALSE))</f>
        <v/>
      </c>
      <c r="AQ88" s="995" t="str">
        <f>IF(AQ87="","",VLOOKUP(AQ87,'シフト記号表（従来型・ユニット型共通）'!$C$6:$L$47,10,FALSE))</f>
        <v/>
      </c>
      <c r="AR88" s="993" t="str">
        <f>IF(AR87="","",VLOOKUP(AR87,'シフト記号表（従来型・ユニット型共通）'!$C$6:$L$47,10,FALSE))</f>
        <v/>
      </c>
      <c r="AS88" s="994" t="str">
        <f>IF(AS87="","",VLOOKUP(AS87,'シフト記号表（従来型・ユニット型共通）'!$C$6:$L$47,10,FALSE))</f>
        <v/>
      </c>
      <c r="AT88" s="994" t="str">
        <f>IF(AT87="","",VLOOKUP(AT87,'シフト記号表（従来型・ユニット型共通）'!$C$6:$L$47,10,FALSE))</f>
        <v/>
      </c>
      <c r="AU88" s="994" t="str">
        <f>IF(AU87="","",VLOOKUP(AU87,'シフト記号表（従来型・ユニット型共通）'!$C$6:$L$47,10,FALSE))</f>
        <v/>
      </c>
      <c r="AV88" s="994" t="str">
        <f>IF(AV87="","",VLOOKUP(AV87,'シフト記号表（従来型・ユニット型共通）'!$C$6:$L$47,10,FALSE))</f>
        <v/>
      </c>
      <c r="AW88" s="994" t="str">
        <f>IF(AW87="","",VLOOKUP(AW87,'シフト記号表（従来型・ユニット型共通）'!$C$6:$L$47,10,FALSE))</f>
        <v/>
      </c>
      <c r="AX88" s="995" t="str">
        <f>IF(AX87="","",VLOOKUP(AX87,'シフト記号表（従来型・ユニット型共通）'!$C$6:$L$47,10,FALSE))</f>
        <v/>
      </c>
      <c r="AY88" s="993" t="str">
        <f>IF(AY87="","",VLOOKUP(AY87,'シフト記号表（従来型・ユニット型共通）'!$C$6:$L$47,10,FALSE))</f>
        <v/>
      </c>
      <c r="AZ88" s="994" t="str">
        <f>IF(AZ87="","",VLOOKUP(AZ87,'シフト記号表（従来型・ユニット型共通）'!$C$6:$L$47,10,FALSE))</f>
        <v/>
      </c>
      <c r="BA88" s="994" t="str">
        <f>IF(BA87="","",VLOOKUP(BA87,'シフト記号表（従来型・ユニット型共通）'!$C$6:$L$47,10,FALSE))</f>
        <v/>
      </c>
      <c r="BB88" s="1039">
        <f>IF($BE$3="４週",SUM(W88:AX88),IF($BE$3="暦月",SUM(W88:BA88),""))</f>
        <v>0</v>
      </c>
      <c r="BC88" s="1040"/>
      <c r="BD88" s="1041">
        <f>IF($BE$3="４週",BB88/4,IF($BE$3="暦月",(BB88/($BE$8/7)),""))</f>
        <v>0</v>
      </c>
      <c r="BE88" s="1040"/>
      <c r="BF88" s="1042"/>
      <c r="BG88" s="1043"/>
      <c r="BH88" s="1043"/>
      <c r="BI88" s="1043"/>
      <c r="BJ88" s="1044"/>
    </row>
    <row r="89" spans="2:62" ht="20.25" customHeight="1">
      <c r="B89" s="946">
        <f>B87+1</f>
        <v>37</v>
      </c>
      <c r="C89" s="1004"/>
      <c r="D89" s="1005"/>
      <c r="E89" s="981"/>
      <c r="F89" s="982"/>
      <c r="G89" s="981"/>
      <c r="H89" s="982"/>
      <c r="I89" s="1008"/>
      <c r="J89" s="1009"/>
      <c r="K89" s="1010"/>
      <c r="L89" s="1011"/>
      <c r="M89" s="1011"/>
      <c r="N89" s="1005"/>
      <c r="O89" s="987"/>
      <c r="P89" s="988"/>
      <c r="Q89" s="988"/>
      <c r="R89" s="988"/>
      <c r="S89" s="989"/>
      <c r="T89" s="1029" t="s">
        <v>882</v>
      </c>
      <c r="V89" s="1030"/>
      <c r="W89" s="1015"/>
      <c r="X89" s="1016"/>
      <c r="Y89" s="1016"/>
      <c r="Z89" s="1016"/>
      <c r="AA89" s="1016"/>
      <c r="AB89" s="1016"/>
      <c r="AC89" s="1017"/>
      <c r="AD89" s="1015"/>
      <c r="AE89" s="1016"/>
      <c r="AF89" s="1016"/>
      <c r="AG89" s="1016"/>
      <c r="AH89" s="1016"/>
      <c r="AI89" s="1016"/>
      <c r="AJ89" s="1017"/>
      <c r="AK89" s="1015"/>
      <c r="AL89" s="1016"/>
      <c r="AM89" s="1016"/>
      <c r="AN89" s="1016"/>
      <c r="AO89" s="1016"/>
      <c r="AP89" s="1016"/>
      <c r="AQ89" s="1017"/>
      <c r="AR89" s="1015"/>
      <c r="AS89" s="1016"/>
      <c r="AT89" s="1016"/>
      <c r="AU89" s="1016"/>
      <c r="AV89" s="1016"/>
      <c r="AW89" s="1016"/>
      <c r="AX89" s="1017"/>
      <c r="AY89" s="1015"/>
      <c r="AZ89" s="1016"/>
      <c r="BA89" s="1018"/>
      <c r="BB89" s="1019"/>
      <c r="BC89" s="1020"/>
      <c r="BD89" s="1021"/>
      <c r="BE89" s="1022"/>
      <c r="BF89" s="1023"/>
      <c r="BG89" s="1024"/>
      <c r="BH89" s="1024"/>
      <c r="BI89" s="1024"/>
      <c r="BJ89" s="1025"/>
    </row>
    <row r="90" spans="2:62" ht="20.25" customHeight="1">
      <c r="B90" s="975"/>
      <c r="C90" s="1031"/>
      <c r="D90" s="1032"/>
      <c r="E90" s="1033"/>
      <c r="F90" s="1034">
        <f>C89</f>
        <v>0</v>
      </c>
      <c r="G90" s="1033"/>
      <c r="H90" s="1034">
        <f>I89</f>
        <v>0</v>
      </c>
      <c r="I90" s="1035"/>
      <c r="J90" s="1036"/>
      <c r="K90" s="1037"/>
      <c r="L90" s="1038"/>
      <c r="M90" s="1038"/>
      <c r="N90" s="1032"/>
      <c r="O90" s="987"/>
      <c r="P90" s="988"/>
      <c r="Q90" s="988"/>
      <c r="R90" s="988"/>
      <c r="S90" s="989"/>
      <c r="T90" s="1026" t="s">
        <v>885</v>
      </c>
      <c r="U90" s="1027"/>
      <c r="V90" s="1028"/>
      <c r="W90" s="993" t="str">
        <f>IF(W89="","",VLOOKUP(W89,'シフト記号表（従来型・ユニット型共通）'!$C$6:$L$47,10,FALSE))</f>
        <v/>
      </c>
      <c r="X90" s="994" t="str">
        <f>IF(X89="","",VLOOKUP(X89,'シフト記号表（従来型・ユニット型共通）'!$C$6:$L$47,10,FALSE))</f>
        <v/>
      </c>
      <c r="Y90" s="994" t="str">
        <f>IF(Y89="","",VLOOKUP(Y89,'シフト記号表（従来型・ユニット型共通）'!$C$6:$L$47,10,FALSE))</f>
        <v/>
      </c>
      <c r="Z90" s="994" t="str">
        <f>IF(Z89="","",VLOOKUP(Z89,'シフト記号表（従来型・ユニット型共通）'!$C$6:$L$47,10,FALSE))</f>
        <v/>
      </c>
      <c r="AA90" s="994" t="str">
        <f>IF(AA89="","",VLOOKUP(AA89,'シフト記号表（従来型・ユニット型共通）'!$C$6:$L$47,10,FALSE))</f>
        <v/>
      </c>
      <c r="AB90" s="994" t="str">
        <f>IF(AB89="","",VLOOKUP(AB89,'シフト記号表（従来型・ユニット型共通）'!$C$6:$L$47,10,FALSE))</f>
        <v/>
      </c>
      <c r="AC90" s="995" t="str">
        <f>IF(AC89="","",VLOOKUP(AC89,'シフト記号表（従来型・ユニット型共通）'!$C$6:$L$47,10,FALSE))</f>
        <v/>
      </c>
      <c r="AD90" s="993" t="str">
        <f>IF(AD89="","",VLOOKUP(AD89,'シフト記号表（従来型・ユニット型共通）'!$C$6:$L$47,10,FALSE))</f>
        <v/>
      </c>
      <c r="AE90" s="994" t="str">
        <f>IF(AE89="","",VLOOKUP(AE89,'シフト記号表（従来型・ユニット型共通）'!$C$6:$L$47,10,FALSE))</f>
        <v/>
      </c>
      <c r="AF90" s="994" t="str">
        <f>IF(AF89="","",VLOOKUP(AF89,'シフト記号表（従来型・ユニット型共通）'!$C$6:$L$47,10,FALSE))</f>
        <v/>
      </c>
      <c r="AG90" s="994" t="str">
        <f>IF(AG89="","",VLOOKUP(AG89,'シフト記号表（従来型・ユニット型共通）'!$C$6:$L$47,10,FALSE))</f>
        <v/>
      </c>
      <c r="AH90" s="994" t="str">
        <f>IF(AH89="","",VLOOKUP(AH89,'シフト記号表（従来型・ユニット型共通）'!$C$6:$L$47,10,FALSE))</f>
        <v/>
      </c>
      <c r="AI90" s="994" t="str">
        <f>IF(AI89="","",VLOOKUP(AI89,'シフト記号表（従来型・ユニット型共通）'!$C$6:$L$47,10,FALSE))</f>
        <v/>
      </c>
      <c r="AJ90" s="995" t="str">
        <f>IF(AJ89="","",VLOOKUP(AJ89,'シフト記号表（従来型・ユニット型共通）'!$C$6:$L$47,10,FALSE))</f>
        <v/>
      </c>
      <c r="AK90" s="993" t="str">
        <f>IF(AK89="","",VLOOKUP(AK89,'シフト記号表（従来型・ユニット型共通）'!$C$6:$L$47,10,FALSE))</f>
        <v/>
      </c>
      <c r="AL90" s="994" t="str">
        <f>IF(AL89="","",VLOOKUP(AL89,'シフト記号表（従来型・ユニット型共通）'!$C$6:$L$47,10,FALSE))</f>
        <v/>
      </c>
      <c r="AM90" s="994" t="str">
        <f>IF(AM89="","",VLOOKUP(AM89,'シフト記号表（従来型・ユニット型共通）'!$C$6:$L$47,10,FALSE))</f>
        <v/>
      </c>
      <c r="AN90" s="994" t="str">
        <f>IF(AN89="","",VLOOKUP(AN89,'シフト記号表（従来型・ユニット型共通）'!$C$6:$L$47,10,FALSE))</f>
        <v/>
      </c>
      <c r="AO90" s="994" t="str">
        <f>IF(AO89="","",VLOOKUP(AO89,'シフト記号表（従来型・ユニット型共通）'!$C$6:$L$47,10,FALSE))</f>
        <v/>
      </c>
      <c r="AP90" s="994" t="str">
        <f>IF(AP89="","",VLOOKUP(AP89,'シフト記号表（従来型・ユニット型共通）'!$C$6:$L$47,10,FALSE))</f>
        <v/>
      </c>
      <c r="AQ90" s="995" t="str">
        <f>IF(AQ89="","",VLOOKUP(AQ89,'シフト記号表（従来型・ユニット型共通）'!$C$6:$L$47,10,FALSE))</f>
        <v/>
      </c>
      <c r="AR90" s="993" t="str">
        <f>IF(AR89="","",VLOOKUP(AR89,'シフト記号表（従来型・ユニット型共通）'!$C$6:$L$47,10,FALSE))</f>
        <v/>
      </c>
      <c r="AS90" s="994" t="str">
        <f>IF(AS89="","",VLOOKUP(AS89,'シフト記号表（従来型・ユニット型共通）'!$C$6:$L$47,10,FALSE))</f>
        <v/>
      </c>
      <c r="AT90" s="994" t="str">
        <f>IF(AT89="","",VLOOKUP(AT89,'シフト記号表（従来型・ユニット型共通）'!$C$6:$L$47,10,FALSE))</f>
        <v/>
      </c>
      <c r="AU90" s="994" t="str">
        <f>IF(AU89="","",VLOOKUP(AU89,'シフト記号表（従来型・ユニット型共通）'!$C$6:$L$47,10,FALSE))</f>
        <v/>
      </c>
      <c r="AV90" s="994" t="str">
        <f>IF(AV89="","",VLOOKUP(AV89,'シフト記号表（従来型・ユニット型共通）'!$C$6:$L$47,10,FALSE))</f>
        <v/>
      </c>
      <c r="AW90" s="994" t="str">
        <f>IF(AW89="","",VLOOKUP(AW89,'シフト記号表（従来型・ユニット型共通）'!$C$6:$L$47,10,FALSE))</f>
        <v/>
      </c>
      <c r="AX90" s="995" t="str">
        <f>IF(AX89="","",VLOOKUP(AX89,'シフト記号表（従来型・ユニット型共通）'!$C$6:$L$47,10,FALSE))</f>
        <v/>
      </c>
      <c r="AY90" s="993" t="str">
        <f>IF(AY89="","",VLOOKUP(AY89,'シフト記号表（従来型・ユニット型共通）'!$C$6:$L$47,10,FALSE))</f>
        <v/>
      </c>
      <c r="AZ90" s="994" t="str">
        <f>IF(AZ89="","",VLOOKUP(AZ89,'シフト記号表（従来型・ユニット型共通）'!$C$6:$L$47,10,FALSE))</f>
        <v/>
      </c>
      <c r="BA90" s="994" t="str">
        <f>IF(BA89="","",VLOOKUP(BA89,'シフト記号表（従来型・ユニット型共通）'!$C$6:$L$47,10,FALSE))</f>
        <v/>
      </c>
      <c r="BB90" s="1039">
        <f>IF($BE$3="４週",SUM(W90:AX90),IF($BE$3="暦月",SUM(W90:BA90),""))</f>
        <v>0</v>
      </c>
      <c r="BC90" s="1040"/>
      <c r="BD90" s="1041">
        <f>IF($BE$3="４週",BB90/4,IF($BE$3="暦月",(BB90/($BE$8/7)),""))</f>
        <v>0</v>
      </c>
      <c r="BE90" s="1040"/>
      <c r="BF90" s="1042"/>
      <c r="BG90" s="1043"/>
      <c r="BH90" s="1043"/>
      <c r="BI90" s="1043"/>
      <c r="BJ90" s="1044"/>
    </row>
    <row r="91" spans="2:62" ht="20.25" customHeight="1">
      <c r="B91" s="946">
        <f>B89+1</f>
        <v>38</v>
      </c>
      <c r="C91" s="1004"/>
      <c r="D91" s="1005"/>
      <c r="E91" s="981"/>
      <c r="F91" s="982"/>
      <c r="G91" s="981"/>
      <c r="H91" s="982"/>
      <c r="I91" s="1008"/>
      <c r="J91" s="1009"/>
      <c r="K91" s="1010"/>
      <c r="L91" s="1011"/>
      <c r="M91" s="1011"/>
      <c r="N91" s="1005"/>
      <c r="O91" s="987"/>
      <c r="P91" s="988"/>
      <c r="Q91" s="988"/>
      <c r="R91" s="988"/>
      <c r="S91" s="989"/>
      <c r="T91" s="1029" t="s">
        <v>882</v>
      </c>
      <c r="V91" s="1030"/>
      <c r="W91" s="1015"/>
      <c r="X91" s="1016"/>
      <c r="Y91" s="1016"/>
      <c r="Z91" s="1016"/>
      <c r="AA91" s="1016"/>
      <c r="AB91" s="1016"/>
      <c r="AC91" s="1017"/>
      <c r="AD91" s="1015"/>
      <c r="AE91" s="1016"/>
      <c r="AF91" s="1016"/>
      <c r="AG91" s="1016"/>
      <c r="AH91" s="1016"/>
      <c r="AI91" s="1016"/>
      <c r="AJ91" s="1017"/>
      <c r="AK91" s="1015"/>
      <c r="AL91" s="1016"/>
      <c r="AM91" s="1016"/>
      <c r="AN91" s="1016"/>
      <c r="AO91" s="1016"/>
      <c r="AP91" s="1016"/>
      <c r="AQ91" s="1017"/>
      <c r="AR91" s="1015"/>
      <c r="AS91" s="1016"/>
      <c r="AT91" s="1016"/>
      <c r="AU91" s="1016"/>
      <c r="AV91" s="1016"/>
      <c r="AW91" s="1016"/>
      <c r="AX91" s="1017"/>
      <c r="AY91" s="1015"/>
      <c r="AZ91" s="1016"/>
      <c r="BA91" s="1018"/>
      <c r="BB91" s="1019"/>
      <c r="BC91" s="1020"/>
      <c r="BD91" s="1021"/>
      <c r="BE91" s="1022"/>
      <c r="BF91" s="1023"/>
      <c r="BG91" s="1024"/>
      <c r="BH91" s="1024"/>
      <c r="BI91" s="1024"/>
      <c r="BJ91" s="1025"/>
    </row>
    <row r="92" spans="2:62" ht="20.25" customHeight="1">
      <c r="B92" s="975"/>
      <c r="C92" s="1031"/>
      <c r="D92" s="1032"/>
      <c r="E92" s="1033"/>
      <c r="F92" s="1034">
        <f>C91</f>
        <v>0</v>
      </c>
      <c r="G92" s="1033"/>
      <c r="H92" s="1034">
        <f>I91</f>
        <v>0</v>
      </c>
      <c r="I92" s="1035"/>
      <c r="J92" s="1036"/>
      <c r="K92" s="1037"/>
      <c r="L92" s="1038"/>
      <c r="M92" s="1038"/>
      <c r="N92" s="1032"/>
      <c r="O92" s="987"/>
      <c r="P92" s="988"/>
      <c r="Q92" s="988"/>
      <c r="R92" s="988"/>
      <c r="S92" s="989"/>
      <c r="T92" s="1026" t="s">
        <v>885</v>
      </c>
      <c r="U92" s="1027"/>
      <c r="V92" s="1028"/>
      <c r="W92" s="993" t="str">
        <f>IF(W91="","",VLOOKUP(W91,'シフト記号表（従来型・ユニット型共通）'!$C$6:$L$47,10,FALSE))</f>
        <v/>
      </c>
      <c r="X92" s="994" t="str">
        <f>IF(X91="","",VLOOKUP(X91,'シフト記号表（従来型・ユニット型共通）'!$C$6:$L$47,10,FALSE))</f>
        <v/>
      </c>
      <c r="Y92" s="994" t="str">
        <f>IF(Y91="","",VLOOKUP(Y91,'シフト記号表（従来型・ユニット型共通）'!$C$6:$L$47,10,FALSE))</f>
        <v/>
      </c>
      <c r="Z92" s="994" t="str">
        <f>IF(Z91="","",VLOOKUP(Z91,'シフト記号表（従来型・ユニット型共通）'!$C$6:$L$47,10,FALSE))</f>
        <v/>
      </c>
      <c r="AA92" s="994" t="str">
        <f>IF(AA91="","",VLOOKUP(AA91,'シフト記号表（従来型・ユニット型共通）'!$C$6:$L$47,10,FALSE))</f>
        <v/>
      </c>
      <c r="AB92" s="994" t="str">
        <f>IF(AB91="","",VLOOKUP(AB91,'シフト記号表（従来型・ユニット型共通）'!$C$6:$L$47,10,FALSE))</f>
        <v/>
      </c>
      <c r="AC92" s="995" t="str">
        <f>IF(AC91="","",VLOOKUP(AC91,'シフト記号表（従来型・ユニット型共通）'!$C$6:$L$47,10,FALSE))</f>
        <v/>
      </c>
      <c r="AD92" s="993" t="str">
        <f>IF(AD91="","",VLOOKUP(AD91,'シフト記号表（従来型・ユニット型共通）'!$C$6:$L$47,10,FALSE))</f>
        <v/>
      </c>
      <c r="AE92" s="994" t="str">
        <f>IF(AE91="","",VLOOKUP(AE91,'シフト記号表（従来型・ユニット型共通）'!$C$6:$L$47,10,FALSE))</f>
        <v/>
      </c>
      <c r="AF92" s="994" t="str">
        <f>IF(AF91="","",VLOOKUP(AF91,'シフト記号表（従来型・ユニット型共通）'!$C$6:$L$47,10,FALSE))</f>
        <v/>
      </c>
      <c r="AG92" s="994" t="str">
        <f>IF(AG91="","",VLOOKUP(AG91,'シフト記号表（従来型・ユニット型共通）'!$C$6:$L$47,10,FALSE))</f>
        <v/>
      </c>
      <c r="AH92" s="994" t="str">
        <f>IF(AH91="","",VLOOKUP(AH91,'シフト記号表（従来型・ユニット型共通）'!$C$6:$L$47,10,FALSE))</f>
        <v/>
      </c>
      <c r="AI92" s="994" t="str">
        <f>IF(AI91="","",VLOOKUP(AI91,'シフト記号表（従来型・ユニット型共通）'!$C$6:$L$47,10,FALSE))</f>
        <v/>
      </c>
      <c r="AJ92" s="995" t="str">
        <f>IF(AJ91="","",VLOOKUP(AJ91,'シフト記号表（従来型・ユニット型共通）'!$C$6:$L$47,10,FALSE))</f>
        <v/>
      </c>
      <c r="AK92" s="993" t="str">
        <f>IF(AK91="","",VLOOKUP(AK91,'シフト記号表（従来型・ユニット型共通）'!$C$6:$L$47,10,FALSE))</f>
        <v/>
      </c>
      <c r="AL92" s="994" t="str">
        <f>IF(AL91="","",VLOOKUP(AL91,'シフト記号表（従来型・ユニット型共通）'!$C$6:$L$47,10,FALSE))</f>
        <v/>
      </c>
      <c r="AM92" s="994" t="str">
        <f>IF(AM91="","",VLOOKUP(AM91,'シフト記号表（従来型・ユニット型共通）'!$C$6:$L$47,10,FALSE))</f>
        <v/>
      </c>
      <c r="AN92" s="994" t="str">
        <f>IF(AN91="","",VLOOKUP(AN91,'シフト記号表（従来型・ユニット型共通）'!$C$6:$L$47,10,FALSE))</f>
        <v/>
      </c>
      <c r="AO92" s="994" t="str">
        <f>IF(AO91="","",VLOOKUP(AO91,'シフト記号表（従来型・ユニット型共通）'!$C$6:$L$47,10,FALSE))</f>
        <v/>
      </c>
      <c r="AP92" s="994" t="str">
        <f>IF(AP91="","",VLOOKUP(AP91,'シフト記号表（従来型・ユニット型共通）'!$C$6:$L$47,10,FALSE))</f>
        <v/>
      </c>
      <c r="AQ92" s="995" t="str">
        <f>IF(AQ91="","",VLOOKUP(AQ91,'シフト記号表（従来型・ユニット型共通）'!$C$6:$L$47,10,FALSE))</f>
        <v/>
      </c>
      <c r="AR92" s="993" t="str">
        <f>IF(AR91="","",VLOOKUP(AR91,'シフト記号表（従来型・ユニット型共通）'!$C$6:$L$47,10,FALSE))</f>
        <v/>
      </c>
      <c r="AS92" s="994" t="str">
        <f>IF(AS91="","",VLOOKUP(AS91,'シフト記号表（従来型・ユニット型共通）'!$C$6:$L$47,10,FALSE))</f>
        <v/>
      </c>
      <c r="AT92" s="994" t="str">
        <f>IF(AT91="","",VLOOKUP(AT91,'シフト記号表（従来型・ユニット型共通）'!$C$6:$L$47,10,FALSE))</f>
        <v/>
      </c>
      <c r="AU92" s="994" t="str">
        <f>IF(AU91="","",VLOOKUP(AU91,'シフト記号表（従来型・ユニット型共通）'!$C$6:$L$47,10,FALSE))</f>
        <v/>
      </c>
      <c r="AV92" s="994" t="str">
        <f>IF(AV91="","",VLOOKUP(AV91,'シフト記号表（従来型・ユニット型共通）'!$C$6:$L$47,10,FALSE))</f>
        <v/>
      </c>
      <c r="AW92" s="994" t="str">
        <f>IF(AW91="","",VLOOKUP(AW91,'シフト記号表（従来型・ユニット型共通）'!$C$6:$L$47,10,FALSE))</f>
        <v/>
      </c>
      <c r="AX92" s="995" t="str">
        <f>IF(AX91="","",VLOOKUP(AX91,'シフト記号表（従来型・ユニット型共通）'!$C$6:$L$47,10,FALSE))</f>
        <v/>
      </c>
      <c r="AY92" s="993" t="str">
        <f>IF(AY91="","",VLOOKUP(AY91,'シフト記号表（従来型・ユニット型共通）'!$C$6:$L$47,10,FALSE))</f>
        <v/>
      </c>
      <c r="AZ92" s="994" t="str">
        <f>IF(AZ91="","",VLOOKUP(AZ91,'シフト記号表（従来型・ユニット型共通）'!$C$6:$L$47,10,FALSE))</f>
        <v/>
      </c>
      <c r="BA92" s="994" t="str">
        <f>IF(BA91="","",VLOOKUP(BA91,'シフト記号表（従来型・ユニット型共通）'!$C$6:$L$47,10,FALSE))</f>
        <v/>
      </c>
      <c r="BB92" s="1039">
        <f>IF($BE$3="４週",SUM(W92:AX92),IF($BE$3="暦月",SUM(W92:BA92),""))</f>
        <v>0</v>
      </c>
      <c r="BC92" s="1040"/>
      <c r="BD92" s="1041">
        <f>IF($BE$3="４週",BB92/4,IF($BE$3="暦月",(BB92/($BE$8/7)),""))</f>
        <v>0</v>
      </c>
      <c r="BE92" s="1040"/>
      <c r="BF92" s="1042"/>
      <c r="BG92" s="1043"/>
      <c r="BH92" s="1043"/>
      <c r="BI92" s="1043"/>
      <c r="BJ92" s="1044"/>
    </row>
    <row r="93" spans="2:62" ht="20.25" customHeight="1">
      <c r="B93" s="946">
        <f>B91+1</f>
        <v>39</v>
      </c>
      <c r="C93" s="1004"/>
      <c r="D93" s="1005"/>
      <c r="E93" s="981"/>
      <c r="F93" s="982"/>
      <c r="G93" s="981"/>
      <c r="H93" s="982"/>
      <c r="I93" s="1008"/>
      <c r="J93" s="1009"/>
      <c r="K93" s="1010"/>
      <c r="L93" s="1011"/>
      <c r="M93" s="1011"/>
      <c r="N93" s="1005"/>
      <c r="O93" s="987"/>
      <c r="P93" s="988"/>
      <c r="Q93" s="988"/>
      <c r="R93" s="988"/>
      <c r="S93" s="989"/>
      <c r="T93" s="1029" t="s">
        <v>882</v>
      </c>
      <c r="V93" s="1030"/>
      <c r="W93" s="1015"/>
      <c r="X93" s="1016"/>
      <c r="Y93" s="1016"/>
      <c r="Z93" s="1016"/>
      <c r="AA93" s="1016"/>
      <c r="AB93" s="1016"/>
      <c r="AC93" s="1017"/>
      <c r="AD93" s="1015"/>
      <c r="AE93" s="1016"/>
      <c r="AF93" s="1016"/>
      <c r="AG93" s="1016"/>
      <c r="AH93" s="1016"/>
      <c r="AI93" s="1016"/>
      <c r="AJ93" s="1017"/>
      <c r="AK93" s="1015"/>
      <c r="AL93" s="1016"/>
      <c r="AM93" s="1016"/>
      <c r="AN93" s="1016"/>
      <c r="AO93" s="1016"/>
      <c r="AP93" s="1016"/>
      <c r="AQ93" s="1017"/>
      <c r="AR93" s="1015"/>
      <c r="AS93" s="1016"/>
      <c r="AT93" s="1016"/>
      <c r="AU93" s="1016"/>
      <c r="AV93" s="1016"/>
      <c r="AW93" s="1016"/>
      <c r="AX93" s="1017"/>
      <c r="AY93" s="1015"/>
      <c r="AZ93" s="1016"/>
      <c r="BA93" s="1018"/>
      <c r="BB93" s="1019"/>
      <c r="BC93" s="1020"/>
      <c r="BD93" s="1021"/>
      <c r="BE93" s="1022"/>
      <c r="BF93" s="1023"/>
      <c r="BG93" s="1024"/>
      <c r="BH93" s="1024"/>
      <c r="BI93" s="1024"/>
      <c r="BJ93" s="1025"/>
    </row>
    <row r="94" spans="2:62" ht="20.25" customHeight="1">
      <c r="B94" s="975"/>
      <c r="C94" s="1031"/>
      <c r="D94" s="1032"/>
      <c r="E94" s="1033"/>
      <c r="F94" s="1034">
        <f>C93</f>
        <v>0</v>
      </c>
      <c r="G94" s="1033"/>
      <c r="H94" s="1034">
        <f>I93</f>
        <v>0</v>
      </c>
      <c r="I94" s="1035"/>
      <c r="J94" s="1036"/>
      <c r="K94" s="1037"/>
      <c r="L94" s="1038"/>
      <c r="M94" s="1038"/>
      <c r="N94" s="1032"/>
      <c r="O94" s="987"/>
      <c r="P94" s="988"/>
      <c r="Q94" s="988"/>
      <c r="R94" s="988"/>
      <c r="S94" s="989"/>
      <c r="T94" s="1026" t="s">
        <v>885</v>
      </c>
      <c r="U94" s="1027"/>
      <c r="V94" s="1028"/>
      <c r="W94" s="993" t="str">
        <f>IF(W93="","",VLOOKUP(W93,'シフト記号表（従来型・ユニット型共通）'!$C$6:$L$47,10,FALSE))</f>
        <v/>
      </c>
      <c r="X94" s="994" t="str">
        <f>IF(X93="","",VLOOKUP(X93,'シフト記号表（従来型・ユニット型共通）'!$C$6:$L$47,10,FALSE))</f>
        <v/>
      </c>
      <c r="Y94" s="994" t="str">
        <f>IF(Y93="","",VLOOKUP(Y93,'シフト記号表（従来型・ユニット型共通）'!$C$6:$L$47,10,FALSE))</f>
        <v/>
      </c>
      <c r="Z94" s="994" t="str">
        <f>IF(Z93="","",VLOOKUP(Z93,'シフト記号表（従来型・ユニット型共通）'!$C$6:$L$47,10,FALSE))</f>
        <v/>
      </c>
      <c r="AA94" s="994" t="str">
        <f>IF(AA93="","",VLOOKUP(AA93,'シフト記号表（従来型・ユニット型共通）'!$C$6:$L$47,10,FALSE))</f>
        <v/>
      </c>
      <c r="AB94" s="994" t="str">
        <f>IF(AB93="","",VLOOKUP(AB93,'シフト記号表（従来型・ユニット型共通）'!$C$6:$L$47,10,FALSE))</f>
        <v/>
      </c>
      <c r="AC94" s="995" t="str">
        <f>IF(AC93="","",VLOOKUP(AC93,'シフト記号表（従来型・ユニット型共通）'!$C$6:$L$47,10,FALSE))</f>
        <v/>
      </c>
      <c r="AD94" s="993" t="str">
        <f>IF(AD93="","",VLOOKUP(AD93,'シフト記号表（従来型・ユニット型共通）'!$C$6:$L$47,10,FALSE))</f>
        <v/>
      </c>
      <c r="AE94" s="994" t="str">
        <f>IF(AE93="","",VLOOKUP(AE93,'シフト記号表（従来型・ユニット型共通）'!$C$6:$L$47,10,FALSE))</f>
        <v/>
      </c>
      <c r="AF94" s="994" t="str">
        <f>IF(AF93="","",VLOOKUP(AF93,'シフト記号表（従来型・ユニット型共通）'!$C$6:$L$47,10,FALSE))</f>
        <v/>
      </c>
      <c r="AG94" s="994" t="str">
        <f>IF(AG93="","",VLOOKUP(AG93,'シフト記号表（従来型・ユニット型共通）'!$C$6:$L$47,10,FALSE))</f>
        <v/>
      </c>
      <c r="AH94" s="994" t="str">
        <f>IF(AH93="","",VLOOKUP(AH93,'シフト記号表（従来型・ユニット型共通）'!$C$6:$L$47,10,FALSE))</f>
        <v/>
      </c>
      <c r="AI94" s="994" t="str">
        <f>IF(AI93="","",VLOOKUP(AI93,'シフト記号表（従来型・ユニット型共通）'!$C$6:$L$47,10,FALSE))</f>
        <v/>
      </c>
      <c r="AJ94" s="995" t="str">
        <f>IF(AJ93="","",VLOOKUP(AJ93,'シフト記号表（従来型・ユニット型共通）'!$C$6:$L$47,10,FALSE))</f>
        <v/>
      </c>
      <c r="AK94" s="993" t="str">
        <f>IF(AK93="","",VLOOKUP(AK93,'シフト記号表（従来型・ユニット型共通）'!$C$6:$L$47,10,FALSE))</f>
        <v/>
      </c>
      <c r="AL94" s="994" t="str">
        <f>IF(AL93="","",VLOOKUP(AL93,'シフト記号表（従来型・ユニット型共通）'!$C$6:$L$47,10,FALSE))</f>
        <v/>
      </c>
      <c r="AM94" s="994" t="str">
        <f>IF(AM93="","",VLOOKUP(AM93,'シフト記号表（従来型・ユニット型共通）'!$C$6:$L$47,10,FALSE))</f>
        <v/>
      </c>
      <c r="AN94" s="994" t="str">
        <f>IF(AN93="","",VLOOKUP(AN93,'シフト記号表（従来型・ユニット型共通）'!$C$6:$L$47,10,FALSE))</f>
        <v/>
      </c>
      <c r="AO94" s="994" t="str">
        <f>IF(AO93="","",VLOOKUP(AO93,'シフト記号表（従来型・ユニット型共通）'!$C$6:$L$47,10,FALSE))</f>
        <v/>
      </c>
      <c r="AP94" s="994" t="str">
        <f>IF(AP93="","",VLOOKUP(AP93,'シフト記号表（従来型・ユニット型共通）'!$C$6:$L$47,10,FALSE))</f>
        <v/>
      </c>
      <c r="AQ94" s="995" t="str">
        <f>IF(AQ93="","",VLOOKUP(AQ93,'シフト記号表（従来型・ユニット型共通）'!$C$6:$L$47,10,FALSE))</f>
        <v/>
      </c>
      <c r="AR94" s="993" t="str">
        <f>IF(AR93="","",VLOOKUP(AR93,'シフト記号表（従来型・ユニット型共通）'!$C$6:$L$47,10,FALSE))</f>
        <v/>
      </c>
      <c r="AS94" s="994" t="str">
        <f>IF(AS93="","",VLOOKUP(AS93,'シフト記号表（従来型・ユニット型共通）'!$C$6:$L$47,10,FALSE))</f>
        <v/>
      </c>
      <c r="AT94" s="994" t="str">
        <f>IF(AT93="","",VLOOKUP(AT93,'シフト記号表（従来型・ユニット型共通）'!$C$6:$L$47,10,FALSE))</f>
        <v/>
      </c>
      <c r="AU94" s="994" t="str">
        <f>IF(AU93="","",VLOOKUP(AU93,'シフト記号表（従来型・ユニット型共通）'!$C$6:$L$47,10,FALSE))</f>
        <v/>
      </c>
      <c r="AV94" s="994" t="str">
        <f>IF(AV93="","",VLOOKUP(AV93,'シフト記号表（従来型・ユニット型共通）'!$C$6:$L$47,10,FALSE))</f>
        <v/>
      </c>
      <c r="AW94" s="994" t="str">
        <f>IF(AW93="","",VLOOKUP(AW93,'シフト記号表（従来型・ユニット型共通）'!$C$6:$L$47,10,FALSE))</f>
        <v/>
      </c>
      <c r="AX94" s="995" t="str">
        <f>IF(AX93="","",VLOOKUP(AX93,'シフト記号表（従来型・ユニット型共通）'!$C$6:$L$47,10,FALSE))</f>
        <v/>
      </c>
      <c r="AY94" s="993" t="str">
        <f>IF(AY93="","",VLOOKUP(AY93,'シフト記号表（従来型・ユニット型共通）'!$C$6:$L$47,10,FALSE))</f>
        <v/>
      </c>
      <c r="AZ94" s="994" t="str">
        <f>IF(AZ93="","",VLOOKUP(AZ93,'シフト記号表（従来型・ユニット型共通）'!$C$6:$L$47,10,FALSE))</f>
        <v/>
      </c>
      <c r="BA94" s="994" t="str">
        <f>IF(BA93="","",VLOOKUP(BA93,'シフト記号表（従来型・ユニット型共通）'!$C$6:$L$47,10,FALSE))</f>
        <v/>
      </c>
      <c r="BB94" s="1039">
        <f>IF($BE$3="４週",SUM(W94:AX94),IF($BE$3="暦月",SUM(W94:BA94),""))</f>
        <v>0</v>
      </c>
      <c r="BC94" s="1040"/>
      <c r="BD94" s="1041">
        <f>IF($BE$3="４週",BB94/4,IF($BE$3="暦月",(BB94/($BE$8/7)),""))</f>
        <v>0</v>
      </c>
      <c r="BE94" s="1040"/>
      <c r="BF94" s="1042"/>
      <c r="BG94" s="1043"/>
      <c r="BH94" s="1043"/>
      <c r="BI94" s="1043"/>
      <c r="BJ94" s="1044"/>
    </row>
    <row r="95" spans="2:62" ht="20.25" customHeight="1">
      <c r="B95" s="946">
        <f>B93+1</f>
        <v>40</v>
      </c>
      <c r="C95" s="1004"/>
      <c r="D95" s="1005"/>
      <c r="E95" s="981"/>
      <c r="F95" s="982"/>
      <c r="G95" s="981"/>
      <c r="H95" s="982"/>
      <c r="I95" s="1008"/>
      <c r="J95" s="1009"/>
      <c r="K95" s="1010"/>
      <c r="L95" s="1011"/>
      <c r="M95" s="1011"/>
      <c r="N95" s="1005"/>
      <c r="O95" s="987"/>
      <c r="P95" s="988"/>
      <c r="Q95" s="988"/>
      <c r="R95" s="988"/>
      <c r="S95" s="989"/>
      <c r="T95" s="1029" t="s">
        <v>882</v>
      </c>
      <c r="V95" s="1030"/>
      <c r="W95" s="1015"/>
      <c r="X95" s="1016"/>
      <c r="Y95" s="1016"/>
      <c r="Z95" s="1016"/>
      <c r="AA95" s="1016"/>
      <c r="AB95" s="1016"/>
      <c r="AC95" s="1017"/>
      <c r="AD95" s="1015"/>
      <c r="AE95" s="1016"/>
      <c r="AF95" s="1016"/>
      <c r="AG95" s="1016"/>
      <c r="AH95" s="1016"/>
      <c r="AI95" s="1016"/>
      <c r="AJ95" s="1017"/>
      <c r="AK95" s="1015"/>
      <c r="AL95" s="1016"/>
      <c r="AM95" s="1016"/>
      <c r="AN95" s="1016"/>
      <c r="AO95" s="1016"/>
      <c r="AP95" s="1016"/>
      <c r="AQ95" s="1017"/>
      <c r="AR95" s="1015"/>
      <c r="AS95" s="1016"/>
      <c r="AT95" s="1016"/>
      <c r="AU95" s="1016"/>
      <c r="AV95" s="1016"/>
      <c r="AW95" s="1016"/>
      <c r="AX95" s="1017"/>
      <c r="AY95" s="1015"/>
      <c r="AZ95" s="1016"/>
      <c r="BA95" s="1018"/>
      <c r="BB95" s="1019"/>
      <c r="BC95" s="1020"/>
      <c r="BD95" s="1021"/>
      <c r="BE95" s="1022"/>
      <c r="BF95" s="1023"/>
      <c r="BG95" s="1024"/>
      <c r="BH95" s="1024"/>
      <c r="BI95" s="1024"/>
      <c r="BJ95" s="1025"/>
    </row>
    <row r="96" spans="2:62" ht="20.25" customHeight="1">
      <c r="B96" s="975"/>
      <c r="C96" s="1031"/>
      <c r="D96" s="1032"/>
      <c r="E96" s="1033"/>
      <c r="F96" s="1034">
        <f>C95</f>
        <v>0</v>
      </c>
      <c r="G96" s="1033"/>
      <c r="H96" s="1034">
        <f>I95</f>
        <v>0</v>
      </c>
      <c r="I96" s="1035"/>
      <c r="J96" s="1036"/>
      <c r="K96" s="1037"/>
      <c r="L96" s="1038"/>
      <c r="M96" s="1038"/>
      <c r="N96" s="1032"/>
      <c r="O96" s="987"/>
      <c r="P96" s="988"/>
      <c r="Q96" s="988"/>
      <c r="R96" s="988"/>
      <c r="S96" s="989"/>
      <c r="T96" s="1026" t="s">
        <v>885</v>
      </c>
      <c r="U96" s="1027"/>
      <c r="V96" s="1028"/>
      <c r="W96" s="993" t="str">
        <f>IF(W95="","",VLOOKUP(W95,'シフト記号表（従来型・ユニット型共通）'!$C$6:$L$47,10,FALSE))</f>
        <v/>
      </c>
      <c r="X96" s="994" t="str">
        <f>IF(X95="","",VLOOKUP(X95,'シフト記号表（従来型・ユニット型共通）'!$C$6:$L$47,10,FALSE))</f>
        <v/>
      </c>
      <c r="Y96" s="994" t="str">
        <f>IF(Y95="","",VLOOKUP(Y95,'シフト記号表（従来型・ユニット型共通）'!$C$6:$L$47,10,FALSE))</f>
        <v/>
      </c>
      <c r="Z96" s="994" t="str">
        <f>IF(Z95="","",VLOOKUP(Z95,'シフト記号表（従来型・ユニット型共通）'!$C$6:$L$47,10,FALSE))</f>
        <v/>
      </c>
      <c r="AA96" s="994" t="str">
        <f>IF(AA95="","",VLOOKUP(AA95,'シフト記号表（従来型・ユニット型共通）'!$C$6:$L$47,10,FALSE))</f>
        <v/>
      </c>
      <c r="AB96" s="994" t="str">
        <f>IF(AB95="","",VLOOKUP(AB95,'シフト記号表（従来型・ユニット型共通）'!$C$6:$L$47,10,FALSE))</f>
        <v/>
      </c>
      <c r="AC96" s="995" t="str">
        <f>IF(AC95="","",VLOOKUP(AC95,'シフト記号表（従来型・ユニット型共通）'!$C$6:$L$47,10,FALSE))</f>
        <v/>
      </c>
      <c r="AD96" s="993" t="str">
        <f>IF(AD95="","",VLOOKUP(AD95,'シフト記号表（従来型・ユニット型共通）'!$C$6:$L$47,10,FALSE))</f>
        <v/>
      </c>
      <c r="AE96" s="994" t="str">
        <f>IF(AE95="","",VLOOKUP(AE95,'シフト記号表（従来型・ユニット型共通）'!$C$6:$L$47,10,FALSE))</f>
        <v/>
      </c>
      <c r="AF96" s="994" t="str">
        <f>IF(AF95="","",VLOOKUP(AF95,'シフト記号表（従来型・ユニット型共通）'!$C$6:$L$47,10,FALSE))</f>
        <v/>
      </c>
      <c r="AG96" s="994" t="str">
        <f>IF(AG95="","",VLOOKUP(AG95,'シフト記号表（従来型・ユニット型共通）'!$C$6:$L$47,10,FALSE))</f>
        <v/>
      </c>
      <c r="AH96" s="994" t="str">
        <f>IF(AH95="","",VLOOKUP(AH95,'シフト記号表（従来型・ユニット型共通）'!$C$6:$L$47,10,FALSE))</f>
        <v/>
      </c>
      <c r="AI96" s="994" t="str">
        <f>IF(AI95="","",VLOOKUP(AI95,'シフト記号表（従来型・ユニット型共通）'!$C$6:$L$47,10,FALSE))</f>
        <v/>
      </c>
      <c r="AJ96" s="995" t="str">
        <f>IF(AJ95="","",VLOOKUP(AJ95,'シフト記号表（従来型・ユニット型共通）'!$C$6:$L$47,10,FALSE))</f>
        <v/>
      </c>
      <c r="AK96" s="993" t="str">
        <f>IF(AK95="","",VLOOKUP(AK95,'シフト記号表（従来型・ユニット型共通）'!$C$6:$L$47,10,FALSE))</f>
        <v/>
      </c>
      <c r="AL96" s="994" t="str">
        <f>IF(AL95="","",VLOOKUP(AL95,'シフト記号表（従来型・ユニット型共通）'!$C$6:$L$47,10,FALSE))</f>
        <v/>
      </c>
      <c r="AM96" s="994" t="str">
        <f>IF(AM95="","",VLOOKUP(AM95,'シフト記号表（従来型・ユニット型共通）'!$C$6:$L$47,10,FALSE))</f>
        <v/>
      </c>
      <c r="AN96" s="994" t="str">
        <f>IF(AN95="","",VLOOKUP(AN95,'シフト記号表（従来型・ユニット型共通）'!$C$6:$L$47,10,FALSE))</f>
        <v/>
      </c>
      <c r="AO96" s="994" t="str">
        <f>IF(AO95="","",VLOOKUP(AO95,'シフト記号表（従来型・ユニット型共通）'!$C$6:$L$47,10,FALSE))</f>
        <v/>
      </c>
      <c r="AP96" s="994" t="str">
        <f>IF(AP95="","",VLOOKUP(AP95,'シフト記号表（従来型・ユニット型共通）'!$C$6:$L$47,10,FALSE))</f>
        <v/>
      </c>
      <c r="AQ96" s="995" t="str">
        <f>IF(AQ95="","",VLOOKUP(AQ95,'シフト記号表（従来型・ユニット型共通）'!$C$6:$L$47,10,FALSE))</f>
        <v/>
      </c>
      <c r="AR96" s="993" t="str">
        <f>IF(AR95="","",VLOOKUP(AR95,'シフト記号表（従来型・ユニット型共通）'!$C$6:$L$47,10,FALSE))</f>
        <v/>
      </c>
      <c r="AS96" s="994" t="str">
        <f>IF(AS95="","",VLOOKUP(AS95,'シフト記号表（従来型・ユニット型共通）'!$C$6:$L$47,10,FALSE))</f>
        <v/>
      </c>
      <c r="AT96" s="994" t="str">
        <f>IF(AT95="","",VLOOKUP(AT95,'シフト記号表（従来型・ユニット型共通）'!$C$6:$L$47,10,FALSE))</f>
        <v/>
      </c>
      <c r="AU96" s="994" t="str">
        <f>IF(AU95="","",VLOOKUP(AU95,'シフト記号表（従来型・ユニット型共通）'!$C$6:$L$47,10,FALSE))</f>
        <v/>
      </c>
      <c r="AV96" s="994" t="str">
        <f>IF(AV95="","",VLOOKUP(AV95,'シフト記号表（従来型・ユニット型共通）'!$C$6:$L$47,10,FALSE))</f>
        <v/>
      </c>
      <c r="AW96" s="994" t="str">
        <f>IF(AW95="","",VLOOKUP(AW95,'シフト記号表（従来型・ユニット型共通）'!$C$6:$L$47,10,FALSE))</f>
        <v/>
      </c>
      <c r="AX96" s="995" t="str">
        <f>IF(AX95="","",VLOOKUP(AX95,'シフト記号表（従来型・ユニット型共通）'!$C$6:$L$47,10,FALSE))</f>
        <v/>
      </c>
      <c r="AY96" s="993" t="str">
        <f>IF(AY95="","",VLOOKUP(AY95,'シフト記号表（従来型・ユニット型共通）'!$C$6:$L$47,10,FALSE))</f>
        <v/>
      </c>
      <c r="AZ96" s="994" t="str">
        <f>IF(AZ95="","",VLOOKUP(AZ95,'シフト記号表（従来型・ユニット型共通）'!$C$6:$L$47,10,FALSE))</f>
        <v/>
      </c>
      <c r="BA96" s="994" t="str">
        <f>IF(BA95="","",VLOOKUP(BA95,'シフト記号表（従来型・ユニット型共通）'!$C$6:$L$47,10,FALSE))</f>
        <v/>
      </c>
      <c r="BB96" s="1039">
        <f>IF($BE$3="４週",SUM(W96:AX96),IF($BE$3="暦月",SUM(W96:BA96),""))</f>
        <v>0</v>
      </c>
      <c r="BC96" s="1040"/>
      <c r="BD96" s="1041">
        <f>IF($BE$3="４週",BB96/4,IF($BE$3="暦月",(BB96/($BE$8/7)),""))</f>
        <v>0</v>
      </c>
      <c r="BE96" s="1040"/>
      <c r="BF96" s="1042"/>
      <c r="BG96" s="1043"/>
      <c r="BH96" s="1043"/>
      <c r="BI96" s="1043"/>
      <c r="BJ96" s="1044"/>
    </row>
    <row r="97" spans="2:62" ht="20.25" customHeight="1">
      <c r="B97" s="946">
        <f>B95+1</f>
        <v>41</v>
      </c>
      <c r="C97" s="1004"/>
      <c r="D97" s="1005"/>
      <c r="E97" s="981"/>
      <c r="F97" s="982"/>
      <c r="G97" s="981"/>
      <c r="H97" s="982"/>
      <c r="I97" s="1008"/>
      <c r="J97" s="1009"/>
      <c r="K97" s="1010"/>
      <c r="L97" s="1011"/>
      <c r="M97" s="1011"/>
      <c r="N97" s="1005"/>
      <c r="O97" s="987"/>
      <c r="P97" s="988"/>
      <c r="Q97" s="988"/>
      <c r="R97" s="988"/>
      <c r="S97" s="989"/>
      <c r="T97" s="1029" t="s">
        <v>882</v>
      </c>
      <c r="V97" s="1030"/>
      <c r="W97" s="1015"/>
      <c r="X97" s="1016"/>
      <c r="Y97" s="1016"/>
      <c r="Z97" s="1016"/>
      <c r="AA97" s="1016"/>
      <c r="AB97" s="1016"/>
      <c r="AC97" s="1017"/>
      <c r="AD97" s="1015"/>
      <c r="AE97" s="1016"/>
      <c r="AF97" s="1016"/>
      <c r="AG97" s="1016"/>
      <c r="AH97" s="1016"/>
      <c r="AI97" s="1016"/>
      <c r="AJ97" s="1017"/>
      <c r="AK97" s="1015"/>
      <c r="AL97" s="1016"/>
      <c r="AM97" s="1016"/>
      <c r="AN97" s="1016"/>
      <c r="AO97" s="1016"/>
      <c r="AP97" s="1016"/>
      <c r="AQ97" s="1017"/>
      <c r="AR97" s="1015"/>
      <c r="AS97" s="1016"/>
      <c r="AT97" s="1016"/>
      <c r="AU97" s="1016"/>
      <c r="AV97" s="1016"/>
      <c r="AW97" s="1016"/>
      <c r="AX97" s="1017"/>
      <c r="AY97" s="1015"/>
      <c r="AZ97" s="1016"/>
      <c r="BA97" s="1018"/>
      <c r="BB97" s="1019"/>
      <c r="BC97" s="1020"/>
      <c r="BD97" s="1021"/>
      <c r="BE97" s="1022"/>
      <c r="BF97" s="1023"/>
      <c r="BG97" s="1024"/>
      <c r="BH97" s="1024"/>
      <c r="BI97" s="1024"/>
      <c r="BJ97" s="1025"/>
    </row>
    <row r="98" spans="2:62" ht="20.25" customHeight="1">
      <c r="B98" s="975"/>
      <c r="C98" s="1031"/>
      <c r="D98" s="1032"/>
      <c r="E98" s="1033"/>
      <c r="F98" s="1034">
        <f>C97</f>
        <v>0</v>
      </c>
      <c r="G98" s="1033"/>
      <c r="H98" s="1034">
        <f>I97</f>
        <v>0</v>
      </c>
      <c r="I98" s="1035"/>
      <c r="J98" s="1036"/>
      <c r="K98" s="1037"/>
      <c r="L98" s="1038"/>
      <c r="M98" s="1038"/>
      <c r="N98" s="1032"/>
      <c r="O98" s="987"/>
      <c r="P98" s="988"/>
      <c r="Q98" s="988"/>
      <c r="R98" s="988"/>
      <c r="S98" s="989"/>
      <c r="T98" s="1026" t="s">
        <v>885</v>
      </c>
      <c r="U98" s="1027"/>
      <c r="V98" s="1028"/>
      <c r="W98" s="993" t="str">
        <f>IF(W97="","",VLOOKUP(W97,'シフト記号表（従来型・ユニット型共通）'!$C$6:$L$47,10,FALSE))</f>
        <v/>
      </c>
      <c r="X98" s="994" t="str">
        <f>IF(X97="","",VLOOKUP(X97,'シフト記号表（従来型・ユニット型共通）'!$C$6:$L$47,10,FALSE))</f>
        <v/>
      </c>
      <c r="Y98" s="994" t="str">
        <f>IF(Y97="","",VLOOKUP(Y97,'シフト記号表（従来型・ユニット型共通）'!$C$6:$L$47,10,FALSE))</f>
        <v/>
      </c>
      <c r="Z98" s="994" t="str">
        <f>IF(Z97="","",VLOOKUP(Z97,'シフト記号表（従来型・ユニット型共通）'!$C$6:$L$47,10,FALSE))</f>
        <v/>
      </c>
      <c r="AA98" s="994" t="str">
        <f>IF(AA97="","",VLOOKUP(AA97,'シフト記号表（従来型・ユニット型共通）'!$C$6:$L$47,10,FALSE))</f>
        <v/>
      </c>
      <c r="AB98" s="994" t="str">
        <f>IF(AB97="","",VLOOKUP(AB97,'シフト記号表（従来型・ユニット型共通）'!$C$6:$L$47,10,FALSE))</f>
        <v/>
      </c>
      <c r="AC98" s="995" t="str">
        <f>IF(AC97="","",VLOOKUP(AC97,'シフト記号表（従来型・ユニット型共通）'!$C$6:$L$47,10,FALSE))</f>
        <v/>
      </c>
      <c r="AD98" s="993" t="str">
        <f>IF(AD97="","",VLOOKUP(AD97,'シフト記号表（従来型・ユニット型共通）'!$C$6:$L$47,10,FALSE))</f>
        <v/>
      </c>
      <c r="AE98" s="994" t="str">
        <f>IF(AE97="","",VLOOKUP(AE97,'シフト記号表（従来型・ユニット型共通）'!$C$6:$L$47,10,FALSE))</f>
        <v/>
      </c>
      <c r="AF98" s="994" t="str">
        <f>IF(AF97="","",VLOOKUP(AF97,'シフト記号表（従来型・ユニット型共通）'!$C$6:$L$47,10,FALSE))</f>
        <v/>
      </c>
      <c r="AG98" s="994" t="str">
        <f>IF(AG97="","",VLOOKUP(AG97,'シフト記号表（従来型・ユニット型共通）'!$C$6:$L$47,10,FALSE))</f>
        <v/>
      </c>
      <c r="AH98" s="994" t="str">
        <f>IF(AH97="","",VLOOKUP(AH97,'シフト記号表（従来型・ユニット型共通）'!$C$6:$L$47,10,FALSE))</f>
        <v/>
      </c>
      <c r="AI98" s="994" t="str">
        <f>IF(AI97="","",VLOOKUP(AI97,'シフト記号表（従来型・ユニット型共通）'!$C$6:$L$47,10,FALSE))</f>
        <v/>
      </c>
      <c r="AJ98" s="995" t="str">
        <f>IF(AJ97="","",VLOOKUP(AJ97,'シフト記号表（従来型・ユニット型共通）'!$C$6:$L$47,10,FALSE))</f>
        <v/>
      </c>
      <c r="AK98" s="993" t="str">
        <f>IF(AK97="","",VLOOKUP(AK97,'シフト記号表（従来型・ユニット型共通）'!$C$6:$L$47,10,FALSE))</f>
        <v/>
      </c>
      <c r="AL98" s="994" t="str">
        <f>IF(AL97="","",VLOOKUP(AL97,'シフト記号表（従来型・ユニット型共通）'!$C$6:$L$47,10,FALSE))</f>
        <v/>
      </c>
      <c r="AM98" s="994" t="str">
        <f>IF(AM97="","",VLOOKUP(AM97,'シフト記号表（従来型・ユニット型共通）'!$C$6:$L$47,10,FALSE))</f>
        <v/>
      </c>
      <c r="AN98" s="994" t="str">
        <f>IF(AN97="","",VLOOKUP(AN97,'シフト記号表（従来型・ユニット型共通）'!$C$6:$L$47,10,FALSE))</f>
        <v/>
      </c>
      <c r="AO98" s="994" t="str">
        <f>IF(AO97="","",VLOOKUP(AO97,'シフト記号表（従来型・ユニット型共通）'!$C$6:$L$47,10,FALSE))</f>
        <v/>
      </c>
      <c r="AP98" s="994" t="str">
        <f>IF(AP97="","",VLOOKUP(AP97,'シフト記号表（従来型・ユニット型共通）'!$C$6:$L$47,10,FALSE))</f>
        <v/>
      </c>
      <c r="AQ98" s="995" t="str">
        <f>IF(AQ97="","",VLOOKUP(AQ97,'シフト記号表（従来型・ユニット型共通）'!$C$6:$L$47,10,FALSE))</f>
        <v/>
      </c>
      <c r="AR98" s="993" t="str">
        <f>IF(AR97="","",VLOOKUP(AR97,'シフト記号表（従来型・ユニット型共通）'!$C$6:$L$47,10,FALSE))</f>
        <v/>
      </c>
      <c r="AS98" s="994" t="str">
        <f>IF(AS97="","",VLOOKUP(AS97,'シフト記号表（従来型・ユニット型共通）'!$C$6:$L$47,10,FALSE))</f>
        <v/>
      </c>
      <c r="AT98" s="994" t="str">
        <f>IF(AT97="","",VLOOKUP(AT97,'シフト記号表（従来型・ユニット型共通）'!$C$6:$L$47,10,FALSE))</f>
        <v/>
      </c>
      <c r="AU98" s="994" t="str">
        <f>IF(AU97="","",VLOOKUP(AU97,'シフト記号表（従来型・ユニット型共通）'!$C$6:$L$47,10,FALSE))</f>
        <v/>
      </c>
      <c r="AV98" s="994" t="str">
        <f>IF(AV97="","",VLOOKUP(AV97,'シフト記号表（従来型・ユニット型共通）'!$C$6:$L$47,10,FALSE))</f>
        <v/>
      </c>
      <c r="AW98" s="994" t="str">
        <f>IF(AW97="","",VLOOKUP(AW97,'シフト記号表（従来型・ユニット型共通）'!$C$6:$L$47,10,FALSE))</f>
        <v/>
      </c>
      <c r="AX98" s="995" t="str">
        <f>IF(AX97="","",VLOOKUP(AX97,'シフト記号表（従来型・ユニット型共通）'!$C$6:$L$47,10,FALSE))</f>
        <v/>
      </c>
      <c r="AY98" s="993" t="str">
        <f>IF(AY97="","",VLOOKUP(AY97,'シフト記号表（従来型・ユニット型共通）'!$C$6:$L$47,10,FALSE))</f>
        <v/>
      </c>
      <c r="AZ98" s="994" t="str">
        <f>IF(AZ97="","",VLOOKUP(AZ97,'シフト記号表（従来型・ユニット型共通）'!$C$6:$L$47,10,FALSE))</f>
        <v/>
      </c>
      <c r="BA98" s="994" t="str">
        <f>IF(BA97="","",VLOOKUP(BA97,'シフト記号表（従来型・ユニット型共通）'!$C$6:$L$47,10,FALSE))</f>
        <v/>
      </c>
      <c r="BB98" s="1039">
        <f>IF($BE$3="４週",SUM(W98:AX98),IF($BE$3="暦月",SUM(W98:BA98),""))</f>
        <v>0</v>
      </c>
      <c r="BC98" s="1040"/>
      <c r="BD98" s="1041">
        <f>IF($BE$3="４週",BB98/4,IF($BE$3="暦月",(BB98/($BE$8/7)),""))</f>
        <v>0</v>
      </c>
      <c r="BE98" s="1040"/>
      <c r="BF98" s="1042"/>
      <c r="BG98" s="1043"/>
      <c r="BH98" s="1043"/>
      <c r="BI98" s="1043"/>
      <c r="BJ98" s="1044"/>
    </row>
    <row r="99" spans="2:62" ht="20.25" customHeight="1">
      <c r="B99" s="946">
        <f>B97+1</f>
        <v>42</v>
      </c>
      <c r="C99" s="1004"/>
      <c r="D99" s="1005"/>
      <c r="E99" s="981"/>
      <c r="F99" s="982"/>
      <c r="G99" s="981"/>
      <c r="H99" s="982"/>
      <c r="I99" s="1008"/>
      <c r="J99" s="1009"/>
      <c r="K99" s="1010"/>
      <c r="L99" s="1011"/>
      <c r="M99" s="1011"/>
      <c r="N99" s="1005"/>
      <c r="O99" s="987"/>
      <c r="P99" s="988"/>
      <c r="Q99" s="988"/>
      <c r="R99" s="988"/>
      <c r="S99" s="989"/>
      <c r="T99" s="1029" t="s">
        <v>882</v>
      </c>
      <c r="V99" s="1030"/>
      <c r="W99" s="1015"/>
      <c r="X99" s="1016"/>
      <c r="Y99" s="1016"/>
      <c r="Z99" s="1016"/>
      <c r="AA99" s="1016"/>
      <c r="AB99" s="1016"/>
      <c r="AC99" s="1017"/>
      <c r="AD99" s="1015"/>
      <c r="AE99" s="1016"/>
      <c r="AF99" s="1016"/>
      <c r="AG99" s="1016"/>
      <c r="AH99" s="1016"/>
      <c r="AI99" s="1016"/>
      <c r="AJ99" s="1017"/>
      <c r="AK99" s="1015"/>
      <c r="AL99" s="1016"/>
      <c r="AM99" s="1016"/>
      <c r="AN99" s="1016"/>
      <c r="AO99" s="1016"/>
      <c r="AP99" s="1016"/>
      <c r="AQ99" s="1017"/>
      <c r="AR99" s="1015"/>
      <c r="AS99" s="1016"/>
      <c r="AT99" s="1016"/>
      <c r="AU99" s="1016"/>
      <c r="AV99" s="1016"/>
      <c r="AW99" s="1016"/>
      <c r="AX99" s="1017"/>
      <c r="AY99" s="1015"/>
      <c r="AZ99" s="1016"/>
      <c r="BA99" s="1018"/>
      <c r="BB99" s="1019"/>
      <c r="BC99" s="1020"/>
      <c r="BD99" s="1021"/>
      <c r="BE99" s="1022"/>
      <c r="BF99" s="1023"/>
      <c r="BG99" s="1024"/>
      <c r="BH99" s="1024"/>
      <c r="BI99" s="1024"/>
      <c r="BJ99" s="1025"/>
    </row>
    <row r="100" spans="2:62" ht="20.25" customHeight="1">
      <c r="B100" s="975"/>
      <c r="C100" s="1031"/>
      <c r="D100" s="1032"/>
      <c r="E100" s="1033"/>
      <c r="F100" s="1034">
        <f>C99</f>
        <v>0</v>
      </c>
      <c r="G100" s="1033"/>
      <c r="H100" s="1034">
        <f>I99</f>
        <v>0</v>
      </c>
      <c r="I100" s="1035"/>
      <c r="J100" s="1036"/>
      <c r="K100" s="1037"/>
      <c r="L100" s="1038"/>
      <c r="M100" s="1038"/>
      <c r="N100" s="1032"/>
      <c r="O100" s="987"/>
      <c r="P100" s="988"/>
      <c r="Q100" s="988"/>
      <c r="R100" s="988"/>
      <c r="S100" s="989"/>
      <c r="T100" s="1026" t="s">
        <v>885</v>
      </c>
      <c r="U100" s="1027"/>
      <c r="V100" s="1028"/>
      <c r="W100" s="993" t="str">
        <f>IF(W99="","",VLOOKUP(W99,'シフト記号表（従来型・ユニット型共通）'!$C$6:$L$47,10,FALSE))</f>
        <v/>
      </c>
      <c r="X100" s="994" t="str">
        <f>IF(X99="","",VLOOKUP(X99,'シフト記号表（従来型・ユニット型共通）'!$C$6:$L$47,10,FALSE))</f>
        <v/>
      </c>
      <c r="Y100" s="994" t="str">
        <f>IF(Y99="","",VLOOKUP(Y99,'シフト記号表（従来型・ユニット型共通）'!$C$6:$L$47,10,FALSE))</f>
        <v/>
      </c>
      <c r="Z100" s="994" t="str">
        <f>IF(Z99="","",VLOOKUP(Z99,'シフト記号表（従来型・ユニット型共通）'!$C$6:$L$47,10,FALSE))</f>
        <v/>
      </c>
      <c r="AA100" s="994" t="str">
        <f>IF(AA99="","",VLOOKUP(AA99,'シフト記号表（従来型・ユニット型共通）'!$C$6:$L$47,10,FALSE))</f>
        <v/>
      </c>
      <c r="AB100" s="994" t="str">
        <f>IF(AB99="","",VLOOKUP(AB99,'シフト記号表（従来型・ユニット型共通）'!$C$6:$L$47,10,FALSE))</f>
        <v/>
      </c>
      <c r="AC100" s="995" t="str">
        <f>IF(AC99="","",VLOOKUP(AC99,'シフト記号表（従来型・ユニット型共通）'!$C$6:$L$47,10,FALSE))</f>
        <v/>
      </c>
      <c r="AD100" s="993" t="str">
        <f>IF(AD99="","",VLOOKUP(AD99,'シフト記号表（従来型・ユニット型共通）'!$C$6:$L$47,10,FALSE))</f>
        <v/>
      </c>
      <c r="AE100" s="994" t="str">
        <f>IF(AE99="","",VLOOKUP(AE99,'シフト記号表（従来型・ユニット型共通）'!$C$6:$L$47,10,FALSE))</f>
        <v/>
      </c>
      <c r="AF100" s="994" t="str">
        <f>IF(AF99="","",VLOOKUP(AF99,'シフト記号表（従来型・ユニット型共通）'!$C$6:$L$47,10,FALSE))</f>
        <v/>
      </c>
      <c r="AG100" s="994" t="str">
        <f>IF(AG99="","",VLOOKUP(AG99,'シフト記号表（従来型・ユニット型共通）'!$C$6:$L$47,10,FALSE))</f>
        <v/>
      </c>
      <c r="AH100" s="994" t="str">
        <f>IF(AH99="","",VLOOKUP(AH99,'シフト記号表（従来型・ユニット型共通）'!$C$6:$L$47,10,FALSE))</f>
        <v/>
      </c>
      <c r="AI100" s="994" t="str">
        <f>IF(AI99="","",VLOOKUP(AI99,'シフト記号表（従来型・ユニット型共通）'!$C$6:$L$47,10,FALSE))</f>
        <v/>
      </c>
      <c r="AJ100" s="995" t="str">
        <f>IF(AJ99="","",VLOOKUP(AJ99,'シフト記号表（従来型・ユニット型共通）'!$C$6:$L$47,10,FALSE))</f>
        <v/>
      </c>
      <c r="AK100" s="993" t="str">
        <f>IF(AK99="","",VLOOKUP(AK99,'シフト記号表（従来型・ユニット型共通）'!$C$6:$L$47,10,FALSE))</f>
        <v/>
      </c>
      <c r="AL100" s="994" t="str">
        <f>IF(AL99="","",VLOOKUP(AL99,'シフト記号表（従来型・ユニット型共通）'!$C$6:$L$47,10,FALSE))</f>
        <v/>
      </c>
      <c r="AM100" s="994" t="str">
        <f>IF(AM99="","",VLOOKUP(AM99,'シフト記号表（従来型・ユニット型共通）'!$C$6:$L$47,10,FALSE))</f>
        <v/>
      </c>
      <c r="AN100" s="994" t="str">
        <f>IF(AN99="","",VLOOKUP(AN99,'シフト記号表（従来型・ユニット型共通）'!$C$6:$L$47,10,FALSE))</f>
        <v/>
      </c>
      <c r="AO100" s="994" t="str">
        <f>IF(AO99="","",VLOOKUP(AO99,'シフト記号表（従来型・ユニット型共通）'!$C$6:$L$47,10,FALSE))</f>
        <v/>
      </c>
      <c r="AP100" s="994" t="str">
        <f>IF(AP99="","",VLOOKUP(AP99,'シフト記号表（従来型・ユニット型共通）'!$C$6:$L$47,10,FALSE))</f>
        <v/>
      </c>
      <c r="AQ100" s="995" t="str">
        <f>IF(AQ99="","",VLOOKUP(AQ99,'シフト記号表（従来型・ユニット型共通）'!$C$6:$L$47,10,FALSE))</f>
        <v/>
      </c>
      <c r="AR100" s="993" t="str">
        <f>IF(AR99="","",VLOOKUP(AR99,'シフト記号表（従来型・ユニット型共通）'!$C$6:$L$47,10,FALSE))</f>
        <v/>
      </c>
      <c r="AS100" s="994" t="str">
        <f>IF(AS99="","",VLOOKUP(AS99,'シフト記号表（従来型・ユニット型共通）'!$C$6:$L$47,10,FALSE))</f>
        <v/>
      </c>
      <c r="AT100" s="994" t="str">
        <f>IF(AT99="","",VLOOKUP(AT99,'シフト記号表（従来型・ユニット型共通）'!$C$6:$L$47,10,FALSE))</f>
        <v/>
      </c>
      <c r="AU100" s="994" t="str">
        <f>IF(AU99="","",VLOOKUP(AU99,'シフト記号表（従来型・ユニット型共通）'!$C$6:$L$47,10,FALSE))</f>
        <v/>
      </c>
      <c r="AV100" s="994" t="str">
        <f>IF(AV99="","",VLOOKUP(AV99,'シフト記号表（従来型・ユニット型共通）'!$C$6:$L$47,10,FALSE))</f>
        <v/>
      </c>
      <c r="AW100" s="994" t="str">
        <f>IF(AW99="","",VLOOKUP(AW99,'シフト記号表（従来型・ユニット型共通）'!$C$6:$L$47,10,FALSE))</f>
        <v/>
      </c>
      <c r="AX100" s="995" t="str">
        <f>IF(AX99="","",VLOOKUP(AX99,'シフト記号表（従来型・ユニット型共通）'!$C$6:$L$47,10,FALSE))</f>
        <v/>
      </c>
      <c r="AY100" s="993" t="str">
        <f>IF(AY99="","",VLOOKUP(AY99,'シフト記号表（従来型・ユニット型共通）'!$C$6:$L$47,10,FALSE))</f>
        <v/>
      </c>
      <c r="AZ100" s="994" t="str">
        <f>IF(AZ99="","",VLOOKUP(AZ99,'シフト記号表（従来型・ユニット型共通）'!$C$6:$L$47,10,FALSE))</f>
        <v/>
      </c>
      <c r="BA100" s="994" t="str">
        <f>IF(BA99="","",VLOOKUP(BA99,'シフト記号表（従来型・ユニット型共通）'!$C$6:$L$47,10,FALSE))</f>
        <v/>
      </c>
      <c r="BB100" s="1039">
        <f>IF($BE$3="４週",SUM(W100:AX100),IF($BE$3="暦月",SUM(W100:BA100),""))</f>
        <v>0</v>
      </c>
      <c r="BC100" s="1040"/>
      <c r="BD100" s="1041">
        <f>IF($BE$3="４週",BB100/4,IF($BE$3="暦月",(BB100/($BE$8/7)),""))</f>
        <v>0</v>
      </c>
      <c r="BE100" s="1040"/>
      <c r="BF100" s="1042"/>
      <c r="BG100" s="1043"/>
      <c r="BH100" s="1043"/>
      <c r="BI100" s="1043"/>
      <c r="BJ100" s="1044"/>
    </row>
    <row r="101" spans="2:62" ht="20.25" customHeight="1">
      <c r="B101" s="946">
        <f>B99+1</f>
        <v>43</v>
      </c>
      <c r="C101" s="1004"/>
      <c r="D101" s="1005"/>
      <c r="E101" s="981"/>
      <c r="F101" s="982"/>
      <c r="G101" s="981"/>
      <c r="H101" s="982"/>
      <c r="I101" s="1008"/>
      <c r="J101" s="1009"/>
      <c r="K101" s="1010"/>
      <c r="L101" s="1011"/>
      <c r="M101" s="1011"/>
      <c r="N101" s="1005"/>
      <c r="O101" s="987"/>
      <c r="P101" s="988"/>
      <c r="Q101" s="988"/>
      <c r="R101" s="988"/>
      <c r="S101" s="989"/>
      <c r="T101" s="1029" t="s">
        <v>882</v>
      </c>
      <c r="V101" s="1030"/>
      <c r="W101" s="1015"/>
      <c r="X101" s="1016"/>
      <c r="Y101" s="1016"/>
      <c r="Z101" s="1016"/>
      <c r="AA101" s="1016"/>
      <c r="AB101" s="1016"/>
      <c r="AC101" s="1017"/>
      <c r="AD101" s="1015"/>
      <c r="AE101" s="1016"/>
      <c r="AF101" s="1016"/>
      <c r="AG101" s="1016"/>
      <c r="AH101" s="1016"/>
      <c r="AI101" s="1016"/>
      <c r="AJ101" s="1017"/>
      <c r="AK101" s="1015"/>
      <c r="AL101" s="1016"/>
      <c r="AM101" s="1016"/>
      <c r="AN101" s="1016"/>
      <c r="AO101" s="1016"/>
      <c r="AP101" s="1016"/>
      <c r="AQ101" s="1017"/>
      <c r="AR101" s="1015"/>
      <c r="AS101" s="1016"/>
      <c r="AT101" s="1016"/>
      <c r="AU101" s="1016"/>
      <c r="AV101" s="1016"/>
      <c r="AW101" s="1016"/>
      <c r="AX101" s="1017"/>
      <c r="AY101" s="1015"/>
      <c r="AZ101" s="1016"/>
      <c r="BA101" s="1018"/>
      <c r="BB101" s="1019"/>
      <c r="BC101" s="1020"/>
      <c r="BD101" s="1021"/>
      <c r="BE101" s="1022"/>
      <c r="BF101" s="1023"/>
      <c r="BG101" s="1024"/>
      <c r="BH101" s="1024"/>
      <c r="BI101" s="1024"/>
      <c r="BJ101" s="1025"/>
    </row>
    <row r="102" spans="2:62" ht="20.25" customHeight="1">
      <c r="B102" s="975"/>
      <c r="C102" s="1031"/>
      <c r="D102" s="1032"/>
      <c r="E102" s="1033"/>
      <c r="F102" s="1034">
        <f>C101</f>
        <v>0</v>
      </c>
      <c r="G102" s="1033"/>
      <c r="H102" s="1034">
        <f>I101</f>
        <v>0</v>
      </c>
      <c r="I102" s="1035"/>
      <c r="J102" s="1036"/>
      <c r="K102" s="1037"/>
      <c r="L102" s="1038"/>
      <c r="M102" s="1038"/>
      <c r="N102" s="1032"/>
      <c r="O102" s="987"/>
      <c r="P102" s="988"/>
      <c r="Q102" s="988"/>
      <c r="R102" s="988"/>
      <c r="S102" s="989"/>
      <c r="T102" s="1026" t="s">
        <v>885</v>
      </c>
      <c r="U102" s="1027"/>
      <c r="V102" s="1028"/>
      <c r="W102" s="993" t="str">
        <f>IF(W101="","",VLOOKUP(W101,'シフト記号表（従来型・ユニット型共通）'!$C$6:$L$47,10,FALSE))</f>
        <v/>
      </c>
      <c r="X102" s="994" t="str">
        <f>IF(X101="","",VLOOKUP(X101,'シフト記号表（従来型・ユニット型共通）'!$C$6:$L$47,10,FALSE))</f>
        <v/>
      </c>
      <c r="Y102" s="994" t="str">
        <f>IF(Y101="","",VLOOKUP(Y101,'シフト記号表（従来型・ユニット型共通）'!$C$6:$L$47,10,FALSE))</f>
        <v/>
      </c>
      <c r="Z102" s="994" t="str">
        <f>IF(Z101="","",VLOOKUP(Z101,'シフト記号表（従来型・ユニット型共通）'!$C$6:$L$47,10,FALSE))</f>
        <v/>
      </c>
      <c r="AA102" s="994" t="str">
        <f>IF(AA101="","",VLOOKUP(AA101,'シフト記号表（従来型・ユニット型共通）'!$C$6:$L$47,10,FALSE))</f>
        <v/>
      </c>
      <c r="AB102" s="994" t="str">
        <f>IF(AB101="","",VLOOKUP(AB101,'シフト記号表（従来型・ユニット型共通）'!$C$6:$L$47,10,FALSE))</f>
        <v/>
      </c>
      <c r="AC102" s="995" t="str">
        <f>IF(AC101="","",VLOOKUP(AC101,'シフト記号表（従来型・ユニット型共通）'!$C$6:$L$47,10,FALSE))</f>
        <v/>
      </c>
      <c r="AD102" s="993" t="str">
        <f>IF(AD101="","",VLOOKUP(AD101,'シフト記号表（従来型・ユニット型共通）'!$C$6:$L$47,10,FALSE))</f>
        <v/>
      </c>
      <c r="AE102" s="994" t="str">
        <f>IF(AE101="","",VLOOKUP(AE101,'シフト記号表（従来型・ユニット型共通）'!$C$6:$L$47,10,FALSE))</f>
        <v/>
      </c>
      <c r="AF102" s="994" t="str">
        <f>IF(AF101="","",VLOOKUP(AF101,'シフト記号表（従来型・ユニット型共通）'!$C$6:$L$47,10,FALSE))</f>
        <v/>
      </c>
      <c r="AG102" s="994" t="str">
        <f>IF(AG101="","",VLOOKUP(AG101,'シフト記号表（従来型・ユニット型共通）'!$C$6:$L$47,10,FALSE))</f>
        <v/>
      </c>
      <c r="AH102" s="994" t="str">
        <f>IF(AH101="","",VLOOKUP(AH101,'シフト記号表（従来型・ユニット型共通）'!$C$6:$L$47,10,FALSE))</f>
        <v/>
      </c>
      <c r="AI102" s="994" t="str">
        <f>IF(AI101="","",VLOOKUP(AI101,'シフト記号表（従来型・ユニット型共通）'!$C$6:$L$47,10,FALSE))</f>
        <v/>
      </c>
      <c r="AJ102" s="995" t="str">
        <f>IF(AJ101="","",VLOOKUP(AJ101,'シフト記号表（従来型・ユニット型共通）'!$C$6:$L$47,10,FALSE))</f>
        <v/>
      </c>
      <c r="AK102" s="993" t="str">
        <f>IF(AK101="","",VLOOKUP(AK101,'シフト記号表（従来型・ユニット型共通）'!$C$6:$L$47,10,FALSE))</f>
        <v/>
      </c>
      <c r="AL102" s="994" t="str">
        <f>IF(AL101="","",VLOOKUP(AL101,'シフト記号表（従来型・ユニット型共通）'!$C$6:$L$47,10,FALSE))</f>
        <v/>
      </c>
      <c r="AM102" s="994" t="str">
        <f>IF(AM101="","",VLOOKUP(AM101,'シフト記号表（従来型・ユニット型共通）'!$C$6:$L$47,10,FALSE))</f>
        <v/>
      </c>
      <c r="AN102" s="994" t="str">
        <f>IF(AN101="","",VLOOKUP(AN101,'シフト記号表（従来型・ユニット型共通）'!$C$6:$L$47,10,FALSE))</f>
        <v/>
      </c>
      <c r="AO102" s="994" t="str">
        <f>IF(AO101="","",VLOOKUP(AO101,'シフト記号表（従来型・ユニット型共通）'!$C$6:$L$47,10,FALSE))</f>
        <v/>
      </c>
      <c r="AP102" s="994" t="str">
        <f>IF(AP101="","",VLOOKUP(AP101,'シフト記号表（従来型・ユニット型共通）'!$C$6:$L$47,10,FALSE))</f>
        <v/>
      </c>
      <c r="AQ102" s="995" t="str">
        <f>IF(AQ101="","",VLOOKUP(AQ101,'シフト記号表（従来型・ユニット型共通）'!$C$6:$L$47,10,FALSE))</f>
        <v/>
      </c>
      <c r="AR102" s="993" t="str">
        <f>IF(AR101="","",VLOOKUP(AR101,'シフト記号表（従来型・ユニット型共通）'!$C$6:$L$47,10,FALSE))</f>
        <v/>
      </c>
      <c r="AS102" s="994" t="str">
        <f>IF(AS101="","",VLOOKUP(AS101,'シフト記号表（従来型・ユニット型共通）'!$C$6:$L$47,10,FALSE))</f>
        <v/>
      </c>
      <c r="AT102" s="994" t="str">
        <f>IF(AT101="","",VLOOKUP(AT101,'シフト記号表（従来型・ユニット型共通）'!$C$6:$L$47,10,FALSE))</f>
        <v/>
      </c>
      <c r="AU102" s="994" t="str">
        <f>IF(AU101="","",VLOOKUP(AU101,'シフト記号表（従来型・ユニット型共通）'!$C$6:$L$47,10,FALSE))</f>
        <v/>
      </c>
      <c r="AV102" s="994" t="str">
        <f>IF(AV101="","",VLOOKUP(AV101,'シフト記号表（従来型・ユニット型共通）'!$C$6:$L$47,10,FALSE))</f>
        <v/>
      </c>
      <c r="AW102" s="994" t="str">
        <f>IF(AW101="","",VLOOKUP(AW101,'シフト記号表（従来型・ユニット型共通）'!$C$6:$L$47,10,FALSE))</f>
        <v/>
      </c>
      <c r="AX102" s="995" t="str">
        <f>IF(AX101="","",VLOOKUP(AX101,'シフト記号表（従来型・ユニット型共通）'!$C$6:$L$47,10,FALSE))</f>
        <v/>
      </c>
      <c r="AY102" s="993" t="str">
        <f>IF(AY101="","",VLOOKUP(AY101,'シフト記号表（従来型・ユニット型共通）'!$C$6:$L$47,10,FALSE))</f>
        <v/>
      </c>
      <c r="AZ102" s="994" t="str">
        <f>IF(AZ101="","",VLOOKUP(AZ101,'シフト記号表（従来型・ユニット型共通）'!$C$6:$L$47,10,FALSE))</f>
        <v/>
      </c>
      <c r="BA102" s="994" t="str">
        <f>IF(BA101="","",VLOOKUP(BA101,'シフト記号表（従来型・ユニット型共通）'!$C$6:$L$47,10,FALSE))</f>
        <v/>
      </c>
      <c r="BB102" s="1039">
        <f>IF($BE$3="４週",SUM(W102:AX102),IF($BE$3="暦月",SUM(W102:BA102),""))</f>
        <v>0</v>
      </c>
      <c r="BC102" s="1040"/>
      <c r="BD102" s="1041">
        <f>IF($BE$3="４週",BB102/4,IF($BE$3="暦月",(BB102/($BE$8/7)),""))</f>
        <v>0</v>
      </c>
      <c r="BE102" s="1040"/>
      <c r="BF102" s="1042"/>
      <c r="BG102" s="1043"/>
      <c r="BH102" s="1043"/>
      <c r="BI102" s="1043"/>
      <c r="BJ102" s="1044"/>
    </row>
    <row r="103" spans="2:62" ht="20.25" customHeight="1">
      <c r="B103" s="946">
        <f>B101+1</f>
        <v>44</v>
      </c>
      <c r="C103" s="1004"/>
      <c r="D103" s="1005"/>
      <c r="E103" s="981"/>
      <c r="F103" s="982"/>
      <c r="G103" s="981"/>
      <c r="H103" s="982"/>
      <c r="I103" s="1008"/>
      <c r="J103" s="1009"/>
      <c r="K103" s="1010"/>
      <c r="L103" s="1011"/>
      <c r="M103" s="1011"/>
      <c r="N103" s="1005"/>
      <c r="O103" s="987"/>
      <c r="P103" s="988"/>
      <c r="Q103" s="988"/>
      <c r="R103" s="988"/>
      <c r="S103" s="989"/>
      <c r="T103" s="1029" t="s">
        <v>882</v>
      </c>
      <c r="V103" s="1030"/>
      <c r="W103" s="1015"/>
      <c r="X103" s="1016"/>
      <c r="Y103" s="1016"/>
      <c r="Z103" s="1016"/>
      <c r="AA103" s="1016"/>
      <c r="AB103" s="1016"/>
      <c r="AC103" s="1017"/>
      <c r="AD103" s="1015"/>
      <c r="AE103" s="1016"/>
      <c r="AF103" s="1016"/>
      <c r="AG103" s="1016"/>
      <c r="AH103" s="1016"/>
      <c r="AI103" s="1016"/>
      <c r="AJ103" s="1017"/>
      <c r="AK103" s="1015"/>
      <c r="AL103" s="1016"/>
      <c r="AM103" s="1016"/>
      <c r="AN103" s="1016"/>
      <c r="AO103" s="1016"/>
      <c r="AP103" s="1016"/>
      <c r="AQ103" s="1017"/>
      <c r="AR103" s="1015"/>
      <c r="AS103" s="1016"/>
      <c r="AT103" s="1016"/>
      <c r="AU103" s="1016"/>
      <c r="AV103" s="1016"/>
      <c r="AW103" s="1016"/>
      <c r="AX103" s="1017"/>
      <c r="AY103" s="1015"/>
      <c r="AZ103" s="1016"/>
      <c r="BA103" s="1018"/>
      <c r="BB103" s="1019"/>
      <c r="BC103" s="1020"/>
      <c r="BD103" s="1021"/>
      <c r="BE103" s="1022"/>
      <c r="BF103" s="1023"/>
      <c r="BG103" s="1024"/>
      <c r="BH103" s="1024"/>
      <c r="BI103" s="1024"/>
      <c r="BJ103" s="1025"/>
    </row>
    <row r="104" spans="2:62" ht="20.25" customHeight="1">
      <c r="B104" s="975"/>
      <c r="C104" s="1031"/>
      <c r="D104" s="1032"/>
      <c r="E104" s="1033"/>
      <c r="F104" s="1034">
        <f>C103</f>
        <v>0</v>
      </c>
      <c r="G104" s="1033"/>
      <c r="H104" s="1034">
        <f>I103</f>
        <v>0</v>
      </c>
      <c r="I104" s="1035"/>
      <c r="J104" s="1036"/>
      <c r="K104" s="1037"/>
      <c r="L104" s="1038"/>
      <c r="M104" s="1038"/>
      <c r="N104" s="1032"/>
      <c r="O104" s="987"/>
      <c r="P104" s="988"/>
      <c r="Q104" s="988"/>
      <c r="R104" s="988"/>
      <c r="S104" s="989"/>
      <c r="T104" s="1026" t="s">
        <v>885</v>
      </c>
      <c r="U104" s="1027"/>
      <c r="V104" s="1028"/>
      <c r="W104" s="993" t="str">
        <f>IF(W103="","",VLOOKUP(W103,'シフト記号表（従来型・ユニット型共通）'!$C$6:$L$47,10,FALSE))</f>
        <v/>
      </c>
      <c r="X104" s="994" t="str">
        <f>IF(X103="","",VLOOKUP(X103,'シフト記号表（従来型・ユニット型共通）'!$C$6:$L$47,10,FALSE))</f>
        <v/>
      </c>
      <c r="Y104" s="994" t="str">
        <f>IF(Y103="","",VLOOKUP(Y103,'シフト記号表（従来型・ユニット型共通）'!$C$6:$L$47,10,FALSE))</f>
        <v/>
      </c>
      <c r="Z104" s="994" t="str">
        <f>IF(Z103="","",VLOOKUP(Z103,'シフト記号表（従来型・ユニット型共通）'!$C$6:$L$47,10,FALSE))</f>
        <v/>
      </c>
      <c r="AA104" s="994" t="str">
        <f>IF(AA103="","",VLOOKUP(AA103,'シフト記号表（従来型・ユニット型共通）'!$C$6:$L$47,10,FALSE))</f>
        <v/>
      </c>
      <c r="AB104" s="994" t="str">
        <f>IF(AB103="","",VLOOKUP(AB103,'シフト記号表（従来型・ユニット型共通）'!$C$6:$L$47,10,FALSE))</f>
        <v/>
      </c>
      <c r="AC104" s="995" t="str">
        <f>IF(AC103="","",VLOOKUP(AC103,'シフト記号表（従来型・ユニット型共通）'!$C$6:$L$47,10,FALSE))</f>
        <v/>
      </c>
      <c r="AD104" s="993" t="str">
        <f>IF(AD103="","",VLOOKUP(AD103,'シフト記号表（従来型・ユニット型共通）'!$C$6:$L$47,10,FALSE))</f>
        <v/>
      </c>
      <c r="AE104" s="994" t="str">
        <f>IF(AE103="","",VLOOKUP(AE103,'シフト記号表（従来型・ユニット型共通）'!$C$6:$L$47,10,FALSE))</f>
        <v/>
      </c>
      <c r="AF104" s="994" t="str">
        <f>IF(AF103="","",VLOOKUP(AF103,'シフト記号表（従来型・ユニット型共通）'!$C$6:$L$47,10,FALSE))</f>
        <v/>
      </c>
      <c r="AG104" s="994" t="str">
        <f>IF(AG103="","",VLOOKUP(AG103,'シフト記号表（従来型・ユニット型共通）'!$C$6:$L$47,10,FALSE))</f>
        <v/>
      </c>
      <c r="AH104" s="994" t="str">
        <f>IF(AH103="","",VLOOKUP(AH103,'シフト記号表（従来型・ユニット型共通）'!$C$6:$L$47,10,FALSE))</f>
        <v/>
      </c>
      <c r="AI104" s="994" t="str">
        <f>IF(AI103="","",VLOOKUP(AI103,'シフト記号表（従来型・ユニット型共通）'!$C$6:$L$47,10,FALSE))</f>
        <v/>
      </c>
      <c r="AJ104" s="995" t="str">
        <f>IF(AJ103="","",VLOOKUP(AJ103,'シフト記号表（従来型・ユニット型共通）'!$C$6:$L$47,10,FALSE))</f>
        <v/>
      </c>
      <c r="AK104" s="993" t="str">
        <f>IF(AK103="","",VLOOKUP(AK103,'シフト記号表（従来型・ユニット型共通）'!$C$6:$L$47,10,FALSE))</f>
        <v/>
      </c>
      <c r="AL104" s="994" t="str">
        <f>IF(AL103="","",VLOOKUP(AL103,'シフト記号表（従来型・ユニット型共通）'!$C$6:$L$47,10,FALSE))</f>
        <v/>
      </c>
      <c r="AM104" s="994" t="str">
        <f>IF(AM103="","",VLOOKUP(AM103,'シフト記号表（従来型・ユニット型共通）'!$C$6:$L$47,10,FALSE))</f>
        <v/>
      </c>
      <c r="AN104" s="994" t="str">
        <f>IF(AN103="","",VLOOKUP(AN103,'シフト記号表（従来型・ユニット型共通）'!$C$6:$L$47,10,FALSE))</f>
        <v/>
      </c>
      <c r="AO104" s="994" t="str">
        <f>IF(AO103="","",VLOOKUP(AO103,'シフト記号表（従来型・ユニット型共通）'!$C$6:$L$47,10,FALSE))</f>
        <v/>
      </c>
      <c r="AP104" s="994" t="str">
        <f>IF(AP103="","",VLOOKUP(AP103,'シフト記号表（従来型・ユニット型共通）'!$C$6:$L$47,10,FALSE))</f>
        <v/>
      </c>
      <c r="AQ104" s="995" t="str">
        <f>IF(AQ103="","",VLOOKUP(AQ103,'シフト記号表（従来型・ユニット型共通）'!$C$6:$L$47,10,FALSE))</f>
        <v/>
      </c>
      <c r="AR104" s="993" t="str">
        <f>IF(AR103="","",VLOOKUP(AR103,'シフト記号表（従来型・ユニット型共通）'!$C$6:$L$47,10,FALSE))</f>
        <v/>
      </c>
      <c r="AS104" s="994" t="str">
        <f>IF(AS103="","",VLOOKUP(AS103,'シフト記号表（従来型・ユニット型共通）'!$C$6:$L$47,10,FALSE))</f>
        <v/>
      </c>
      <c r="AT104" s="994" t="str">
        <f>IF(AT103="","",VLOOKUP(AT103,'シフト記号表（従来型・ユニット型共通）'!$C$6:$L$47,10,FALSE))</f>
        <v/>
      </c>
      <c r="AU104" s="994" t="str">
        <f>IF(AU103="","",VLOOKUP(AU103,'シフト記号表（従来型・ユニット型共通）'!$C$6:$L$47,10,FALSE))</f>
        <v/>
      </c>
      <c r="AV104" s="994" t="str">
        <f>IF(AV103="","",VLOOKUP(AV103,'シフト記号表（従来型・ユニット型共通）'!$C$6:$L$47,10,FALSE))</f>
        <v/>
      </c>
      <c r="AW104" s="994" t="str">
        <f>IF(AW103="","",VLOOKUP(AW103,'シフト記号表（従来型・ユニット型共通）'!$C$6:$L$47,10,FALSE))</f>
        <v/>
      </c>
      <c r="AX104" s="995" t="str">
        <f>IF(AX103="","",VLOOKUP(AX103,'シフト記号表（従来型・ユニット型共通）'!$C$6:$L$47,10,FALSE))</f>
        <v/>
      </c>
      <c r="AY104" s="993" t="str">
        <f>IF(AY103="","",VLOOKUP(AY103,'シフト記号表（従来型・ユニット型共通）'!$C$6:$L$47,10,FALSE))</f>
        <v/>
      </c>
      <c r="AZ104" s="994" t="str">
        <f>IF(AZ103="","",VLOOKUP(AZ103,'シフト記号表（従来型・ユニット型共通）'!$C$6:$L$47,10,FALSE))</f>
        <v/>
      </c>
      <c r="BA104" s="994" t="str">
        <f>IF(BA103="","",VLOOKUP(BA103,'シフト記号表（従来型・ユニット型共通）'!$C$6:$L$47,10,FALSE))</f>
        <v/>
      </c>
      <c r="BB104" s="1039">
        <f>IF($BE$3="４週",SUM(W104:AX104),IF($BE$3="暦月",SUM(W104:BA104),""))</f>
        <v>0</v>
      </c>
      <c r="BC104" s="1040"/>
      <c r="BD104" s="1041">
        <f>IF($BE$3="４週",BB104/4,IF($BE$3="暦月",(BB104/($BE$8/7)),""))</f>
        <v>0</v>
      </c>
      <c r="BE104" s="1040"/>
      <c r="BF104" s="1042"/>
      <c r="BG104" s="1043"/>
      <c r="BH104" s="1043"/>
      <c r="BI104" s="1043"/>
      <c r="BJ104" s="1044"/>
    </row>
    <row r="105" spans="2:62" ht="20.25" customHeight="1">
      <c r="B105" s="946">
        <f>B103+1</f>
        <v>45</v>
      </c>
      <c r="C105" s="1004"/>
      <c r="D105" s="1005"/>
      <c r="E105" s="981"/>
      <c r="F105" s="982"/>
      <c r="G105" s="981"/>
      <c r="H105" s="982"/>
      <c r="I105" s="1008"/>
      <c r="J105" s="1009"/>
      <c r="K105" s="1010"/>
      <c r="L105" s="1011"/>
      <c r="M105" s="1011"/>
      <c r="N105" s="1005"/>
      <c r="O105" s="987"/>
      <c r="P105" s="988"/>
      <c r="Q105" s="988"/>
      <c r="R105" s="988"/>
      <c r="S105" s="989"/>
      <c r="T105" s="1029" t="s">
        <v>882</v>
      </c>
      <c r="V105" s="1030"/>
      <c r="W105" s="1015"/>
      <c r="X105" s="1016"/>
      <c r="Y105" s="1016"/>
      <c r="Z105" s="1016"/>
      <c r="AA105" s="1016"/>
      <c r="AB105" s="1016"/>
      <c r="AC105" s="1017"/>
      <c r="AD105" s="1015"/>
      <c r="AE105" s="1016"/>
      <c r="AF105" s="1016"/>
      <c r="AG105" s="1016"/>
      <c r="AH105" s="1016"/>
      <c r="AI105" s="1016"/>
      <c r="AJ105" s="1017"/>
      <c r="AK105" s="1015"/>
      <c r="AL105" s="1016"/>
      <c r="AM105" s="1016"/>
      <c r="AN105" s="1016"/>
      <c r="AO105" s="1016"/>
      <c r="AP105" s="1016"/>
      <c r="AQ105" s="1017"/>
      <c r="AR105" s="1015"/>
      <c r="AS105" s="1016"/>
      <c r="AT105" s="1016"/>
      <c r="AU105" s="1016"/>
      <c r="AV105" s="1016"/>
      <c r="AW105" s="1016"/>
      <c r="AX105" s="1017"/>
      <c r="AY105" s="1015"/>
      <c r="AZ105" s="1016"/>
      <c r="BA105" s="1018"/>
      <c r="BB105" s="1019"/>
      <c r="BC105" s="1020"/>
      <c r="BD105" s="1021"/>
      <c r="BE105" s="1022"/>
      <c r="BF105" s="1023"/>
      <c r="BG105" s="1024"/>
      <c r="BH105" s="1024"/>
      <c r="BI105" s="1024"/>
      <c r="BJ105" s="1025"/>
    </row>
    <row r="106" spans="2:62" ht="20.25" customHeight="1">
      <c r="B106" s="975"/>
      <c r="C106" s="1031"/>
      <c r="D106" s="1032"/>
      <c r="E106" s="1033"/>
      <c r="F106" s="1034">
        <f>C105</f>
        <v>0</v>
      </c>
      <c r="G106" s="1033"/>
      <c r="H106" s="1034">
        <f>I105</f>
        <v>0</v>
      </c>
      <c r="I106" s="1035"/>
      <c r="J106" s="1036"/>
      <c r="K106" s="1037"/>
      <c r="L106" s="1038"/>
      <c r="M106" s="1038"/>
      <c r="N106" s="1032"/>
      <c r="O106" s="987"/>
      <c r="P106" s="988"/>
      <c r="Q106" s="988"/>
      <c r="R106" s="988"/>
      <c r="S106" s="989"/>
      <c r="T106" s="1026" t="s">
        <v>885</v>
      </c>
      <c r="U106" s="1027"/>
      <c r="V106" s="1028"/>
      <c r="W106" s="993" t="str">
        <f>IF(W105="","",VLOOKUP(W105,'シフト記号表（従来型・ユニット型共通）'!$C$6:$L$47,10,FALSE))</f>
        <v/>
      </c>
      <c r="X106" s="994" t="str">
        <f>IF(X105="","",VLOOKUP(X105,'シフト記号表（従来型・ユニット型共通）'!$C$6:$L$47,10,FALSE))</f>
        <v/>
      </c>
      <c r="Y106" s="994" t="str">
        <f>IF(Y105="","",VLOOKUP(Y105,'シフト記号表（従来型・ユニット型共通）'!$C$6:$L$47,10,FALSE))</f>
        <v/>
      </c>
      <c r="Z106" s="994" t="str">
        <f>IF(Z105="","",VLOOKUP(Z105,'シフト記号表（従来型・ユニット型共通）'!$C$6:$L$47,10,FALSE))</f>
        <v/>
      </c>
      <c r="AA106" s="994" t="str">
        <f>IF(AA105="","",VLOOKUP(AA105,'シフト記号表（従来型・ユニット型共通）'!$C$6:$L$47,10,FALSE))</f>
        <v/>
      </c>
      <c r="AB106" s="994" t="str">
        <f>IF(AB105="","",VLOOKUP(AB105,'シフト記号表（従来型・ユニット型共通）'!$C$6:$L$47,10,FALSE))</f>
        <v/>
      </c>
      <c r="AC106" s="995" t="str">
        <f>IF(AC105="","",VLOOKUP(AC105,'シフト記号表（従来型・ユニット型共通）'!$C$6:$L$47,10,FALSE))</f>
        <v/>
      </c>
      <c r="AD106" s="993" t="str">
        <f>IF(AD105="","",VLOOKUP(AD105,'シフト記号表（従来型・ユニット型共通）'!$C$6:$L$47,10,FALSE))</f>
        <v/>
      </c>
      <c r="AE106" s="994" t="str">
        <f>IF(AE105="","",VLOOKUP(AE105,'シフト記号表（従来型・ユニット型共通）'!$C$6:$L$47,10,FALSE))</f>
        <v/>
      </c>
      <c r="AF106" s="994" t="str">
        <f>IF(AF105="","",VLOOKUP(AF105,'シフト記号表（従来型・ユニット型共通）'!$C$6:$L$47,10,FALSE))</f>
        <v/>
      </c>
      <c r="AG106" s="994" t="str">
        <f>IF(AG105="","",VLOOKUP(AG105,'シフト記号表（従来型・ユニット型共通）'!$C$6:$L$47,10,FALSE))</f>
        <v/>
      </c>
      <c r="AH106" s="994" t="str">
        <f>IF(AH105="","",VLOOKUP(AH105,'シフト記号表（従来型・ユニット型共通）'!$C$6:$L$47,10,FALSE))</f>
        <v/>
      </c>
      <c r="AI106" s="994" t="str">
        <f>IF(AI105="","",VLOOKUP(AI105,'シフト記号表（従来型・ユニット型共通）'!$C$6:$L$47,10,FALSE))</f>
        <v/>
      </c>
      <c r="AJ106" s="995" t="str">
        <f>IF(AJ105="","",VLOOKUP(AJ105,'シフト記号表（従来型・ユニット型共通）'!$C$6:$L$47,10,FALSE))</f>
        <v/>
      </c>
      <c r="AK106" s="993" t="str">
        <f>IF(AK105="","",VLOOKUP(AK105,'シフト記号表（従来型・ユニット型共通）'!$C$6:$L$47,10,FALSE))</f>
        <v/>
      </c>
      <c r="AL106" s="994" t="str">
        <f>IF(AL105="","",VLOOKUP(AL105,'シフト記号表（従来型・ユニット型共通）'!$C$6:$L$47,10,FALSE))</f>
        <v/>
      </c>
      <c r="AM106" s="994" t="str">
        <f>IF(AM105="","",VLOOKUP(AM105,'シフト記号表（従来型・ユニット型共通）'!$C$6:$L$47,10,FALSE))</f>
        <v/>
      </c>
      <c r="AN106" s="994" t="str">
        <f>IF(AN105="","",VLOOKUP(AN105,'シフト記号表（従来型・ユニット型共通）'!$C$6:$L$47,10,FALSE))</f>
        <v/>
      </c>
      <c r="AO106" s="994" t="str">
        <f>IF(AO105="","",VLOOKUP(AO105,'シフト記号表（従来型・ユニット型共通）'!$C$6:$L$47,10,FALSE))</f>
        <v/>
      </c>
      <c r="AP106" s="994" t="str">
        <f>IF(AP105="","",VLOOKUP(AP105,'シフト記号表（従来型・ユニット型共通）'!$C$6:$L$47,10,FALSE))</f>
        <v/>
      </c>
      <c r="AQ106" s="995" t="str">
        <f>IF(AQ105="","",VLOOKUP(AQ105,'シフト記号表（従来型・ユニット型共通）'!$C$6:$L$47,10,FALSE))</f>
        <v/>
      </c>
      <c r="AR106" s="993" t="str">
        <f>IF(AR105="","",VLOOKUP(AR105,'シフト記号表（従来型・ユニット型共通）'!$C$6:$L$47,10,FALSE))</f>
        <v/>
      </c>
      <c r="AS106" s="994" t="str">
        <f>IF(AS105="","",VLOOKUP(AS105,'シフト記号表（従来型・ユニット型共通）'!$C$6:$L$47,10,FALSE))</f>
        <v/>
      </c>
      <c r="AT106" s="994" t="str">
        <f>IF(AT105="","",VLOOKUP(AT105,'シフト記号表（従来型・ユニット型共通）'!$C$6:$L$47,10,FALSE))</f>
        <v/>
      </c>
      <c r="AU106" s="994" t="str">
        <f>IF(AU105="","",VLOOKUP(AU105,'シフト記号表（従来型・ユニット型共通）'!$C$6:$L$47,10,FALSE))</f>
        <v/>
      </c>
      <c r="AV106" s="994" t="str">
        <f>IF(AV105="","",VLOOKUP(AV105,'シフト記号表（従来型・ユニット型共通）'!$C$6:$L$47,10,FALSE))</f>
        <v/>
      </c>
      <c r="AW106" s="994" t="str">
        <f>IF(AW105="","",VLOOKUP(AW105,'シフト記号表（従来型・ユニット型共通）'!$C$6:$L$47,10,FALSE))</f>
        <v/>
      </c>
      <c r="AX106" s="995" t="str">
        <f>IF(AX105="","",VLOOKUP(AX105,'シフト記号表（従来型・ユニット型共通）'!$C$6:$L$47,10,FALSE))</f>
        <v/>
      </c>
      <c r="AY106" s="993" t="str">
        <f>IF(AY105="","",VLOOKUP(AY105,'シフト記号表（従来型・ユニット型共通）'!$C$6:$L$47,10,FALSE))</f>
        <v/>
      </c>
      <c r="AZ106" s="994" t="str">
        <f>IF(AZ105="","",VLOOKUP(AZ105,'シフト記号表（従来型・ユニット型共通）'!$C$6:$L$47,10,FALSE))</f>
        <v/>
      </c>
      <c r="BA106" s="994" t="str">
        <f>IF(BA105="","",VLOOKUP(BA105,'シフト記号表（従来型・ユニット型共通）'!$C$6:$L$47,10,FALSE))</f>
        <v/>
      </c>
      <c r="BB106" s="1039">
        <f>IF($BE$3="４週",SUM(W106:AX106),IF($BE$3="暦月",SUM(W106:BA106),""))</f>
        <v>0</v>
      </c>
      <c r="BC106" s="1040"/>
      <c r="BD106" s="1041">
        <f>IF($BE$3="４週",BB106/4,IF($BE$3="暦月",(BB106/($BE$8/7)),""))</f>
        <v>0</v>
      </c>
      <c r="BE106" s="1040"/>
      <c r="BF106" s="1042"/>
      <c r="BG106" s="1043"/>
      <c r="BH106" s="1043"/>
      <c r="BI106" s="1043"/>
      <c r="BJ106" s="1044"/>
    </row>
    <row r="107" spans="2:62" ht="20.25" customHeight="1">
      <c r="B107" s="946">
        <f>B105+1</f>
        <v>46</v>
      </c>
      <c r="C107" s="1004"/>
      <c r="D107" s="1005"/>
      <c r="E107" s="981"/>
      <c r="F107" s="982"/>
      <c r="G107" s="981"/>
      <c r="H107" s="982"/>
      <c r="I107" s="1008"/>
      <c r="J107" s="1009"/>
      <c r="K107" s="1010"/>
      <c r="L107" s="1011"/>
      <c r="M107" s="1011"/>
      <c r="N107" s="1005"/>
      <c r="O107" s="987"/>
      <c r="P107" s="988"/>
      <c r="Q107" s="988"/>
      <c r="R107" s="988"/>
      <c r="S107" s="989"/>
      <c r="T107" s="1029" t="s">
        <v>882</v>
      </c>
      <c r="V107" s="1030"/>
      <c r="W107" s="1015"/>
      <c r="X107" s="1016"/>
      <c r="Y107" s="1016"/>
      <c r="Z107" s="1016"/>
      <c r="AA107" s="1016"/>
      <c r="AB107" s="1016"/>
      <c r="AC107" s="1017"/>
      <c r="AD107" s="1015"/>
      <c r="AE107" s="1016"/>
      <c r="AF107" s="1016"/>
      <c r="AG107" s="1016"/>
      <c r="AH107" s="1016"/>
      <c r="AI107" s="1016"/>
      <c r="AJ107" s="1017"/>
      <c r="AK107" s="1015"/>
      <c r="AL107" s="1016"/>
      <c r="AM107" s="1016"/>
      <c r="AN107" s="1016"/>
      <c r="AO107" s="1016"/>
      <c r="AP107" s="1016"/>
      <c r="AQ107" s="1017"/>
      <c r="AR107" s="1015"/>
      <c r="AS107" s="1016"/>
      <c r="AT107" s="1016"/>
      <c r="AU107" s="1016"/>
      <c r="AV107" s="1016"/>
      <c r="AW107" s="1016"/>
      <c r="AX107" s="1017"/>
      <c r="AY107" s="1015"/>
      <c r="AZ107" s="1016"/>
      <c r="BA107" s="1018"/>
      <c r="BB107" s="1019"/>
      <c r="BC107" s="1020"/>
      <c r="BD107" s="1021"/>
      <c r="BE107" s="1022"/>
      <c r="BF107" s="1023"/>
      <c r="BG107" s="1024"/>
      <c r="BH107" s="1024"/>
      <c r="BI107" s="1024"/>
      <c r="BJ107" s="1025"/>
    </row>
    <row r="108" spans="2:62" ht="20.25" customHeight="1">
      <c r="B108" s="975"/>
      <c r="C108" s="1031"/>
      <c r="D108" s="1032"/>
      <c r="E108" s="1033"/>
      <c r="F108" s="1034">
        <f>C107</f>
        <v>0</v>
      </c>
      <c r="G108" s="1033"/>
      <c r="H108" s="1034">
        <f>I107</f>
        <v>0</v>
      </c>
      <c r="I108" s="1035"/>
      <c r="J108" s="1036"/>
      <c r="K108" s="1037"/>
      <c r="L108" s="1038"/>
      <c r="M108" s="1038"/>
      <c r="N108" s="1032"/>
      <c r="O108" s="987"/>
      <c r="P108" s="988"/>
      <c r="Q108" s="988"/>
      <c r="R108" s="988"/>
      <c r="S108" s="989"/>
      <c r="T108" s="1026" t="s">
        <v>885</v>
      </c>
      <c r="U108" s="1027"/>
      <c r="V108" s="1028"/>
      <c r="W108" s="993" t="str">
        <f>IF(W107="","",VLOOKUP(W107,'シフト記号表（従来型・ユニット型共通）'!$C$6:$L$47,10,FALSE))</f>
        <v/>
      </c>
      <c r="X108" s="994" t="str">
        <f>IF(X107="","",VLOOKUP(X107,'シフト記号表（従来型・ユニット型共通）'!$C$6:$L$47,10,FALSE))</f>
        <v/>
      </c>
      <c r="Y108" s="994" t="str">
        <f>IF(Y107="","",VLOOKUP(Y107,'シフト記号表（従来型・ユニット型共通）'!$C$6:$L$47,10,FALSE))</f>
        <v/>
      </c>
      <c r="Z108" s="994" t="str">
        <f>IF(Z107="","",VLOOKUP(Z107,'シフト記号表（従来型・ユニット型共通）'!$C$6:$L$47,10,FALSE))</f>
        <v/>
      </c>
      <c r="AA108" s="994" t="str">
        <f>IF(AA107="","",VLOOKUP(AA107,'シフト記号表（従来型・ユニット型共通）'!$C$6:$L$47,10,FALSE))</f>
        <v/>
      </c>
      <c r="AB108" s="994" t="str">
        <f>IF(AB107="","",VLOOKUP(AB107,'シフト記号表（従来型・ユニット型共通）'!$C$6:$L$47,10,FALSE))</f>
        <v/>
      </c>
      <c r="AC108" s="995" t="str">
        <f>IF(AC107="","",VLOOKUP(AC107,'シフト記号表（従来型・ユニット型共通）'!$C$6:$L$47,10,FALSE))</f>
        <v/>
      </c>
      <c r="AD108" s="993" t="str">
        <f>IF(AD107="","",VLOOKUP(AD107,'シフト記号表（従来型・ユニット型共通）'!$C$6:$L$47,10,FALSE))</f>
        <v/>
      </c>
      <c r="AE108" s="994" t="str">
        <f>IF(AE107="","",VLOOKUP(AE107,'シフト記号表（従来型・ユニット型共通）'!$C$6:$L$47,10,FALSE))</f>
        <v/>
      </c>
      <c r="AF108" s="994" t="str">
        <f>IF(AF107="","",VLOOKUP(AF107,'シフト記号表（従来型・ユニット型共通）'!$C$6:$L$47,10,FALSE))</f>
        <v/>
      </c>
      <c r="AG108" s="994" t="str">
        <f>IF(AG107="","",VLOOKUP(AG107,'シフト記号表（従来型・ユニット型共通）'!$C$6:$L$47,10,FALSE))</f>
        <v/>
      </c>
      <c r="AH108" s="994" t="str">
        <f>IF(AH107="","",VLOOKUP(AH107,'シフト記号表（従来型・ユニット型共通）'!$C$6:$L$47,10,FALSE))</f>
        <v/>
      </c>
      <c r="AI108" s="994" t="str">
        <f>IF(AI107="","",VLOOKUP(AI107,'シフト記号表（従来型・ユニット型共通）'!$C$6:$L$47,10,FALSE))</f>
        <v/>
      </c>
      <c r="AJ108" s="995" t="str">
        <f>IF(AJ107="","",VLOOKUP(AJ107,'シフト記号表（従来型・ユニット型共通）'!$C$6:$L$47,10,FALSE))</f>
        <v/>
      </c>
      <c r="AK108" s="993" t="str">
        <f>IF(AK107="","",VLOOKUP(AK107,'シフト記号表（従来型・ユニット型共通）'!$C$6:$L$47,10,FALSE))</f>
        <v/>
      </c>
      <c r="AL108" s="994" t="str">
        <f>IF(AL107="","",VLOOKUP(AL107,'シフト記号表（従来型・ユニット型共通）'!$C$6:$L$47,10,FALSE))</f>
        <v/>
      </c>
      <c r="AM108" s="994" t="str">
        <f>IF(AM107="","",VLOOKUP(AM107,'シフト記号表（従来型・ユニット型共通）'!$C$6:$L$47,10,FALSE))</f>
        <v/>
      </c>
      <c r="AN108" s="994" t="str">
        <f>IF(AN107="","",VLOOKUP(AN107,'シフト記号表（従来型・ユニット型共通）'!$C$6:$L$47,10,FALSE))</f>
        <v/>
      </c>
      <c r="AO108" s="994" t="str">
        <f>IF(AO107="","",VLOOKUP(AO107,'シフト記号表（従来型・ユニット型共通）'!$C$6:$L$47,10,FALSE))</f>
        <v/>
      </c>
      <c r="AP108" s="994" t="str">
        <f>IF(AP107="","",VLOOKUP(AP107,'シフト記号表（従来型・ユニット型共通）'!$C$6:$L$47,10,FALSE))</f>
        <v/>
      </c>
      <c r="AQ108" s="995" t="str">
        <f>IF(AQ107="","",VLOOKUP(AQ107,'シフト記号表（従来型・ユニット型共通）'!$C$6:$L$47,10,FALSE))</f>
        <v/>
      </c>
      <c r="AR108" s="993" t="str">
        <f>IF(AR107="","",VLOOKUP(AR107,'シフト記号表（従来型・ユニット型共通）'!$C$6:$L$47,10,FALSE))</f>
        <v/>
      </c>
      <c r="AS108" s="994" t="str">
        <f>IF(AS107="","",VLOOKUP(AS107,'シフト記号表（従来型・ユニット型共通）'!$C$6:$L$47,10,FALSE))</f>
        <v/>
      </c>
      <c r="AT108" s="994" t="str">
        <f>IF(AT107="","",VLOOKUP(AT107,'シフト記号表（従来型・ユニット型共通）'!$C$6:$L$47,10,FALSE))</f>
        <v/>
      </c>
      <c r="AU108" s="994" t="str">
        <f>IF(AU107="","",VLOOKUP(AU107,'シフト記号表（従来型・ユニット型共通）'!$C$6:$L$47,10,FALSE))</f>
        <v/>
      </c>
      <c r="AV108" s="994" t="str">
        <f>IF(AV107="","",VLOOKUP(AV107,'シフト記号表（従来型・ユニット型共通）'!$C$6:$L$47,10,FALSE))</f>
        <v/>
      </c>
      <c r="AW108" s="994" t="str">
        <f>IF(AW107="","",VLOOKUP(AW107,'シフト記号表（従来型・ユニット型共通）'!$C$6:$L$47,10,FALSE))</f>
        <v/>
      </c>
      <c r="AX108" s="995" t="str">
        <f>IF(AX107="","",VLOOKUP(AX107,'シフト記号表（従来型・ユニット型共通）'!$C$6:$L$47,10,FALSE))</f>
        <v/>
      </c>
      <c r="AY108" s="993" t="str">
        <f>IF(AY107="","",VLOOKUP(AY107,'シフト記号表（従来型・ユニット型共通）'!$C$6:$L$47,10,FALSE))</f>
        <v/>
      </c>
      <c r="AZ108" s="994" t="str">
        <f>IF(AZ107="","",VLOOKUP(AZ107,'シフト記号表（従来型・ユニット型共通）'!$C$6:$L$47,10,FALSE))</f>
        <v/>
      </c>
      <c r="BA108" s="994" t="str">
        <f>IF(BA107="","",VLOOKUP(BA107,'シフト記号表（従来型・ユニット型共通）'!$C$6:$L$47,10,FALSE))</f>
        <v/>
      </c>
      <c r="BB108" s="1039">
        <f>IF($BE$3="４週",SUM(W108:AX108),IF($BE$3="暦月",SUM(W108:BA108),""))</f>
        <v>0</v>
      </c>
      <c r="BC108" s="1040"/>
      <c r="BD108" s="1041">
        <f>IF($BE$3="４週",BB108/4,IF($BE$3="暦月",(BB108/($BE$8/7)),""))</f>
        <v>0</v>
      </c>
      <c r="BE108" s="1040"/>
      <c r="BF108" s="1042"/>
      <c r="BG108" s="1043"/>
      <c r="BH108" s="1043"/>
      <c r="BI108" s="1043"/>
      <c r="BJ108" s="1044"/>
    </row>
    <row r="109" spans="2:62" ht="20.25" customHeight="1">
      <c r="B109" s="946">
        <f>B107+1</f>
        <v>47</v>
      </c>
      <c r="C109" s="1004"/>
      <c r="D109" s="1005"/>
      <c r="E109" s="981"/>
      <c r="F109" s="982"/>
      <c r="G109" s="981"/>
      <c r="H109" s="982"/>
      <c r="I109" s="1008"/>
      <c r="J109" s="1009"/>
      <c r="K109" s="1010"/>
      <c r="L109" s="1011"/>
      <c r="M109" s="1011"/>
      <c r="N109" s="1005"/>
      <c r="O109" s="987"/>
      <c r="P109" s="988"/>
      <c r="Q109" s="988"/>
      <c r="R109" s="988"/>
      <c r="S109" s="989"/>
      <c r="T109" s="1029" t="s">
        <v>882</v>
      </c>
      <c r="V109" s="1030"/>
      <c r="W109" s="1015"/>
      <c r="X109" s="1016"/>
      <c r="Y109" s="1016"/>
      <c r="Z109" s="1016"/>
      <c r="AA109" s="1016"/>
      <c r="AB109" s="1016"/>
      <c r="AC109" s="1017"/>
      <c r="AD109" s="1015"/>
      <c r="AE109" s="1016"/>
      <c r="AF109" s="1016"/>
      <c r="AG109" s="1016"/>
      <c r="AH109" s="1016"/>
      <c r="AI109" s="1016"/>
      <c r="AJ109" s="1017"/>
      <c r="AK109" s="1015"/>
      <c r="AL109" s="1016"/>
      <c r="AM109" s="1016"/>
      <c r="AN109" s="1016"/>
      <c r="AO109" s="1016"/>
      <c r="AP109" s="1016"/>
      <c r="AQ109" s="1017"/>
      <c r="AR109" s="1015"/>
      <c r="AS109" s="1016"/>
      <c r="AT109" s="1016"/>
      <c r="AU109" s="1016"/>
      <c r="AV109" s="1016"/>
      <c r="AW109" s="1016"/>
      <c r="AX109" s="1017"/>
      <c r="AY109" s="1015"/>
      <c r="AZ109" s="1016"/>
      <c r="BA109" s="1018"/>
      <c r="BB109" s="1019"/>
      <c r="BC109" s="1020"/>
      <c r="BD109" s="1021"/>
      <c r="BE109" s="1022"/>
      <c r="BF109" s="1023"/>
      <c r="BG109" s="1024"/>
      <c r="BH109" s="1024"/>
      <c r="BI109" s="1024"/>
      <c r="BJ109" s="1025"/>
    </row>
    <row r="110" spans="2:62" ht="20.25" customHeight="1">
      <c r="B110" s="975"/>
      <c r="C110" s="1031"/>
      <c r="D110" s="1032"/>
      <c r="E110" s="1033"/>
      <c r="F110" s="1034">
        <f>C109</f>
        <v>0</v>
      </c>
      <c r="G110" s="1033"/>
      <c r="H110" s="1034">
        <f>I109</f>
        <v>0</v>
      </c>
      <c r="I110" s="1035"/>
      <c r="J110" s="1036"/>
      <c r="K110" s="1037"/>
      <c r="L110" s="1038"/>
      <c r="M110" s="1038"/>
      <c r="N110" s="1032"/>
      <c r="O110" s="987"/>
      <c r="P110" s="988"/>
      <c r="Q110" s="988"/>
      <c r="R110" s="988"/>
      <c r="S110" s="989"/>
      <c r="T110" s="1026" t="s">
        <v>885</v>
      </c>
      <c r="U110" s="1027"/>
      <c r="V110" s="1028"/>
      <c r="W110" s="993" t="str">
        <f>IF(W109="","",VLOOKUP(W109,'シフト記号表（従来型・ユニット型共通）'!$C$6:$L$47,10,FALSE))</f>
        <v/>
      </c>
      <c r="X110" s="994" t="str">
        <f>IF(X109="","",VLOOKUP(X109,'シフト記号表（従来型・ユニット型共通）'!$C$6:$L$47,10,FALSE))</f>
        <v/>
      </c>
      <c r="Y110" s="994" t="str">
        <f>IF(Y109="","",VLOOKUP(Y109,'シフト記号表（従来型・ユニット型共通）'!$C$6:$L$47,10,FALSE))</f>
        <v/>
      </c>
      <c r="Z110" s="994" t="str">
        <f>IF(Z109="","",VLOOKUP(Z109,'シフト記号表（従来型・ユニット型共通）'!$C$6:$L$47,10,FALSE))</f>
        <v/>
      </c>
      <c r="AA110" s="994" t="str">
        <f>IF(AA109="","",VLOOKUP(AA109,'シフト記号表（従来型・ユニット型共通）'!$C$6:$L$47,10,FALSE))</f>
        <v/>
      </c>
      <c r="AB110" s="994" t="str">
        <f>IF(AB109="","",VLOOKUP(AB109,'シフト記号表（従来型・ユニット型共通）'!$C$6:$L$47,10,FALSE))</f>
        <v/>
      </c>
      <c r="AC110" s="995" t="str">
        <f>IF(AC109="","",VLOOKUP(AC109,'シフト記号表（従来型・ユニット型共通）'!$C$6:$L$47,10,FALSE))</f>
        <v/>
      </c>
      <c r="AD110" s="993" t="str">
        <f>IF(AD109="","",VLOOKUP(AD109,'シフト記号表（従来型・ユニット型共通）'!$C$6:$L$47,10,FALSE))</f>
        <v/>
      </c>
      <c r="AE110" s="994" t="str">
        <f>IF(AE109="","",VLOOKUP(AE109,'シフト記号表（従来型・ユニット型共通）'!$C$6:$L$47,10,FALSE))</f>
        <v/>
      </c>
      <c r="AF110" s="994" t="str">
        <f>IF(AF109="","",VLOOKUP(AF109,'シフト記号表（従来型・ユニット型共通）'!$C$6:$L$47,10,FALSE))</f>
        <v/>
      </c>
      <c r="AG110" s="994" t="str">
        <f>IF(AG109="","",VLOOKUP(AG109,'シフト記号表（従来型・ユニット型共通）'!$C$6:$L$47,10,FALSE))</f>
        <v/>
      </c>
      <c r="AH110" s="994" t="str">
        <f>IF(AH109="","",VLOOKUP(AH109,'シフト記号表（従来型・ユニット型共通）'!$C$6:$L$47,10,FALSE))</f>
        <v/>
      </c>
      <c r="AI110" s="994" t="str">
        <f>IF(AI109="","",VLOOKUP(AI109,'シフト記号表（従来型・ユニット型共通）'!$C$6:$L$47,10,FALSE))</f>
        <v/>
      </c>
      <c r="AJ110" s="995" t="str">
        <f>IF(AJ109="","",VLOOKUP(AJ109,'シフト記号表（従来型・ユニット型共通）'!$C$6:$L$47,10,FALSE))</f>
        <v/>
      </c>
      <c r="AK110" s="993" t="str">
        <f>IF(AK109="","",VLOOKUP(AK109,'シフト記号表（従来型・ユニット型共通）'!$C$6:$L$47,10,FALSE))</f>
        <v/>
      </c>
      <c r="AL110" s="994" t="str">
        <f>IF(AL109="","",VLOOKUP(AL109,'シフト記号表（従来型・ユニット型共通）'!$C$6:$L$47,10,FALSE))</f>
        <v/>
      </c>
      <c r="AM110" s="994" t="str">
        <f>IF(AM109="","",VLOOKUP(AM109,'シフト記号表（従来型・ユニット型共通）'!$C$6:$L$47,10,FALSE))</f>
        <v/>
      </c>
      <c r="AN110" s="994" t="str">
        <f>IF(AN109="","",VLOOKUP(AN109,'シフト記号表（従来型・ユニット型共通）'!$C$6:$L$47,10,FALSE))</f>
        <v/>
      </c>
      <c r="AO110" s="994" t="str">
        <f>IF(AO109="","",VLOOKUP(AO109,'シフト記号表（従来型・ユニット型共通）'!$C$6:$L$47,10,FALSE))</f>
        <v/>
      </c>
      <c r="AP110" s="994" t="str">
        <f>IF(AP109="","",VLOOKUP(AP109,'シフト記号表（従来型・ユニット型共通）'!$C$6:$L$47,10,FALSE))</f>
        <v/>
      </c>
      <c r="AQ110" s="995" t="str">
        <f>IF(AQ109="","",VLOOKUP(AQ109,'シフト記号表（従来型・ユニット型共通）'!$C$6:$L$47,10,FALSE))</f>
        <v/>
      </c>
      <c r="AR110" s="993" t="str">
        <f>IF(AR109="","",VLOOKUP(AR109,'シフト記号表（従来型・ユニット型共通）'!$C$6:$L$47,10,FALSE))</f>
        <v/>
      </c>
      <c r="AS110" s="994" t="str">
        <f>IF(AS109="","",VLOOKUP(AS109,'シフト記号表（従来型・ユニット型共通）'!$C$6:$L$47,10,FALSE))</f>
        <v/>
      </c>
      <c r="AT110" s="994" t="str">
        <f>IF(AT109="","",VLOOKUP(AT109,'シフト記号表（従来型・ユニット型共通）'!$C$6:$L$47,10,FALSE))</f>
        <v/>
      </c>
      <c r="AU110" s="994" t="str">
        <f>IF(AU109="","",VLOOKUP(AU109,'シフト記号表（従来型・ユニット型共通）'!$C$6:$L$47,10,FALSE))</f>
        <v/>
      </c>
      <c r="AV110" s="994" t="str">
        <f>IF(AV109="","",VLOOKUP(AV109,'シフト記号表（従来型・ユニット型共通）'!$C$6:$L$47,10,FALSE))</f>
        <v/>
      </c>
      <c r="AW110" s="994" t="str">
        <f>IF(AW109="","",VLOOKUP(AW109,'シフト記号表（従来型・ユニット型共通）'!$C$6:$L$47,10,FALSE))</f>
        <v/>
      </c>
      <c r="AX110" s="995" t="str">
        <f>IF(AX109="","",VLOOKUP(AX109,'シフト記号表（従来型・ユニット型共通）'!$C$6:$L$47,10,FALSE))</f>
        <v/>
      </c>
      <c r="AY110" s="993" t="str">
        <f>IF(AY109="","",VLOOKUP(AY109,'シフト記号表（従来型・ユニット型共通）'!$C$6:$L$47,10,FALSE))</f>
        <v/>
      </c>
      <c r="AZ110" s="994" t="str">
        <f>IF(AZ109="","",VLOOKUP(AZ109,'シフト記号表（従来型・ユニット型共通）'!$C$6:$L$47,10,FALSE))</f>
        <v/>
      </c>
      <c r="BA110" s="994" t="str">
        <f>IF(BA109="","",VLOOKUP(BA109,'シフト記号表（従来型・ユニット型共通）'!$C$6:$L$47,10,FALSE))</f>
        <v/>
      </c>
      <c r="BB110" s="1039">
        <f>IF($BE$3="４週",SUM(W110:AX110),IF($BE$3="暦月",SUM(W110:BA110),""))</f>
        <v>0</v>
      </c>
      <c r="BC110" s="1040"/>
      <c r="BD110" s="1041">
        <f>IF($BE$3="４週",BB110/4,IF($BE$3="暦月",(BB110/($BE$8/7)),""))</f>
        <v>0</v>
      </c>
      <c r="BE110" s="1040"/>
      <c r="BF110" s="1042"/>
      <c r="BG110" s="1043"/>
      <c r="BH110" s="1043"/>
      <c r="BI110" s="1043"/>
      <c r="BJ110" s="1044"/>
    </row>
    <row r="111" spans="2:62" ht="20.25" customHeight="1">
      <c r="B111" s="946">
        <f>B109+1</f>
        <v>48</v>
      </c>
      <c r="C111" s="1004"/>
      <c r="D111" s="1005"/>
      <c r="E111" s="981"/>
      <c r="F111" s="982"/>
      <c r="G111" s="981"/>
      <c r="H111" s="982"/>
      <c r="I111" s="1008"/>
      <c r="J111" s="1009"/>
      <c r="K111" s="1010"/>
      <c r="L111" s="1011"/>
      <c r="M111" s="1011"/>
      <c r="N111" s="1005"/>
      <c r="O111" s="987"/>
      <c r="P111" s="988"/>
      <c r="Q111" s="988"/>
      <c r="R111" s="988"/>
      <c r="S111" s="989"/>
      <c r="T111" s="1029" t="s">
        <v>882</v>
      </c>
      <c r="V111" s="1030"/>
      <c r="W111" s="1015"/>
      <c r="X111" s="1016"/>
      <c r="Y111" s="1016"/>
      <c r="Z111" s="1016"/>
      <c r="AA111" s="1016"/>
      <c r="AB111" s="1016"/>
      <c r="AC111" s="1017"/>
      <c r="AD111" s="1015"/>
      <c r="AE111" s="1016"/>
      <c r="AF111" s="1016"/>
      <c r="AG111" s="1016"/>
      <c r="AH111" s="1016"/>
      <c r="AI111" s="1016"/>
      <c r="AJ111" s="1017"/>
      <c r="AK111" s="1015"/>
      <c r="AL111" s="1016"/>
      <c r="AM111" s="1016"/>
      <c r="AN111" s="1016"/>
      <c r="AO111" s="1016"/>
      <c r="AP111" s="1016"/>
      <c r="AQ111" s="1017"/>
      <c r="AR111" s="1015"/>
      <c r="AS111" s="1016"/>
      <c r="AT111" s="1016"/>
      <c r="AU111" s="1016"/>
      <c r="AV111" s="1016"/>
      <c r="AW111" s="1016"/>
      <c r="AX111" s="1017"/>
      <c r="AY111" s="1015"/>
      <c r="AZ111" s="1016"/>
      <c r="BA111" s="1018"/>
      <c r="BB111" s="1019"/>
      <c r="BC111" s="1020"/>
      <c r="BD111" s="1021"/>
      <c r="BE111" s="1022"/>
      <c r="BF111" s="1023"/>
      <c r="BG111" s="1024"/>
      <c r="BH111" s="1024"/>
      <c r="BI111" s="1024"/>
      <c r="BJ111" s="1025"/>
    </row>
    <row r="112" spans="2:62" ht="20.25" customHeight="1">
      <c r="B112" s="975"/>
      <c r="C112" s="1031"/>
      <c r="D112" s="1032"/>
      <c r="E112" s="1033"/>
      <c r="F112" s="1034">
        <f>C111</f>
        <v>0</v>
      </c>
      <c r="G112" s="1033"/>
      <c r="H112" s="1034">
        <f>I111</f>
        <v>0</v>
      </c>
      <c r="I112" s="1035"/>
      <c r="J112" s="1036"/>
      <c r="K112" s="1037"/>
      <c r="L112" s="1038"/>
      <c r="M112" s="1038"/>
      <c r="N112" s="1032"/>
      <c r="O112" s="987"/>
      <c r="P112" s="988"/>
      <c r="Q112" s="988"/>
      <c r="R112" s="988"/>
      <c r="S112" s="989"/>
      <c r="T112" s="1026" t="s">
        <v>885</v>
      </c>
      <c r="U112" s="1027"/>
      <c r="V112" s="1028"/>
      <c r="W112" s="993" t="str">
        <f>IF(W111="","",VLOOKUP(W111,'シフト記号表（従来型・ユニット型共通）'!$C$6:$L$47,10,FALSE))</f>
        <v/>
      </c>
      <c r="X112" s="994" t="str">
        <f>IF(X111="","",VLOOKUP(X111,'シフト記号表（従来型・ユニット型共通）'!$C$6:$L$47,10,FALSE))</f>
        <v/>
      </c>
      <c r="Y112" s="994" t="str">
        <f>IF(Y111="","",VLOOKUP(Y111,'シフト記号表（従来型・ユニット型共通）'!$C$6:$L$47,10,FALSE))</f>
        <v/>
      </c>
      <c r="Z112" s="994" t="str">
        <f>IF(Z111="","",VLOOKUP(Z111,'シフト記号表（従来型・ユニット型共通）'!$C$6:$L$47,10,FALSE))</f>
        <v/>
      </c>
      <c r="AA112" s="994" t="str">
        <f>IF(AA111="","",VLOOKUP(AA111,'シフト記号表（従来型・ユニット型共通）'!$C$6:$L$47,10,FALSE))</f>
        <v/>
      </c>
      <c r="AB112" s="994" t="str">
        <f>IF(AB111="","",VLOOKUP(AB111,'シフト記号表（従来型・ユニット型共通）'!$C$6:$L$47,10,FALSE))</f>
        <v/>
      </c>
      <c r="AC112" s="995" t="str">
        <f>IF(AC111="","",VLOOKUP(AC111,'シフト記号表（従来型・ユニット型共通）'!$C$6:$L$47,10,FALSE))</f>
        <v/>
      </c>
      <c r="AD112" s="993" t="str">
        <f>IF(AD111="","",VLOOKUP(AD111,'シフト記号表（従来型・ユニット型共通）'!$C$6:$L$47,10,FALSE))</f>
        <v/>
      </c>
      <c r="AE112" s="994" t="str">
        <f>IF(AE111="","",VLOOKUP(AE111,'シフト記号表（従来型・ユニット型共通）'!$C$6:$L$47,10,FALSE))</f>
        <v/>
      </c>
      <c r="AF112" s="994" t="str">
        <f>IF(AF111="","",VLOOKUP(AF111,'シフト記号表（従来型・ユニット型共通）'!$C$6:$L$47,10,FALSE))</f>
        <v/>
      </c>
      <c r="AG112" s="994" t="str">
        <f>IF(AG111="","",VLOOKUP(AG111,'シフト記号表（従来型・ユニット型共通）'!$C$6:$L$47,10,FALSE))</f>
        <v/>
      </c>
      <c r="AH112" s="994" t="str">
        <f>IF(AH111="","",VLOOKUP(AH111,'シフト記号表（従来型・ユニット型共通）'!$C$6:$L$47,10,FALSE))</f>
        <v/>
      </c>
      <c r="AI112" s="994" t="str">
        <f>IF(AI111="","",VLOOKUP(AI111,'シフト記号表（従来型・ユニット型共通）'!$C$6:$L$47,10,FALSE))</f>
        <v/>
      </c>
      <c r="AJ112" s="995" t="str">
        <f>IF(AJ111="","",VLOOKUP(AJ111,'シフト記号表（従来型・ユニット型共通）'!$C$6:$L$47,10,FALSE))</f>
        <v/>
      </c>
      <c r="AK112" s="993" t="str">
        <f>IF(AK111="","",VLOOKUP(AK111,'シフト記号表（従来型・ユニット型共通）'!$C$6:$L$47,10,FALSE))</f>
        <v/>
      </c>
      <c r="AL112" s="994" t="str">
        <f>IF(AL111="","",VLOOKUP(AL111,'シフト記号表（従来型・ユニット型共通）'!$C$6:$L$47,10,FALSE))</f>
        <v/>
      </c>
      <c r="AM112" s="994" t="str">
        <f>IF(AM111="","",VLOOKUP(AM111,'シフト記号表（従来型・ユニット型共通）'!$C$6:$L$47,10,FALSE))</f>
        <v/>
      </c>
      <c r="AN112" s="994" t="str">
        <f>IF(AN111="","",VLOOKUP(AN111,'シフト記号表（従来型・ユニット型共通）'!$C$6:$L$47,10,FALSE))</f>
        <v/>
      </c>
      <c r="AO112" s="994" t="str">
        <f>IF(AO111="","",VLOOKUP(AO111,'シフト記号表（従来型・ユニット型共通）'!$C$6:$L$47,10,FALSE))</f>
        <v/>
      </c>
      <c r="AP112" s="994" t="str">
        <f>IF(AP111="","",VLOOKUP(AP111,'シフト記号表（従来型・ユニット型共通）'!$C$6:$L$47,10,FALSE))</f>
        <v/>
      </c>
      <c r="AQ112" s="995" t="str">
        <f>IF(AQ111="","",VLOOKUP(AQ111,'シフト記号表（従来型・ユニット型共通）'!$C$6:$L$47,10,FALSE))</f>
        <v/>
      </c>
      <c r="AR112" s="993" t="str">
        <f>IF(AR111="","",VLOOKUP(AR111,'シフト記号表（従来型・ユニット型共通）'!$C$6:$L$47,10,FALSE))</f>
        <v/>
      </c>
      <c r="AS112" s="994" t="str">
        <f>IF(AS111="","",VLOOKUP(AS111,'シフト記号表（従来型・ユニット型共通）'!$C$6:$L$47,10,FALSE))</f>
        <v/>
      </c>
      <c r="AT112" s="994" t="str">
        <f>IF(AT111="","",VLOOKUP(AT111,'シフト記号表（従来型・ユニット型共通）'!$C$6:$L$47,10,FALSE))</f>
        <v/>
      </c>
      <c r="AU112" s="994" t="str">
        <f>IF(AU111="","",VLOOKUP(AU111,'シフト記号表（従来型・ユニット型共通）'!$C$6:$L$47,10,FALSE))</f>
        <v/>
      </c>
      <c r="AV112" s="994" t="str">
        <f>IF(AV111="","",VLOOKUP(AV111,'シフト記号表（従来型・ユニット型共通）'!$C$6:$L$47,10,FALSE))</f>
        <v/>
      </c>
      <c r="AW112" s="994" t="str">
        <f>IF(AW111="","",VLOOKUP(AW111,'シフト記号表（従来型・ユニット型共通）'!$C$6:$L$47,10,FALSE))</f>
        <v/>
      </c>
      <c r="AX112" s="995" t="str">
        <f>IF(AX111="","",VLOOKUP(AX111,'シフト記号表（従来型・ユニット型共通）'!$C$6:$L$47,10,FALSE))</f>
        <v/>
      </c>
      <c r="AY112" s="993" t="str">
        <f>IF(AY111="","",VLOOKUP(AY111,'シフト記号表（従来型・ユニット型共通）'!$C$6:$L$47,10,FALSE))</f>
        <v/>
      </c>
      <c r="AZ112" s="994" t="str">
        <f>IF(AZ111="","",VLOOKUP(AZ111,'シフト記号表（従来型・ユニット型共通）'!$C$6:$L$47,10,FALSE))</f>
        <v/>
      </c>
      <c r="BA112" s="994" t="str">
        <f>IF(BA111="","",VLOOKUP(BA111,'シフト記号表（従来型・ユニット型共通）'!$C$6:$L$47,10,FALSE))</f>
        <v/>
      </c>
      <c r="BB112" s="1039">
        <f>IF($BE$3="４週",SUM(W112:AX112),IF($BE$3="暦月",SUM(W112:BA112),""))</f>
        <v>0</v>
      </c>
      <c r="BC112" s="1040"/>
      <c r="BD112" s="1041">
        <f>IF($BE$3="４週",BB112/4,IF($BE$3="暦月",(BB112/($BE$8/7)),""))</f>
        <v>0</v>
      </c>
      <c r="BE112" s="1040"/>
      <c r="BF112" s="1042"/>
      <c r="BG112" s="1043"/>
      <c r="BH112" s="1043"/>
      <c r="BI112" s="1043"/>
      <c r="BJ112" s="1044"/>
    </row>
    <row r="113" spans="2:62" ht="20.25" customHeight="1">
      <c r="B113" s="946">
        <f>B111+1</f>
        <v>49</v>
      </c>
      <c r="C113" s="1004"/>
      <c r="D113" s="1005"/>
      <c r="E113" s="981"/>
      <c r="F113" s="982"/>
      <c r="G113" s="981"/>
      <c r="H113" s="982"/>
      <c r="I113" s="1008"/>
      <c r="J113" s="1009"/>
      <c r="K113" s="1010"/>
      <c r="L113" s="1011"/>
      <c r="M113" s="1011"/>
      <c r="N113" s="1005"/>
      <c r="O113" s="987"/>
      <c r="P113" s="988"/>
      <c r="Q113" s="988"/>
      <c r="R113" s="988"/>
      <c r="S113" s="989"/>
      <c r="T113" s="1029" t="s">
        <v>882</v>
      </c>
      <c r="V113" s="1030"/>
      <c r="W113" s="1015"/>
      <c r="X113" s="1016"/>
      <c r="Y113" s="1016"/>
      <c r="Z113" s="1016"/>
      <c r="AA113" s="1016"/>
      <c r="AB113" s="1016"/>
      <c r="AC113" s="1017"/>
      <c r="AD113" s="1015"/>
      <c r="AE113" s="1016"/>
      <c r="AF113" s="1016"/>
      <c r="AG113" s="1016"/>
      <c r="AH113" s="1016"/>
      <c r="AI113" s="1016"/>
      <c r="AJ113" s="1017"/>
      <c r="AK113" s="1015"/>
      <c r="AL113" s="1016"/>
      <c r="AM113" s="1016"/>
      <c r="AN113" s="1016"/>
      <c r="AO113" s="1016"/>
      <c r="AP113" s="1016"/>
      <c r="AQ113" s="1017"/>
      <c r="AR113" s="1015"/>
      <c r="AS113" s="1016"/>
      <c r="AT113" s="1016"/>
      <c r="AU113" s="1016"/>
      <c r="AV113" s="1016"/>
      <c r="AW113" s="1016"/>
      <c r="AX113" s="1017"/>
      <c r="AY113" s="1015"/>
      <c r="AZ113" s="1016"/>
      <c r="BA113" s="1018"/>
      <c r="BB113" s="1019"/>
      <c r="BC113" s="1020"/>
      <c r="BD113" s="1021"/>
      <c r="BE113" s="1022"/>
      <c r="BF113" s="1023"/>
      <c r="BG113" s="1024"/>
      <c r="BH113" s="1024"/>
      <c r="BI113" s="1024"/>
      <c r="BJ113" s="1025"/>
    </row>
    <row r="114" spans="2:62" ht="20.25" customHeight="1">
      <c r="B114" s="975"/>
      <c r="C114" s="1031"/>
      <c r="D114" s="1032"/>
      <c r="E114" s="1033"/>
      <c r="F114" s="1034">
        <f>C113</f>
        <v>0</v>
      </c>
      <c r="G114" s="1033"/>
      <c r="H114" s="1034">
        <f>I113</f>
        <v>0</v>
      </c>
      <c r="I114" s="1035"/>
      <c r="J114" s="1036"/>
      <c r="K114" s="1037"/>
      <c r="L114" s="1038"/>
      <c r="M114" s="1038"/>
      <c r="N114" s="1032"/>
      <c r="O114" s="987"/>
      <c r="P114" s="988"/>
      <c r="Q114" s="988"/>
      <c r="R114" s="988"/>
      <c r="S114" s="989"/>
      <c r="T114" s="1026" t="s">
        <v>885</v>
      </c>
      <c r="U114" s="1027"/>
      <c r="V114" s="1028"/>
      <c r="W114" s="993" t="str">
        <f>IF(W113="","",VLOOKUP(W113,'シフト記号表（従来型・ユニット型共通）'!$C$6:$L$47,10,FALSE))</f>
        <v/>
      </c>
      <c r="X114" s="994" t="str">
        <f>IF(X113="","",VLOOKUP(X113,'シフト記号表（従来型・ユニット型共通）'!$C$6:$L$47,10,FALSE))</f>
        <v/>
      </c>
      <c r="Y114" s="994" t="str">
        <f>IF(Y113="","",VLOOKUP(Y113,'シフト記号表（従来型・ユニット型共通）'!$C$6:$L$47,10,FALSE))</f>
        <v/>
      </c>
      <c r="Z114" s="994" t="str">
        <f>IF(Z113="","",VLOOKUP(Z113,'シフト記号表（従来型・ユニット型共通）'!$C$6:$L$47,10,FALSE))</f>
        <v/>
      </c>
      <c r="AA114" s="994" t="str">
        <f>IF(AA113="","",VLOOKUP(AA113,'シフト記号表（従来型・ユニット型共通）'!$C$6:$L$47,10,FALSE))</f>
        <v/>
      </c>
      <c r="AB114" s="994" t="str">
        <f>IF(AB113="","",VLOOKUP(AB113,'シフト記号表（従来型・ユニット型共通）'!$C$6:$L$47,10,FALSE))</f>
        <v/>
      </c>
      <c r="AC114" s="995" t="str">
        <f>IF(AC113="","",VLOOKUP(AC113,'シフト記号表（従来型・ユニット型共通）'!$C$6:$L$47,10,FALSE))</f>
        <v/>
      </c>
      <c r="AD114" s="993" t="str">
        <f>IF(AD113="","",VLOOKUP(AD113,'シフト記号表（従来型・ユニット型共通）'!$C$6:$L$47,10,FALSE))</f>
        <v/>
      </c>
      <c r="AE114" s="994" t="str">
        <f>IF(AE113="","",VLOOKUP(AE113,'シフト記号表（従来型・ユニット型共通）'!$C$6:$L$47,10,FALSE))</f>
        <v/>
      </c>
      <c r="AF114" s="994" t="str">
        <f>IF(AF113="","",VLOOKUP(AF113,'シフト記号表（従来型・ユニット型共通）'!$C$6:$L$47,10,FALSE))</f>
        <v/>
      </c>
      <c r="AG114" s="994" t="str">
        <f>IF(AG113="","",VLOOKUP(AG113,'シフト記号表（従来型・ユニット型共通）'!$C$6:$L$47,10,FALSE))</f>
        <v/>
      </c>
      <c r="AH114" s="994" t="str">
        <f>IF(AH113="","",VLOOKUP(AH113,'シフト記号表（従来型・ユニット型共通）'!$C$6:$L$47,10,FALSE))</f>
        <v/>
      </c>
      <c r="AI114" s="994" t="str">
        <f>IF(AI113="","",VLOOKUP(AI113,'シフト記号表（従来型・ユニット型共通）'!$C$6:$L$47,10,FALSE))</f>
        <v/>
      </c>
      <c r="AJ114" s="995" t="str">
        <f>IF(AJ113="","",VLOOKUP(AJ113,'シフト記号表（従来型・ユニット型共通）'!$C$6:$L$47,10,FALSE))</f>
        <v/>
      </c>
      <c r="AK114" s="993" t="str">
        <f>IF(AK113="","",VLOOKUP(AK113,'シフト記号表（従来型・ユニット型共通）'!$C$6:$L$47,10,FALSE))</f>
        <v/>
      </c>
      <c r="AL114" s="994" t="str">
        <f>IF(AL113="","",VLOOKUP(AL113,'シフト記号表（従来型・ユニット型共通）'!$C$6:$L$47,10,FALSE))</f>
        <v/>
      </c>
      <c r="AM114" s="994" t="str">
        <f>IF(AM113="","",VLOOKUP(AM113,'シフト記号表（従来型・ユニット型共通）'!$C$6:$L$47,10,FALSE))</f>
        <v/>
      </c>
      <c r="AN114" s="994" t="str">
        <f>IF(AN113="","",VLOOKUP(AN113,'シフト記号表（従来型・ユニット型共通）'!$C$6:$L$47,10,FALSE))</f>
        <v/>
      </c>
      <c r="AO114" s="994" t="str">
        <f>IF(AO113="","",VLOOKUP(AO113,'シフト記号表（従来型・ユニット型共通）'!$C$6:$L$47,10,FALSE))</f>
        <v/>
      </c>
      <c r="AP114" s="994" t="str">
        <f>IF(AP113="","",VLOOKUP(AP113,'シフト記号表（従来型・ユニット型共通）'!$C$6:$L$47,10,FALSE))</f>
        <v/>
      </c>
      <c r="AQ114" s="995" t="str">
        <f>IF(AQ113="","",VLOOKUP(AQ113,'シフト記号表（従来型・ユニット型共通）'!$C$6:$L$47,10,FALSE))</f>
        <v/>
      </c>
      <c r="AR114" s="993" t="str">
        <f>IF(AR113="","",VLOOKUP(AR113,'シフト記号表（従来型・ユニット型共通）'!$C$6:$L$47,10,FALSE))</f>
        <v/>
      </c>
      <c r="AS114" s="994" t="str">
        <f>IF(AS113="","",VLOOKUP(AS113,'シフト記号表（従来型・ユニット型共通）'!$C$6:$L$47,10,FALSE))</f>
        <v/>
      </c>
      <c r="AT114" s="994" t="str">
        <f>IF(AT113="","",VLOOKUP(AT113,'シフト記号表（従来型・ユニット型共通）'!$C$6:$L$47,10,FALSE))</f>
        <v/>
      </c>
      <c r="AU114" s="994" t="str">
        <f>IF(AU113="","",VLOOKUP(AU113,'シフト記号表（従来型・ユニット型共通）'!$C$6:$L$47,10,FALSE))</f>
        <v/>
      </c>
      <c r="AV114" s="994" t="str">
        <f>IF(AV113="","",VLOOKUP(AV113,'シフト記号表（従来型・ユニット型共通）'!$C$6:$L$47,10,FALSE))</f>
        <v/>
      </c>
      <c r="AW114" s="994" t="str">
        <f>IF(AW113="","",VLOOKUP(AW113,'シフト記号表（従来型・ユニット型共通）'!$C$6:$L$47,10,FALSE))</f>
        <v/>
      </c>
      <c r="AX114" s="995" t="str">
        <f>IF(AX113="","",VLOOKUP(AX113,'シフト記号表（従来型・ユニット型共通）'!$C$6:$L$47,10,FALSE))</f>
        <v/>
      </c>
      <c r="AY114" s="993" t="str">
        <f>IF(AY113="","",VLOOKUP(AY113,'シフト記号表（従来型・ユニット型共通）'!$C$6:$L$47,10,FALSE))</f>
        <v/>
      </c>
      <c r="AZ114" s="994" t="str">
        <f>IF(AZ113="","",VLOOKUP(AZ113,'シフト記号表（従来型・ユニット型共通）'!$C$6:$L$47,10,FALSE))</f>
        <v/>
      </c>
      <c r="BA114" s="994" t="str">
        <f>IF(BA113="","",VLOOKUP(BA113,'シフト記号表（従来型・ユニット型共通）'!$C$6:$L$47,10,FALSE))</f>
        <v/>
      </c>
      <c r="BB114" s="1039">
        <f>IF($BE$3="４週",SUM(W114:AX114),IF($BE$3="暦月",SUM(W114:BA114),""))</f>
        <v>0</v>
      </c>
      <c r="BC114" s="1040"/>
      <c r="BD114" s="1041">
        <f>IF($BE$3="４週",BB114/4,IF($BE$3="暦月",(BB114/($BE$8/7)),""))</f>
        <v>0</v>
      </c>
      <c r="BE114" s="1040"/>
      <c r="BF114" s="1042"/>
      <c r="BG114" s="1043"/>
      <c r="BH114" s="1043"/>
      <c r="BI114" s="1043"/>
      <c r="BJ114" s="1044"/>
    </row>
    <row r="115" spans="2:62" ht="20.25" customHeight="1">
      <c r="B115" s="946">
        <f>B113+1</f>
        <v>50</v>
      </c>
      <c r="C115" s="1004"/>
      <c r="D115" s="1005"/>
      <c r="E115" s="981"/>
      <c r="F115" s="982"/>
      <c r="G115" s="981"/>
      <c r="H115" s="982"/>
      <c r="I115" s="1008"/>
      <c r="J115" s="1009"/>
      <c r="K115" s="1010"/>
      <c r="L115" s="1011"/>
      <c r="M115" s="1011"/>
      <c r="N115" s="1005"/>
      <c r="O115" s="987"/>
      <c r="P115" s="988"/>
      <c r="Q115" s="988"/>
      <c r="R115" s="988"/>
      <c r="S115" s="989"/>
      <c r="T115" s="1029" t="s">
        <v>882</v>
      </c>
      <c r="V115" s="1030"/>
      <c r="W115" s="1015"/>
      <c r="X115" s="1016"/>
      <c r="Y115" s="1016"/>
      <c r="Z115" s="1016"/>
      <c r="AA115" s="1016"/>
      <c r="AB115" s="1016"/>
      <c r="AC115" s="1017"/>
      <c r="AD115" s="1015"/>
      <c r="AE115" s="1016"/>
      <c r="AF115" s="1016"/>
      <c r="AG115" s="1016"/>
      <c r="AH115" s="1016"/>
      <c r="AI115" s="1016"/>
      <c r="AJ115" s="1017"/>
      <c r="AK115" s="1015"/>
      <c r="AL115" s="1016"/>
      <c r="AM115" s="1016"/>
      <c r="AN115" s="1016"/>
      <c r="AO115" s="1016"/>
      <c r="AP115" s="1016"/>
      <c r="AQ115" s="1017"/>
      <c r="AR115" s="1015"/>
      <c r="AS115" s="1016"/>
      <c r="AT115" s="1016"/>
      <c r="AU115" s="1016"/>
      <c r="AV115" s="1016"/>
      <c r="AW115" s="1016"/>
      <c r="AX115" s="1017"/>
      <c r="AY115" s="1015"/>
      <c r="AZ115" s="1016"/>
      <c r="BA115" s="1018"/>
      <c r="BB115" s="1019"/>
      <c r="BC115" s="1020"/>
      <c r="BD115" s="1021"/>
      <c r="BE115" s="1022"/>
      <c r="BF115" s="1023"/>
      <c r="BG115" s="1024"/>
      <c r="BH115" s="1024"/>
      <c r="BI115" s="1024"/>
      <c r="BJ115" s="1025"/>
    </row>
    <row r="116" spans="2:62" ht="20.25" customHeight="1">
      <c r="B116" s="975"/>
      <c r="C116" s="1031"/>
      <c r="D116" s="1032"/>
      <c r="E116" s="1033"/>
      <c r="F116" s="1034">
        <f>C115</f>
        <v>0</v>
      </c>
      <c r="G116" s="1033"/>
      <c r="H116" s="1034">
        <f>I115</f>
        <v>0</v>
      </c>
      <c r="I116" s="1035"/>
      <c r="J116" s="1036"/>
      <c r="K116" s="1037"/>
      <c r="L116" s="1038"/>
      <c r="M116" s="1038"/>
      <c r="N116" s="1032"/>
      <c r="O116" s="987"/>
      <c r="P116" s="988"/>
      <c r="Q116" s="988"/>
      <c r="R116" s="988"/>
      <c r="S116" s="989"/>
      <c r="T116" s="1026" t="s">
        <v>885</v>
      </c>
      <c r="U116" s="1027"/>
      <c r="V116" s="1028"/>
      <c r="W116" s="993" t="str">
        <f>IF(W115="","",VLOOKUP(W115,'シフト記号表（従来型・ユニット型共通）'!$C$6:$L$47,10,FALSE))</f>
        <v/>
      </c>
      <c r="X116" s="994" t="str">
        <f>IF(X115="","",VLOOKUP(X115,'シフト記号表（従来型・ユニット型共通）'!$C$6:$L$47,10,FALSE))</f>
        <v/>
      </c>
      <c r="Y116" s="994" t="str">
        <f>IF(Y115="","",VLOOKUP(Y115,'シフト記号表（従来型・ユニット型共通）'!$C$6:$L$47,10,FALSE))</f>
        <v/>
      </c>
      <c r="Z116" s="994" t="str">
        <f>IF(Z115="","",VLOOKUP(Z115,'シフト記号表（従来型・ユニット型共通）'!$C$6:$L$47,10,FALSE))</f>
        <v/>
      </c>
      <c r="AA116" s="994" t="str">
        <f>IF(AA115="","",VLOOKUP(AA115,'シフト記号表（従来型・ユニット型共通）'!$C$6:$L$47,10,FALSE))</f>
        <v/>
      </c>
      <c r="AB116" s="994" t="str">
        <f>IF(AB115="","",VLOOKUP(AB115,'シフト記号表（従来型・ユニット型共通）'!$C$6:$L$47,10,FALSE))</f>
        <v/>
      </c>
      <c r="AC116" s="995" t="str">
        <f>IF(AC115="","",VLOOKUP(AC115,'シフト記号表（従来型・ユニット型共通）'!$C$6:$L$47,10,FALSE))</f>
        <v/>
      </c>
      <c r="AD116" s="993" t="str">
        <f>IF(AD115="","",VLOOKUP(AD115,'シフト記号表（従来型・ユニット型共通）'!$C$6:$L$47,10,FALSE))</f>
        <v/>
      </c>
      <c r="AE116" s="994" t="str">
        <f>IF(AE115="","",VLOOKUP(AE115,'シフト記号表（従来型・ユニット型共通）'!$C$6:$L$47,10,FALSE))</f>
        <v/>
      </c>
      <c r="AF116" s="994" t="str">
        <f>IF(AF115="","",VLOOKUP(AF115,'シフト記号表（従来型・ユニット型共通）'!$C$6:$L$47,10,FALSE))</f>
        <v/>
      </c>
      <c r="AG116" s="994" t="str">
        <f>IF(AG115="","",VLOOKUP(AG115,'シフト記号表（従来型・ユニット型共通）'!$C$6:$L$47,10,FALSE))</f>
        <v/>
      </c>
      <c r="AH116" s="994" t="str">
        <f>IF(AH115="","",VLOOKUP(AH115,'シフト記号表（従来型・ユニット型共通）'!$C$6:$L$47,10,FALSE))</f>
        <v/>
      </c>
      <c r="AI116" s="994" t="str">
        <f>IF(AI115="","",VLOOKUP(AI115,'シフト記号表（従来型・ユニット型共通）'!$C$6:$L$47,10,FALSE))</f>
        <v/>
      </c>
      <c r="AJ116" s="995" t="str">
        <f>IF(AJ115="","",VLOOKUP(AJ115,'シフト記号表（従来型・ユニット型共通）'!$C$6:$L$47,10,FALSE))</f>
        <v/>
      </c>
      <c r="AK116" s="993" t="str">
        <f>IF(AK115="","",VLOOKUP(AK115,'シフト記号表（従来型・ユニット型共通）'!$C$6:$L$47,10,FALSE))</f>
        <v/>
      </c>
      <c r="AL116" s="994" t="str">
        <f>IF(AL115="","",VLOOKUP(AL115,'シフト記号表（従来型・ユニット型共通）'!$C$6:$L$47,10,FALSE))</f>
        <v/>
      </c>
      <c r="AM116" s="994" t="str">
        <f>IF(AM115="","",VLOOKUP(AM115,'シフト記号表（従来型・ユニット型共通）'!$C$6:$L$47,10,FALSE))</f>
        <v/>
      </c>
      <c r="AN116" s="994" t="str">
        <f>IF(AN115="","",VLOOKUP(AN115,'シフト記号表（従来型・ユニット型共通）'!$C$6:$L$47,10,FALSE))</f>
        <v/>
      </c>
      <c r="AO116" s="994" t="str">
        <f>IF(AO115="","",VLOOKUP(AO115,'シフト記号表（従来型・ユニット型共通）'!$C$6:$L$47,10,FALSE))</f>
        <v/>
      </c>
      <c r="AP116" s="994" t="str">
        <f>IF(AP115="","",VLOOKUP(AP115,'シフト記号表（従来型・ユニット型共通）'!$C$6:$L$47,10,FALSE))</f>
        <v/>
      </c>
      <c r="AQ116" s="995" t="str">
        <f>IF(AQ115="","",VLOOKUP(AQ115,'シフト記号表（従来型・ユニット型共通）'!$C$6:$L$47,10,FALSE))</f>
        <v/>
      </c>
      <c r="AR116" s="993" t="str">
        <f>IF(AR115="","",VLOOKUP(AR115,'シフト記号表（従来型・ユニット型共通）'!$C$6:$L$47,10,FALSE))</f>
        <v/>
      </c>
      <c r="AS116" s="994" t="str">
        <f>IF(AS115="","",VLOOKUP(AS115,'シフト記号表（従来型・ユニット型共通）'!$C$6:$L$47,10,FALSE))</f>
        <v/>
      </c>
      <c r="AT116" s="994" t="str">
        <f>IF(AT115="","",VLOOKUP(AT115,'シフト記号表（従来型・ユニット型共通）'!$C$6:$L$47,10,FALSE))</f>
        <v/>
      </c>
      <c r="AU116" s="994" t="str">
        <f>IF(AU115="","",VLOOKUP(AU115,'シフト記号表（従来型・ユニット型共通）'!$C$6:$L$47,10,FALSE))</f>
        <v/>
      </c>
      <c r="AV116" s="994" t="str">
        <f>IF(AV115="","",VLOOKUP(AV115,'シフト記号表（従来型・ユニット型共通）'!$C$6:$L$47,10,FALSE))</f>
        <v/>
      </c>
      <c r="AW116" s="994" t="str">
        <f>IF(AW115="","",VLOOKUP(AW115,'シフト記号表（従来型・ユニット型共通）'!$C$6:$L$47,10,FALSE))</f>
        <v/>
      </c>
      <c r="AX116" s="995" t="str">
        <f>IF(AX115="","",VLOOKUP(AX115,'シフト記号表（従来型・ユニット型共通）'!$C$6:$L$47,10,FALSE))</f>
        <v/>
      </c>
      <c r="AY116" s="993" t="str">
        <f>IF(AY115="","",VLOOKUP(AY115,'シフト記号表（従来型・ユニット型共通）'!$C$6:$L$47,10,FALSE))</f>
        <v/>
      </c>
      <c r="AZ116" s="994" t="str">
        <f>IF(AZ115="","",VLOOKUP(AZ115,'シフト記号表（従来型・ユニット型共通）'!$C$6:$L$47,10,FALSE))</f>
        <v/>
      </c>
      <c r="BA116" s="994" t="str">
        <f>IF(BA115="","",VLOOKUP(BA115,'シフト記号表（従来型・ユニット型共通）'!$C$6:$L$47,10,FALSE))</f>
        <v/>
      </c>
      <c r="BB116" s="1039">
        <f>IF($BE$3="４週",SUM(W116:AX116),IF($BE$3="暦月",SUM(W116:BA116),""))</f>
        <v>0</v>
      </c>
      <c r="BC116" s="1040"/>
      <c r="BD116" s="1041">
        <f>IF($BE$3="４週",BB116/4,IF($BE$3="暦月",(BB116/($BE$8/7)),""))</f>
        <v>0</v>
      </c>
      <c r="BE116" s="1040"/>
      <c r="BF116" s="1042"/>
      <c r="BG116" s="1043"/>
      <c r="BH116" s="1043"/>
      <c r="BI116" s="1043"/>
      <c r="BJ116" s="1044"/>
    </row>
    <row r="117" spans="2:62" ht="20.25" customHeight="1">
      <c r="B117" s="946">
        <f>B115+1</f>
        <v>51</v>
      </c>
      <c r="C117" s="1004"/>
      <c r="D117" s="1005"/>
      <c r="E117" s="981"/>
      <c r="F117" s="982"/>
      <c r="G117" s="981"/>
      <c r="H117" s="982"/>
      <c r="I117" s="1008"/>
      <c r="J117" s="1009"/>
      <c r="K117" s="1010"/>
      <c r="L117" s="1011"/>
      <c r="M117" s="1011"/>
      <c r="N117" s="1005"/>
      <c r="O117" s="987"/>
      <c r="P117" s="988"/>
      <c r="Q117" s="988"/>
      <c r="R117" s="988"/>
      <c r="S117" s="989"/>
      <c r="T117" s="1029" t="s">
        <v>882</v>
      </c>
      <c r="V117" s="1030"/>
      <c r="W117" s="1015"/>
      <c r="X117" s="1016"/>
      <c r="Y117" s="1016"/>
      <c r="Z117" s="1016"/>
      <c r="AA117" s="1016"/>
      <c r="AB117" s="1016"/>
      <c r="AC117" s="1017"/>
      <c r="AD117" s="1015"/>
      <c r="AE117" s="1016"/>
      <c r="AF117" s="1016"/>
      <c r="AG117" s="1016"/>
      <c r="AH117" s="1016"/>
      <c r="AI117" s="1016"/>
      <c r="AJ117" s="1017"/>
      <c r="AK117" s="1015"/>
      <c r="AL117" s="1016"/>
      <c r="AM117" s="1016"/>
      <c r="AN117" s="1016"/>
      <c r="AO117" s="1016"/>
      <c r="AP117" s="1016"/>
      <c r="AQ117" s="1017"/>
      <c r="AR117" s="1015"/>
      <c r="AS117" s="1016"/>
      <c r="AT117" s="1016"/>
      <c r="AU117" s="1016"/>
      <c r="AV117" s="1016"/>
      <c r="AW117" s="1016"/>
      <c r="AX117" s="1017"/>
      <c r="AY117" s="1015"/>
      <c r="AZ117" s="1016"/>
      <c r="BA117" s="1018"/>
      <c r="BB117" s="1019"/>
      <c r="BC117" s="1020"/>
      <c r="BD117" s="1021"/>
      <c r="BE117" s="1022"/>
      <c r="BF117" s="1023"/>
      <c r="BG117" s="1024"/>
      <c r="BH117" s="1024"/>
      <c r="BI117" s="1024"/>
      <c r="BJ117" s="1025"/>
    </row>
    <row r="118" spans="2:62" ht="20.25" customHeight="1">
      <c r="B118" s="975"/>
      <c r="C118" s="1031"/>
      <c r="D118" s="1032"/>
      <c r="E118" s="1033"/>
      <c r="F118" s="1034">
        <f>C117</f>
        <v>0</v>
      </c>
      <c r="G118" s="1033"/>
      <c r="H118" s="1034">
        <f>I117</f>
        <v>0</v>
      </c>
      <c r="I118" s="1035"/>
      <c r="J118" s="1036"/>
      <c r="K118" s="1037"/>
      <c r="L118" s="1038"/>
      <c r="M118" s="1038"/>
      <c r="N118" s="1032"/>
      <c r="O118" s="987"/>
      <c r="P118" s="988"/>
      <c r="Q118" s="988"/>
      <c r="R118" s="988"/>
      <c r="S118" s="989"/>
      <c r="T118" s="1026" t="s">
        <v>885</v>
      </c>
      <c r="U118" s="1027"/>
      <c r="V118" s="1028"/>
      <c r="W118" s="993" t="str">
        <f>IF(W117="","",VLOOKUP(W117,'シフト記号表（従来型・ユニット型共通）'!$C$6:$L$47,10,FALSE))</f>
        <v/>
      </c>
      <c r="X118" s="994" t="str">
        <f>IF(X117="","",VLOOKUP(X117,'シフト記号表（従来型・ユニット型共通）'!$C$6:$L$47,10,FALSE))</f>
        <v/>
      </c>
      <c r="Y118" s="994" t="str">
        <f>IF(Y117="","",VLOOKUP(Y117,'シフト記号表（従来型・ユニット型共通）'!$C$6:$L$47,10,FALSE))</f>
        <v/>
      </c>
      <c r="Z118" s="994" t="str">
        <f>IF(Z117="","",VLOOKUP(Z117,'シフト記号表（従来型・ユニット型共通）'!$C$6:$L$47,10,FALSE))</f>
        <v/>
      </c>
      <c r="AA118" s="994" t="str">
        <f>IF(AA117="","",VLOOKUP(AA117,'シフト記号表（従来型・ユニット型共通）'!$C$6:$L$47,10,FALSE))</f>
        <v/>
      </c>
      <c r="AB118" s="994" t="str">
        <f>IF(AB117="","",VLOOKUP(AB117,'シフト記号表（従来型・ユニット型共通）'!$C$6:$L$47,10,FALSE))</f>
        <v/>
      </c>
      <c r="AC118" s="995" t="str">
        <f>IF(AC117="","",VLOOKUP(AC117,'シフト記号表（従来型・ユニット型共通）'!$C$6:$L$47,10,FALSE))</f>
        <v/>
      </c>
      <c r="AD118" s="993" t="str">
        <f>IF(AD117="","",VLOOKUP(AD117,'シフト記号表（従来型・ユニット型共通）'!$C$6:$L$47,10,FALSE))</f>
        <v/>
      </c>
      <c r="AE118" s="994" t="str">
        <f>IF(AE117="","",VLOOKUP(AE117,'シフト記号表（従来型・ユニット型共通）'!$C$6:$L$47,10,FALSE))</f>
        <v/>
      </c>
      <c r="AF118" s="994" t="str">
        <f>IF(AF117="","",VLOOKUP(AF117,'シフト記号表（従来型・ユニット型共通）'!$C$6:$L$47,10,FALSE))</f>
        <v/>
      </c>
      <c r="AG118" s="994" t="str">
        <f>IF(AG117="","",VLOOKUP(AG117,'シフト記号表（従来型・ユニット型共通）'!$C$6:$L$47,10,FALSE))</f>
        <v/>
      </c>
      <c r="AH118" s="994" t="str">
        <f>IF(AH117="","",VLOOKUP(AH117,'シフト記号表（従来型・ユニット型共通）'!$C$6:$L$47,10,FALSE))</f>
        <v/>
      </c>
      <c r="AI118" s="994" t="str">
        <f>IF(AI117="","",VLOOKUP(AI117,'シフト記号表（従来型・ユニット型共通）'!$C$6:$L$47,10,FALSE))</f>
        <v/>
      </c>
      <c r="AJ118" s="995" t="str">
        <f>IF(AJ117="","",VLOOKUP(AJ117,'シフト記号表（従来型・ユニット型共通）'!$C$6:$L$47,10,FALSE))</f>
        <v/>
      </c>
      <c r="AK118" s="993" t="str">
        <f>IF(AK117="","",VLOOKUP(AK117,'シフト記号表（従来型・ユニット型共通）'!$C$6:$L$47,10,FALSE))</f>
        <v/>
      </c>
      <c r="AL118" s="994" t="str">
        <f>IF(AL117="","",VLOOKUP(AL117,'シフト記号表（従来型・ユニット型共通）'!$C$6:$L$47,10,FALSE))</f>
        <v/>
      </c>
      <c r="AM118" s="994" t="str">
        <f>IF(AM117="","",VLOOKUP(AM117,'シフト記号表（従来型・ユニット型共通）'!$C$6:$L$47,10,FALSE))</f>
        <v/>
      </c>
      <c r="AN118" s="994" t="str">
        <f>IF(AN117="","",VLOOKUP(AN117,'シフト記号表（従来型・ユニット型共通）'!$C$6:$L$47,10,FALSE))</f>
        <v/>
      </c>
      <c r="AO118" s="994" t="str">
        <f>IF(AO117="","",VLOOKUP(AO117,'シフト記号表（従来型・ユニット型共通）'!$C$6:$L$47,10,FALSE))</f>
        <v/>
      </c>
      <c r="AP118" s="994" t="str">
        <f>IF(AP117="","",VLOOKUP(AP117,'シフト記号表（従来型・ユニット型共通）'!$C$6:$L$47,10,FALSE))</f>
        <v/>
      </c>
      <c r="AQ118" s="995" t="str">
        <f>IF(AQ117="","",VLOOKUP(AQ117,'シフト記号表（従来型・ユニット型共通）'!$C$6:$L$47,10,FALSE))</f>
        <v/>
      </c>
      <c r="AR118" s="993" t="str">
        <f>IF(AR117="","",VLOOKUP(AR117,'シフト記号表（従来型・ユニット型共通）'!$C$6:$L$47,10,FALSE))</f>
        <v/>
      </c>
      <c r="AS118" s="994" t="str">
        <f>IF(AS117="","",VLOOKUP(AS117,'シフト記号表（従来型・ユニット型共通）'!$C$6:$L$47,10,FALSE))</f>
        <v/>
      </c>
      <c r="AT118" s="994" t="str">
        <f>IF(AT117="","",VLOOKUP(AT117,'シフト記号表（従来型・ユニット型共通）'!$C$6:$L$47,10,FALSE))</f>
        <v/>
      </c>
      <c r="AU118" s="994" t="str">
        <f>IF(AU117="","",VLOOKUP(AU117,'シフト記号表（従来型・ユニット型共通）'!$C$6:$L$47,10,FALSE))</f>
        <v/>
      </c>
      <c r="AV118" s="994" t="str">
        <f>IF(AV117="","",VLOOKUP(AV117,'シフト記号表（従来型・ユニット型共通）'!$C$6:$L$47,10,FALSE))</f>
        <v/>
      </c>
      <c r="AW118" s="994" t="str">
        <f>IF(AW117="","",VLOOKUP(AW117,'シフト記号表（従来型・ユニット型共通）'!$C$6:$L$47,10,FALSE))</f>
        <v/>
      </c>
      <c r="AX118" s="995" t="str">
        <f>IF(AX117="","",VLOOKUP(AX117,'シフト記号表（従来型・ユニット型共通）'!$C$6:$L$47,10,FALSE))</f>
        <v/>
      </c>
      <c r="AY118" s="993" t="str">
        <f>IF(AY117="","",VLOOKUP(AY117,'シフト記号表（従来型・ユニット型共通）'!$C$6:$L$47,10,FALSE))</f>
        <v/>
      </c>
      <c r="AZ118" s="994" t="str">
        <f>IF(AZ117="","",VLOOKUP(AZ117,'シフト記号表（従来型・ユニット型共通）'!$C$6:$L$47,10,FALSE))</f>
        <v/>
      </c>
      <c r="BA118" s="994" t="str">
        <f>IF(BA117="","",VLOOKUP(BA117,'シフト記号表（従来型・ユニット型共通）'!$C$6:$L$47,10,FALSE))</f>
        <v/>
      </c>
      <c r="BB118" s="1039">
        <f>IF($BE$3="４週",SUM(W118:AX118),IF($BE$3="暦月",SUM(W118:BA118),""))</f>
        <v>0</v>
      </c>
      <c r="BC118" s="1040"/>
      <c r="BD118" s="1041">
        <f>IF($BE$3="４週",BB118/4,IF($BE$3="暦月",(BB118/($BE$8/7)),""))</f>
        <v>0</v>
      </c>
      <c r="BE118" s="1040"/>
      <c r="BF118" s="1042"/>
      <c r="BG118" s="1043"/>
      <c r="BH118" s="1043"/>
      <c r="BI118" s="1043"/>
      <c r="BJ118" s="1044"/>
    </row>
    <row r="119" spans="2:62" ht="20.25" customHeight="1">
      <c r="B119" s="946">
        <f>B117+1</f>
        <v>52</v>
      </c>
      <c r="C119" s="1004"/>
      <c r="D119" s="1005"/>
      <c r="E119" s="981"/>
      <c r="F119" s="982"/>
      <c r="G119" s="981"/>
      <c r="H119" s="982"/>
      <c r="I119" s="1008"/>
      <c r="J119" s="1009"/>
      <c r="K119" s="1010"/>
      <c r="L119" s="1011"/>
      <c r="M119" s="1011"/>
      <c r="N119" s="1005"/>
      <c r="O119" s="987"/>
      <c r="P119" s="988"/>
      <c r="Q119" s="988"/>
      <c r="R119" s="988"/>
      <c r="S119" s="989"/>
      <c r="T119" s="1029" t="s">
        <v>882</v>
      </c>
      <c r="V119" s="1030"/>
      <c r="W119" s="1015"/>
      <c r="X119" s="1016"/>
      <c r="Y119" s="1016"/>
      <c r="Z119" s="1016"/>
      <c r="AA119" s="1016"/>
      <c r="AB119" s="1016"/>
      <c r="AC119" s="1017"/>
      <c r="AD119" s="1015"/>
      <c r="AE119" s="1016"/>
      <c r="AF119" s="1016"/>
      <c r="AG119" s="1016"/>
      <c r="AH119" s="1016"/>
      <c r="AI119" s="1016"/>
      <c r="AJ119" s="1017"/>
      <c r="AK119" s="1015"/>
      <c r="AL119" s="1016"/>
      <c r="AM119" s="1016"/>
      <c r="AN119" s="1016"/>
      <c r="AO119" s="1016"/>
      <c r="AP119" s="1016"/>
      <c r="AQ119" s="1017"/>
      <c r="AR119" s="1015"/>
      <c r="AS119" s="1016"/>
      <c r="AT119" s="1016"/>
      <c r="AU119" s="1016"/>
      <c r="AV119" s="1016"/>
      <c r="AW119" s="1016"/>
      <c r="AX119" s="1017"/>
      <c r="AY119" s="1015"/>
      <c r="AZ119" s="1016"/>
      <c r="BA119" s="1018"/>
      <c r="BB119" s="1019"/>
      <c r="BC119" s="1020"/>
      <c r="BD119" s="1021"/>
      <c r="BE119" s="1022"/>
      <c r="BF119" s="1023"/>
      <c r="BG119" s="1024"/>
      <c r="BH119" s="1024"/>
      <c r="BI119" s="1024"/>
      <c r="BJ119" s="1025"/>
    </row>
    <row r="120" spans="2:62" ht="20.25" customHeight="1">
      <c r="B120" s="975"/>
      <c r="C120" s="1031"/>
      <c r="D120" s="1032"/>
      <c r="E120" s="1033"/>
      <c r="F120" s="1034">
        <f>C119</f>
        <v>0</v>
      </c>
      <c r="G120" s="1033"/>
      <c r="H120" s="1034">
        <f>I119</f>
        <v>0</v>
      </c>
      <c r="I120" s="1035"/>
      <c r="J120" s="1036"/>
      <c r="K120" s="1037"/>
      <c r="L120" s="1038"/>
      <c r="M120" s="1038"/>
      <c r="N120" s="1032"/>
      <c r="O120" s="987"/>
      <c r="P120" s="988"/>
      <c r="Q120" s="988"/>
      <c r="R120" s="988"/>
      <c r="S120" s="989"/>
      <c r="T120" s="1026" t="s">
        <v>885</v>
      </c>
      <c r="U120" s="1027"/>
      <c r="V120" s="1028"/>
      <c r="W120" s="993" t="str">
        <f>IF(W119="","",VLOOKUP(W119,'シフト記号表（従来型・ユニット型共通）'!$C$6:$L$47,10,FALSE))</f>
        <v/>
      </c>
      <c r="X120" s="994" t="str">
        <f>IF(X119="","",VLOOKUP(X119,'シフト記号表（従来型・ユニット型共通）'!$C$6:$L$47,10,FALSE))</f>
        <v/>
      </c>
      <c r="Y120" s="994" t="str">
        <f>IF(Y119="","",VLOOKUP(Y119,'シフト記号表（従来型・ユニット型共通）'!$C$6:$L$47,10,FALSE))</f>
        <v/>
      </c>
      <c r="Z120" s="994" t="str">
        <f>IF(Z119="","",VLOOKUP(Z119,'シフト記号表（従来型・ユニット型共通）'!$C$6:$L$47,10,FALSE))</f>
        <v/>
      </c>
      <c r="AA120" s="994" t="str">
        <f>IF(AA119="","",VLOOKUP(AA119,'シフト記号表（従来型・ユニット型共通）'!$C$6:$L$47,10,FALSE))</f>
        <v/>
      </c>
      <c r="AB120" s="994" t="str">
        <f>IF(AB119="","",VLOOKUP(AB119,'シフト記号表（従来型・ユニット型共通）'!$C$6:$L$47,10,FALSE))</f>
        <v/>
      </c>
      <c r="AC120" s="995" t="str">
        <f>IF(AC119="","",VLOOKUP(AC119,'シフト記号表（従来型・ユニット型共通）'!$C$6:$L$47,10,FALSE))</f>
        <v/>
      </c>
      <c r="AD120" s="993" t="str">
        <f>IF(AD119="","",VLOOKUP(AD119,'シフト記号表（従来型・ユニット型共通）'!$C$6:$L$47,10,FALSE))</f>
        <v/>
      </c>
      <c r="AE120" s="994" t="str">
        <f>IF(AE119="","",VLOOKUP(AE119,'シフト記号表（従来型・ユニット型共通）'!$C$6:$L$47,10,FALSE))</f>
        <v/>
      </c>
      <c r="AF120" s="994" t="str">
        <f>IF(AF119="","",VLOOKUP(AF119,'シフト記号表（従来型・ユニット型共通）'!$C$6:$L$47,10,FALSE))</f>
        <v/>
      </c>
      <c r="AG120" s="994" t="str">
        <f>IF(AG119="","",VLOOKUP(AG119,'シフト記号表（従来型・ユニット型共通）'!$C$6:$L$47,10,FALSE))</f>
        <v/>
      </c>
      <c r="AH120" s="994" t="str">
        <f>IF(AH119="","",VLOOKUP(AH119,'シフト記号表（従来型・ユニット型共通）'!$C$6:$L$47,10,FALSE))</f>
        <v/>
      </c>
      <c r="AI120" s="994" t="str">
        <f>IF(AI119="","",VLOOKUP(AI119,'シフト記号表（従来型・ユニット型共通）'!$C$6:$L$47,10,FALSE))</f>
        <v/>
      </c>
      <c r="AJ120" s="995" t="str">
        <f>IF(AJ119="","",VLOOKUP(AJ119,'シフト記号表（従来型・ユニット型共通）'!$C$6:$L$47,10,FALSE))</f>
        <v/>
      </c>
      <c r="AK120" s="993" t="str">
        <f>IF(AK119="","",VLOOKUP(AK119,'シフト記号表（従来型・ユニット型共通）'!$C$6:$L$47,10,FALSE))</f>
        <v/>
      </c>
      <c r="AL120" s="994" t="str">
        <f>IF(AL119="","",VLOOKUP(AL119,'シフト記号表（従来型・ユニット型共通）'!$C$6:$L$47,10,FALSE))</f>
        <v/>
      </c>
      <c r="AM120" s="994" t="str">
        <f>IF(AM119="","",VLOOKUP(AM119,'シフト記号表（従来型・ユニット型共通）'!$C$6:$L$47,10,FALSE))</f>
        <v/>
      </c>
      <c r="AN120" s="994" t="str">
        <f>IF(AN119="","",VLOOKUP(AN119,'シフト記号表（従来型・ユニット型共通）'!$C$6:$L$47,10,FALSE))</f>
        <v/>
      </c>
      <c r="AO120" s="994" t="str">
        <f>IF(AO119="","",VLOOKUP(AO119,'シフト記号表（従来型・ユニット型共通）'!$C$6:$L$47,10,FALSE))</f>
        <v/>
      </c>
      <c r="AP120" s="994" t="str">
        <f>IF(AP119="","",VLOOKUP(AP119,'シフト記号表（従来型・ユニット型共通）'!$C$6:$L$47,10,FALSE))</f>
        <v/>
      </c>
      <c r="AQ120" s="995" t="str">
        <f>IF(AQ119="","",VLOOKUP(AQ119,'シフト記号表（従来型・ユニット型共通）'!$C$6:$L$47,10,FALSE))</f>
        <v/>
      </c>
      <c r="AR120" s="993" t="str">
        <f>IF(AR119="","",VLOOKUP(AR119,'シフト記号表（従来型・ユニット型共通）'!$C$6:$L$47,10,FALSE))</f>
        <v/>
      </c>
      <c r="AS120" s="994" t="str">
        <f>IF(AS119="","",VLOOKUP(AS119,'シフト記号表（従来型・ユニット型共通）'!$C$6:$L$47,10,FALSE))</f>
        <v/>
      </c>
      <c r="AT120" s="994" t="str">
        <f>IF(AT119="","",VLOOKUP(AT119,'シフト記号表（従来型・ユニット型共通）'!$C$6:$L$47,10,FALSE))</f>
        <v/>
      </c>
      <c r="AU120" s="994" t="str">
        <f>IF(AU119="","",VLOOKUP(AU119,'シフト記号表（従来型・ユニット型共通）'!$C$6:$L$47,10,FALSE))</f>
        <v/>
      </c>
      <c r="AV120" s="994" t="str">
        <f>IF(AV119="","",VLOOKUP(AV119,'シフト記号表（従来型・ユニット型共通）'!$C$6:$L$47,10,FALSE))</f>
        <v/>
      </c>
      <c r="AW120" s="994" t="str">
        <f>IF(AW119="","",VLOOKUP(AW119,'シフト記号表（従来型・ユニット型共通）'!$C$6:$L$47,10,FALSE))</f>
        <v/>
      </c>
      <c r="AX120" s="995" t="str">
        <f>IF(AX119="","",VLOOKUP(AX119,'シフト記号表（従来型・ユニット型共通）'!$C$6:$L$47,10,FALSE))</f>
        <v/>
      </c>
      <c r="AY120" s="993" t="str">
        <f>IF(AY119="","",VLOOKUP(AY119,'シフト記号表（従来型・ユニット型共通）'!$C$6:$L$47,10,FALSE))</f>
        <v/>
      </c>
      <c r="AZ120" s="994" t="str">
        <f>IF(AZ119="","",VLOOKUP(AZ119,'シフト記号表（従来型・ユニット型共通）'!$C$6:$L$47,10,FALSE))</f>
        <v/>
      </c>
      <c r="BA120" s="994" t="str">
        <f>IF(BA119="","",VLOOKUP(BA119,'シフト記号表（従来型・ユニット型共通）'!$C$6:$L$47,10,FALSE))</f>
        <v/>
      </c>
      <c r="BB120" s="1039">
        <f>IF($BE$3="４週",SUM(W120:AX120),IF($BE$3="暦月",SUM(W120:BA120),""))</f>
        <v>0</v>
      </c>
      <c r="BC120" s="1040"/>
      <c r="BD120" s="1041">
        <f>IF($BE$3="４週",BB120/4,IF($BE$3="暦月",(BB120/($BE$8/7)),""))</f>
        <v>0</v>
      </c>
      <c r="BE120" s="1040"/>
      <c r="BF120" s="1042"/>
      <c r="BG120" s="1043"/>
      <c r="BH120" s="1043"/>
      <c r="BI120" s="1043"/>
      <c r="BJ120" s="1044"/>
    </row>
    <row r="121" spans="2:62" ht="20.25" customHeight="1">
      <c r="B121" s="946">
        <f>B119+1</f>
        <v>53</v>
      </c>
      <c r="C121" s="1004"/>
      <c r="D121" s="1005"/>
      <c r="E121" s="981"/>
      <c r="F121" s="982"/>
      <c r="G121" s="981"/>
      <c r="H121" s="982"/>
      <c r="I121" s="1008"/>
      <c r="J121" s="1009"/>
      <c r="K121" s="1010"/>
      <c r="L121" s="1011"/>
      <c r="M121" s="1011"/>
      <c r="N121" s="1005"/>
      <c r="O121" s="987"/>
      <c r="P121" s="988"/>
      <c r="Q121" s="988"/>
      <c r="R121" s="988"/>
      <c r="S121" s="989"/>
      <c r="T121" s="1029" t="s">
        <v>882</v>
      </c>
      <c r="V121" s="1030"/>
      <c r="W121" s="1015"/>
      <c r="X121" s="1016"/>
      <c r="Y121" s="1016"/>
      <c r="Z121" s="1016"/>
      <c r="AA121" s="1016"/>
      <c r="AB121" s="1016"/>
      <c r="AC121" s="1017"/>
      <c r="AD121" s="1015"/>
      <c r="AE121" s="1016"/>
      <c r="AF121" s="1016"/>
      <c r="AG121" s="1016"/>
      <c r="AH121" s="1016"/>
      <c r="AI121" s="1016"/>
      <c r="AJ121" s="1017"/>
      <c r="AK121" s="1015"/>
      <c r="AL121" s="1016"/>
      <c r="AM121" s="1016"/>
      <c r="AN121" s="1016"/>
      <c r="AO121" s="1016"/>
      <c r="AP121" s="1016"/>
      <c r="AQ121" s="1017"/>
      <c r="AR121" s="1015"/>
      <c r="AS121" s="1016"/>
      <c r="AT121" s="1016"/>
      <c r="AU121" s="1016"/>
      <c r="AV121" s="1016"/>
      <c r="AW121" s="1016"/>
      <c r="AX121" s="1017"/>
      <c r="AY121" s="1015"/>
      <c r="AZ121" s="1016"/>
      <c r="BA121" s="1018"/>
      <c r="BB121" s="1019"/>
      <c r="BC121" s="1020"/>
      <c r="BD121" s="1021"/>
      <c r="BE121" s="1022"/>
      <c r="BF121" s="1023"/>
      <c r="BG121" s="1024"/>
      <c r="BH121" s="1024"/>
      <c r="BI121" s="1024"/>
      <c r="BJ121" s="1025"/>
    </row>
    <row r="122" spans="2:62" ht="20.25" customHeight="1">
      <c r="B122" s="975"/>
      <c r="C122" s="1031"/>
      <c r="D122" s="1032"/>
      <c r="E122" s="1033"/>
      <c r="F122" s="1034">
        <f>C121</f>
        <v>0</v>
      </c>
      <c r="G122" s="1033"/>
      <c r="H122" s="1034">
        <f>I121</f>
        <v>0</v>
      </c>
      <c r="I122" s="1035"/>
      <c r="J122" s="1036"/>
      <c r="K122" s="1037"/>
      <c r="L122" s="1038"/>
      <c r="M122" s="1038"/>
      <c r="N122" s="1032"/>
      <c r="O122" s="987"/>
      <c r="P122" s="988"/>
      <c r="Q122" s="988"/>
      <c r="R122" s="988"/>
      <c r="S122" s="989"/>
      <c r="T122" s="1026" t="s">
        <v>885</v>
      </c>
      <c r="U122" s="1027"/>
      <c r="V122" s="1028"/>
      <c r="W122" s="993" t="str">
        <f>IF(W121="","",VLOOKUP(W121,'シフト記号表（従来型・ユニット型共通）'!$C$6:$L$47,10,FALSE))</f>
        <v/>
      </c>
      <c r="X122" s="994" t="str">
        <f>IF(X121="","",VLOOKUP(X121,'シフト記号表（従来型・ユニット型共通）'!$C$6:$L$47,10,FALSE))</f>
        <v/>
      </c>
      <c r="Y122" s="994" t="str">
        <f>IF(Y121="","",VLOOKUP(Y121,'シフト記号表（従来型・ユニット型共通）'!$C$6:$L$47,10,FALSE))</f>
        <v/>
      </c>
      <c r="Z122" s="994" t="str">
        <f>IF(Z121="","",VLOOKUP(Z121,'シフト記号表（従来型・ユニット型共通）'!$C$6:$L$47,10,FALSE))</f>
        <v/>
      </c>
      <c r="AA122" s="994" t="str">
        <f>IF(AA121="","",VLOOKUP(AA121,'シフト記号表（従来型・ユニット型共通）'!$C$6:$L$47,10,FALSE))</f>
        <v/>
      </c>
      <c r="AB122" s="994" t="str">
        <f>IF(AB121="","",VLOOKUP(AB121,'シフト記号表（従来型・ユニット型共通）'!$C$6:$L$47,10,FALSE))</f>
        <v/>
      </c>
      <c r="AC122" s="995" t="str">
        <f>IF(AC121="","",VLOOKUP(AC121,'シフト記号表（従来型・ユニット型共通）'!$C$6:$L$47,10,FALSE))</f>
        <v/>
      </c>
      <c r="AD122" s="993" t="str">
        <f>IF(AD121="","",VLOOKUP(AD121,'シフト記号表（従来型・ユニット型共通）'!$C$6:$L$47,10,FALSE))</f>
        <v/>
      </c>
      <c r="AE122" s="994" t="str">
        <f>IF(AE121="","",VLOOKUP(AE121,'シフト記号表（従来型・ユニット型共通）'!$C$6:$L$47,10,FALSE))</f>
        <v/>
      </c>
      <c r="AF122" s="994" t="str">
        <f>IF(AF121="","",VLOOKUP(AF121,'シフト記号表（従来型・ユニット型共通）'!$C$6:$L$47,10,FALSE))</f>
        <v/>
      </c>
      <c r="AG122" s="994" t="str">
        <f>IF(AG121="","",VLOOKUP(AG121,'シフト記号表（従来型・ユニット型共通）'!$C$6:$L$47,10,FALSE))</f>
        <v/>
      </c>
      <c r="AH122" s="994" t="str">
        <f>IF(AH121="","",VLOOKUP(AH121,'シフト記号表（従来型・ユニット型共通）'!$C$6:$L$47,10,FALSE))</f>
        <v/>
      </c>
      <c r="AI122" s="994" t="str">
        <f>IF(AI121="","",VLOOKUP(AI121,'シフト記号表（従来型・ユニット型共通）'!$C$6:$L$47,10,FALSE))</f>
        <v/>
      </c>
      <c r="AJ122" s="995" t="str">
        <f>IF(AJ121="","",VLOOKUP(AJ121,'シフト記号表（従来型・ユニット型共通）'!$C$6:$L$47,10,FALSE))</f>
        <v/>
      </c>
      <c r="AK122" s="993" t="str">
        <f>IF(AK121="","",VLOOKUP(AK121,'シフト記号表（従来型・ユニット型共通）'!$C$6:$L$47,10,FALSE))</f>
        <v/>
      </c>
      <c r="AL122" s="994" t="str">
        <f>IF(AL121="","",VLOOKUP(AL121,'シフト記号表（従来型・ユニット型共通）'!$C$6:$L$47,10,FALSE))</f>
        <v/>
      </c>
      <c r="AM122" s="994" t="str">
        <f>IF(AM121="","",VLOOKUP(AM121,'シフト記号表（従来型・ユニット型共通）'!$C$6:$L$47,10,FALSE))</f>
        <v/>
      </c>
      <c r="AN122" s="994" t="str">
        <f>IF(AN121="","",VLOOKUP(AN121,'シフト記号表（従来型・ユニット型共通）'!$C$6:$L$47,10,FALSE))</f>
        <v/>
      </c>
      <c r="AO122" s="994" t="str">
        <f>IF(AO121="","",VLOOKUP(AO121,'シフト記号表（従来型・ユニット型共通）'!$C$6:$L$47,10,FALSE))</f>
        <v/>
      </c>
      <c r="AP122" s="994" t="str">
        <f>IF(AP121="","",VLOOKUP(AP121,'シフト記号表（従来型・ユニット型共通）'!$C$6:$L$47,10,FALSE))</f>
        <v/>
      </c>
      <c r="AQ122" s="995" t="str">
        <f>IF(AQ121="","",VLOOKUP(AQ121,'シフト記号表（従来型・ユニット型共通）'!$C$6:$L$47,10,FALSE))</f>
        <v/>
      </c>
      <c r="AR122" s="993" t="str">
        <f>IF(AR121="","",VLOOKUP(AR121,'シフト記号表（従来型・ユニット型共通）'!$C$6:$L$47,10,FALSE))</f>
        <v/>
      </c>
      <c r="AS122" s="994" t="str">
        <f>IF(AS121="","",VLOOKUP(AS121,'シフト記号表（従来型・ユニット型共通）'!$C$6:$L$47,10,FALSE))</f>
        <v/>
      </c>
      <c r="AT122" s="994" t="str">
        <f>IF(AT121="","",VLOOKUP(AT121,'シフト記号表（従来型・ユニット型共通）'!$C$6:$L$47,10,FALSE))</f>
        <v/>
      </c>
      <c r="AU122" s="994" t="str">
        <f>IF(AU121="","",VLOOKUP(AU121,'シフト記号表（従来型・ユニット型共通）'!$C$6:$L$47,10,FALSE))</f>
        <v/>
      </c>
      <c r="AV122" s="994" t="str">
        <f>IF(AV121="","",VLOOKUP(AV121,'シフト記号表（従来型・ユニット型共通）'!$C$6:$L$47,10,FALSE))</f>
        <v/>
      </c>
      <c r="AW122" s="994" t="str">
        <f>IF(AW121="","",VLOOKUP(AW121,'シフト記号表（従来型・ユニット型共通）'!$C$6:$L$47,10,FALSE))</f>
        <v/>
      </c>
      <c r="AX122" s="995" t="str">
        <f>IF(AX121="","",VLOOKUP(AX121,'シフト記号表（従来型・ユニット型共通）'!$C$6:$L$47,10,FALSE))</f>
        <v/>
      </c>
      <c r="AY122" s="993" t="str">
        <f>IF(AY121="","",VLOOKUP(AY121,'シフト記号表（従来型・ユニット型共通）'!$C$6:$L$47,10,FALSE))</f>
        <v/>
      </c>
      <c r="AZ122" s="994" t="str">
        <f>IF(AZ121="","",VLOOKUP(AZ121,'シフト記号表（従来型・ユニット型共通）'!$C$6:$L$47,10,FALSE))</f>
        <v/>
      </c>
      <c r="BA122" s="994" t="str">
        <f>IF(BA121="","",VLOOKUP(BA121,'シフト記号表（従来型・ユニット型共通）'!$C$6:$L$47,10,FALSE))</f>
        <v/>
      </c>
      <c r="BB122" s="1039">
        <f>IF($BE$3="４週",SUM(W122:AX122),IF($BE$3="暦月",SUM(W122:BA122),""))</f>
        <v>0</v>
      </c>
      <c r="BC122" s="1040"/>
      <c r="BD122" s="1041">
        <f>IF($BE$3="４週",BB122/4,IF($BE$3="暦月",(BB122/($BE$8/7)),""))</f>
        <v>0</v>
      </c>
      <c r="BE122" s="1040"/>
      <c r="BF122" s="1042"/>
      <c r="BG122" s="1043"/>
      <c r="BH122" s="1043"/>
      <c r="BI122" s="1043"/>
      <c r="BJ122" s="1044"/>
    </row>
    <row r="123" spans="2:62" ht="20.25" customHeight="1">
      <c r="B123" s="946">
        <f>B121+1</f>
        <v>54</v>
      </c>
      <c r="C123" s="1004"/>
      <c r="D123" s="1005"/>
      <c r="E123" s="981"/>
      <c r="F123" s="982"/>
      <c r="G123" s="981"/>
      <c r="H123" s="982"/>
      <c r="I123" s="1008"/>
      <c r="J123" s="1009"/>
      <c r="K123" s="1010"/>
      <c r="L123" s="1011"/>
      <c r="M123" s="1011"/>
      <c r="N123" s="1005"/>
      <c r="O123" s="987"/>
      <c r="P123" s="988"/>
      <c r="Q123" s="988"/>
      <c r="R123" s="988"/>
      <c r="S123" s="989"/>
      <c r="T123" s="1029" t="s">
        <v>882</v>
      </c>
      <c r="V123" s="1030"/>
      <c r="W123" s="1015"/>
      <c r="X123" s="1016"/>
      <c r="Y123" s="1016"/>
      <c r="Z123" s="1016"/>
      <c r="AA123" s="1016"/>
      <c r="AB123" s="1016"/>
      <c r="AC123" s="1017"/>
      <c r="AD123" s="1015"/>
      <c r="AE123" s="1016"/>
      <c r="AF123" s="1016"/>
      <c r="AG123" s="1016"/>
      <c r="AH123" s="1016"/>
      <c r="AI123" s="1016"/>
      <c r="AJ123" s="1017"/>
      <c r="AK123" s="1015"/>
      <c r="AL123" s="1016"/>
      <c r="AM123" s="1016"/>
      <c r="AN123" s="1016"/>
      <c r="AO123" s="1016"/>
      <c r="AP123" s="1016"/>
      <c r="AQ123" s="1017"/>
      <c r="AR123" s="1015"/>
      <c r="AS123" s="1016"/>
      <c r="AT123" s="1016"/>
      <c r="AU123" s="1016"/>
      <c r="AV123" s="1016"/>
      <c r="AW123" s="1016"/>
      <c r="AX123" s="1017"/>
      <c r="AY123" s="1015"/>
      <c r="AZ123" s="1016"/>
      <c r="BA123" s="1018"/>
      <c r="BB123" s="1019"/>
      <c r="BC123" s="1020"/>
      <c r="BD123" s="1021"/>
      <c r="BE123" s="1022"/>
      <c r="BF123" s="1023"/>
      <c r="BG123" s="1024"/>
      <c r="BH123" s="1024"/>
      <c r="BI123" s="1024"/>
      <c r="BJ123" s="1025"/>
    </row>
    <row r="124" spans="2:62" ht="20.25" customHeight="1">
      <c r="B124" s="975"/>
      <c r="C124" s="1031"/>
      <c r="D124" s="1032"/>
      <c r="E124" s="1033"/>
      <c r="F124" s="1034">
        <f>C123</f>
        <v>0</v>
      </c>
      <c r="G124" s="1033"/>
      <c r="H124" s="1034">
        <f>I123</f>
        <v>0</v>
      </c>
      <c r="I124" s="1035"/>
      <c r="J124" s="1036"/>
      <c r="K124" s="1037"/>
      <c r="L124" s="1038"/>
      <c r="M124" s="1038"/>
      <c r="N124" s="1032"/>
      <c r="O124" s="987"/>
      <c r="P124" s="988"/>
      <c r="Q124" s="988"/>
      <c r="R124" s="988"/>
      <c r="S124" s="989"/>
      <c r="T124" s="1026" t="s">
        <v>885</v>
      </c>
      <c r="U124" s="1027"/>
      <c r="V124" s="1028"/>
      <c r="W124" s="993" t="str">
        <f>IF(W123="","",VLOOKUP(W123,'シフト記号表（従来型・ユニット型共通）'!$C$6:$L$47,10,FALSE))</f>
        <v/>
      </c>
      <c r="X124" s="994" t="str">
        <f>IF(X123="","",VLOOKUP(X123,'シフト記号表（従来型・ユニット型共通）'!$C$6:$L$47,10,FALSE))</f>
        <v/>
      </c>
      <c r="Y124" s="994" t="str">
        <f>IF(Y123="","",VLOOKUP(Y123,'シフト記号表（従来型・ユニット型共通）'!$C$6:$L$47,10,FALSE))</f>
        <v/>
      </c>
      <c r="Z124" s="994" t="str">
        <f>IF(Z123="","",VLOOKUP(Z123,'シフト記号表（従来型・ユニット型共通）'!$C$6:$L$47,10,FALSE))</f>
        <v/>
      </c>
      <c r="AA124" s="994" t="str">
        <f>IF(AA123="","",VLOOKUP(AA123,'シフト記号表（従来型・ユニット型共通）'!$C$6:$L$47,10,FALSE))</f>
        <v/>
      </c>
      <c r="AB124" s="994" t="str">
        <f>IF(AB123="","",VLOOKUP(AB123,'シフト記号表（従来型・ユニット型共通）'!$C$6:$L$47,10,FALSE))</f>
        <v/>
      </c>
      <c r="AC124" s="995" t="str">
        <f>IF(AC123="","",VLOOKUP(AC123,'シフト記号表（従来型・ユニット型共通）'!$C$6:$L$47,10,FALSE))</f>
        <v/>
      </c>
      <c r="AD124" s="993" t="str">
        <f>IF(AD123="","",VLOOKUP(AD123,'シフト記号表（従来型・ユニット型共通）'!$C$6:$L$47,10,FALSE))</f>
        <v/>
      </c>
      <c r="AE124" s="994" t="str">
        <f>IF(AE123="","",VLOOKUP(AE123,'シフト記号表（従来型・ユニット型共通）'!$C$6:$L$47,10,FALSE))</f>
        <v/>
      </c>
      <c r="AF124" s="994" t="str">
        <f>IF(AF123="","",VLOOKUP(AF123,'シフト記号表（従来型・ユニット型共通）'!$C$6:$L$47,10,FALSE))</f>
        <v/>
      </c>
      <c r="AG124" s="994" t="str">
        <f>IF(AG123="","",VLOOKUP(AG123,'シフト記号表（従来型・ユニット型共通）'!$C$6:$L$47,10,FALSE))</f>
        <v/>
      </c>
      <c r="AH124" s="994" t="str">
        <f>IF(AH123="","",VLOOKUP(AH123,'シフト記号表（従来型・ユニット型共通）'!$C$6:$L$47,10,FALSE))</f>
        <v/>
      </c>
      <c r="AI124" s="994" t="str">
        <f>IF(AI123="","",VLOOKUP(AI123,'シフト記号表（従来型・ユニット型共通）'!$C$6:$L$47,10,FALSE))</f>
        <v/>
      </c>
      <c r="AJ124" s="995" t="str">
        <f>IF(AJ123="","",VLOOKUP(AJ123,'シフト記号表（従来型・ユニット型共通）'!$C$6:$L$47,10,FALSE))</f>
        <v/>
      </c>
      <c r="AK124" s="993" t="str">
        <f>IF(AK123="","",VLOOKUP(AK123,'シフト記号表（従来型・ユニット型共通）'!$C$6:$L$47,10,FALSE))</f>
        <v/>
      </c>
      <c r="AL124" s="994" t="str">
        <f>IF(AL123="","",VLOOKUP(AL123,'シフト記号表（従来型・ユニット型共通）'!$C$6:$L$47,10,FALSE))</f>
        <v/>
      </c>
      <c r="AM124" s="994" t="str">
        <f>IF(AM123="","",VLOOKUP(AM123,'シフト記号表（従来型・ユニット型共通）'!$C$6:$L$47,10,FALSE))</f>
        <v/>
      </c>
      <c r="AN124" s="994" t="str">
        <f>IF(AN123="","",VLOOKUP(AN123,'シフト記号表（従来型・ユニット型共通）'!$C$6:$L$47,10,FALSE))</f>
        <v/>
      </c>
      <c r="AO124" s="994" t="str">
        <f>IF(AO123="","",VLOOKUP(AO123,'シフト記号表（従来型・ユニット型共通）'!$C$6:$L$47,10,FALSE))</f>
        <v/>
      </c>
      <c r="AP124" s="994" t="str">
        <f>IF(AP123="","",VLOOKUP(AP123,'シフト記号表（従来型・ユニット型共通）'!$C$6:$L$47,10,FALSE))</f>
        <v/>
      </c>
      <c r="AQ124" s="995" t="str">
        <f>IF(AQ123="","",VLOOKUP(AQ123,'シフト記号表（従来型・ユニット型共通）'!$C$6:$L$47,10,FALSE))</f>
        <v/>
      </c>
      <c r="AR124" s="993" t="str">
        <f>IF(AR123="","",VLOOKUP(AR123,'シフト記号表（従来型・ユニット型共通）'!$C$6:$L$47,10,FALSE))</f>
        <v/>
      </c>
      <c r="AS124" s="994" t="str">
        <f>IF(AS123="","",VLOOKUP(AS123,'シフト記号表（従来型・ユニット型共通）'!$C$6:$L$47,10,FALSE))</f>
        <v/>
      </c>
      <c r="AT124" s="994" t="str">
        <f>IF(AT123="","",VLOOKUP(AT123,'シフト記号表（従来型・ユニット型共通）'!$C$6:$L$47,10,FALSE))</f>
        <v/>
      </c>
      <c r="AU124" s="994" t="str">
        <f>IF(AU123="","",VLOOKUP(AU123,'シフト記号表（従来型・ユニット型共通）'!$C$6:$L$47,10,FALSE))</f>
        <v/>
      </c>
      <c r="AV124" s="994" t="str">
        <f>IF(AV123="","",VLOOKUP(AV123,'シフト記号表（従来型・ユニット型共通）'!$C$6:$L$47,10,FALSE))</f>
        <v/>
      </c>
      <c r="AW124" s="994" t="str">
        <f>IF(AW123="","",VLOOKUP(AW123,'シフト記号表（従来型・ユニット型共通）'!$C$6:$L$47,10,FALSE))</f>
        <v/>
      </c>
      <c r="AX124" s="995" t="str">
        <f>IF(AX123="","",VLOOKUP(AX123,'シフト記号表（従来型・ユニット型共通）'!$C$6:$L$47,10,FALSE))</f>
        <v/>
      </c>
      <c r="AY124" s="993" t="str">
        <f>IF(AY123="","",VLOOKUP(AY123,'シフト記号表（従来型・ユニット型共通）'!$C$6:$L$47,10,FALSE))</f>
        <v/>
      </c>
      <c r="AZ124" s="994" t="str">
        <f>IF(AZ123="","",VLOOKUP(AZ123,'シフト記号表（従来型・ユニット型共通）'!$C$6:$L$47,10,FALSE))</f>
        <v/>
      </c>
      <c r="BA124" s="994" t="str">
        <f>IF(BA123="","",VLOOKUP(BA123,'シフト記号表（従来型・ユニット型共通）'!$C$6:$L$47,10,FALSE))</f>
        <v/>
      </c>
      <c r="BB124" s="1039">
        <f>IF($BE$3="４週",SUM(W124:AX124),IF($BE$3="暦月",SUM(W124:BA124),""))</f>
        <v>0</v>
      </c>
      <c r="BC124" s="1040"/>
      <c r="BD124" s="1041">
        <f>IF($BE$3="４週",BB124/4,IF($BE$3="暦月",(BB124/($BE$8/7)),""))</f>
        <v>0</v>
      </c>
      <c r="BE124" s="1040"/>
      <c r="BF124" s="1042"/>
      <c r="BG124" s="1043"/>
      <c r="BH124" s="1043"/>
      <c r="BI124" s="1043"/>
      <c r="BJ124" s="1044"/>
    </row>
    <row r="125" spans="2:62" ht="20.25" customHeight="1">
      <c r="B125" s="946">
        <f>B123+1</f>
        <v>55</v>
      </c>
      <c r="C125" s="1004"/>
      <c r="D125" s="1005"/>
      <c r="E125" s="981"/>
      <c r="F125" s="982"/>
      <c r="G125" s="981"/>
      <c r="H125" s="982"/>
      <c r="I125" s="1008"/>
      <c r="J125" s="1009"/>
      <c r="K125" s="1010"/>
      <c r="L125" s="1011"/>
      <c r="M125" s="1011"/>
      <c r="N125" s="1005"/>
      <c r="O125" s="987"/>
      <c r="P125" s="988"/>
      <c r="Q125" s="988"/>
      <c r="R125" s="988"/>
      <c r="S125" s="989"/>
      <c r="T125" s="1029" t="s">
        <v>882</v>
      </c>
      <c r="V125" s="1030"/>
      <c r="W125" s="1015"/>
      <c r="X125" s="1016"/>
      <c r="Y125" s="1016"/>
      <c r="Z125" s="1016"/>
      <c r="AA125" s="1016"/>
      <c r="AB125" s="1016"/>
      <c r="AC125" s="1017"/>
      <c r="AD125" s="1015"/>
      <c r="AE125" s="1016"/>
      <c r="AF125" s="1016"/>
      <c r="AG125" s="1016"/>
      <c r="AH125" s="1016"/>
      <c r="AI125" s="1016"/>
      <c r="AJ125" s="1017"/>
      <c r="AK125" s="1015"/>
      <c r="AL125" s="1016"/>
      <c r="AM125" s="1016"/>
      <c r="AN125" s="1016"/>
      <c r="AO125" s="1016"/>
      <c r="AP125" s="1016"/>
      <c r="AQ125" s="1017"/>
      <c r="AR125" s="1015"/>
      <c r="AS125" s="1016"/>
      <c r="AT125" s="1016"/>
      <c r="AU125" s="1016"/>
      <c r="AV125" s="1016"/>
      <c r="AW125" s="1016"/>
      <c r="AX125" s="1017"/>
      <c r="AY125" s="1015"/>
      <c r="AZ125" s="1016"/>
      <c r="BA125" s="1018"/>
      <c r="BB125" s="1019"/>
      <c r="BC125" s="1020"/>
      <c r="BD125" s="1021"/>
      <c r="BE125" s="1022"/>
      <c r="BF125" s="1023"/>
      <c r="BG125" s="1024"/>
      <c r="BH125" s="1024"/>
      <c r="BI125" s="1024"/>
      <c r="BJ125" s="1025"/>
    </row>
    <row r="126" spans="2:62" ht="20.25" customHeight="1">
      <c r="B126" s="975"/>
      <c r="C126" s="1031"/>
      <c r="D126" s="1032"/>
      <c r="E126" s="1033"/>
      <c r="F126" s="1034">
        <f>C125</f>
        <v>0</v>
      </c>
      <c r="G126" s="1033"/>
      <c r="H126" s="1034">
        <f>I125</f>
        <v>0</v>
      </c>
      <c r="I126" s="1035"/>
      <c r="J126" s="1036"/>
      <c r="K126" s="1037"/>
      <c r="L126" s="1038"/>
      <c r="M126" s="1038"/>
      <c r="N126" s="1032"/>
      <c r="O126" s="987"/>
      <c r="P126" s="988"/>
      <c r="Q126" s="988"/>
      <c r="R126" s="988"/>
      <c r="S126" s="989"/>
      <c r="T126" s="1026" t="s">
        <v>885</v>
      </c>
      <c r="U126" s="1027"/>
      <c r="V126" s="1028"/>
      <c r="W126" s="993" t="str">
        <f>IF(W125="","",VLOOKUP(W125,'シフト記号表（従来型・ユニット型共通）'!$C$6:$L$47,10,FALSE))</f>
        <v/>
      </c>
      <c r="X126" s="994" t="str">
        <f>IF(X125="","",VLOOKUP(X125,'シフト記号表（従来型・ユニット型共通）'!$C$6:$L$47,10,FALSE))</f>
        <v/>
      </c>
      <c r="Y126" s="994" t="str">
        <f>IF(Y125="","",VLOOKUP(Y125,'シフト記号表（従来型・ユニット型共通）'!$C$6:$L$47,10,FALSE))</f>
        <v/>
      </c>
      <c r="Z126" s="994" t="str">
        <f>IF(Z125="","",VLOOKUP(Z125,'シフト記号表（従来型・ユニット型共通）'!$C$6:$L$47,10,FALSE))</f>
        <v/>
      </c>
      <c r="AA126" s="994" t="str">
        <f>IF(AA125="","",VLOOKUP(AA125,'シフト記号表（従来型・ユニット型共通）'!$C$6:$L$47,10,FALSE))</f>
        <v/>
      </c>
      <c r="AB126" s="994" t="str">
        <f>IF(AB125="","",VLOOKUP(AB125,'シフト記号表（従来型・ユニット型共通）'!$C$6:$L$47,10,FALSE))</f>
        <v/>
      </c>
      <c r="AC126" s="995" t="str">
        <f>IF(AC125="","",VLOOKUP(AC125,'シフト記号表（従来型・ユニット型共通）'!$C$6:$L$47,10,FALSE))</f>
        <v/>
      </c>
      <c r="AD126" s="993" t="str">
        <f>IF(AD125="","",VLOOKUP(AD125,'シフト記号表（従来型・ユニット型共通）'!$C$6:$L$47,10,FALSE))</f>
        <v/>
      </c>
      <c r="AE126" s="994" t="str">
        <f>IF(AE125="","",VLOOKUP(AE125,'シフト記号表（従来型・ユニット型共通）'!$C$6:$L$47,10,FALSE))</f>
        <v/>
      </c>
      <c r="AF126" s="994" t="str">
        <f>IF(AF125="","",VLOOKUP(AF125,'シフト記号表（従来型・ユニット型共通）'!$C$6:$L$47,10,FALSE))</f>
        <v/>
      </c>
      <c r="AG126" s="994" t="str">
        <f>IF(AG125="","",VLOOKUP(AG125,'シフト記号表（従来型・ユニット型共通）'!$C$6:$L$47,10,FALSE))</f>
        <v/>
      </c>
      <c r="AH126" s="994" t="str">
        <f>IF(AH125="","",VLOOKUP(AH125,'シフト記号表（従来型・ユニット型共通）'!$C$6:$L$47,10,FALSE))</f>
        <v/>
      </c>
      <c r="AI126" s="994" t="str">
        <f>IF(AI125="","",VLOOKUP(AI125,'シフト記号表（従来型・ユニット型共通）'!$C$6:$L$47,10,FALSE))</f>
        <v/>
      </c>
      <c r="AJ126" s="995" t="str">
        <f>IF(AJ125="","",VLOOKUP(AJ125,'シフト記号表（従来型・ユニット型共通）'!$C$6:$L$47,10,FALSE))</f>
        <v/>
      </c>
      <c r="AK126" s="993" t="str">
        <f>IF(AK125="","",VLOOKUP(AK125,'シフト記号表（従来型・ユニット型共通）'!$C$6:$L$47,10,FALSE))</f>
        <v/>
      </c>
      <c r="AL126" s="994" t="str">
        <f>IF(AL125="","",VLOOKUP(AL125,'シフト記号表（従来型・ユニット型共通）'!$C$6:$L$47,10,FALSE))</f>
        <v/>
      </c>
      <c r="AM126" s="994" t="str">
        <f>IF(AM125="","",VLOOKUP(AM125,'シフト記号表（従来型・ユニット型共通）'!$C$6:$L$47,10,FALSE))</f>
        <v/>
      </c>
      <c r="AN126" s="994" t="str">
        <f>IF(AN125="","",VLOOKUP(AN125,'シフト記号表（従来型・ユニット型共通）'!$C$6:$L$47,10,FALSE))</f>
        <v/>
      </c>
      <c r="AO126" s="994" t="str">
        <f>IF(AO125="","",VLOOKUP(AO125,'シフト記号表（従来型・ユニット型共通）'!$C$6:$L$47,10,FALSE))</f>
        <v/>
      </c>
      <c r="AP126" s="994" t="str">
        <f>IF(AP125="","",VLOOKUP(AP125,'シフト記号表（従来型・ユニット型共通）'!$C$6:$L$47,10,FALSE))</f>
        <v/>
      </c>
      <c r="AQ126" s="995" t="str">
        <f>IF(AQ125="","",VLOOKUP(AQ125,'シフト記号表（従来型・ユニット型共通）'!$C$6:$L$47,10,FALSE))</f>
        <v/>
      </c>
      <c r="AR126" s="993" t="str">
        <f>IF(AR125="","",VLOOKUP(AR125,'シフト記号表（従来型・ユニット型共通）'!$C$6:$L$47,10,FALSE))</f>
        <v/>
      </c>
      <c r="AS126" s="994" t="str">
        <f>IF(AS125="","",VLOOKUP(AS125,'シフト記号表（従来型・ユニット型共通）'!$C$6:$L$47,10,FALSE))</f>
        <v/>
      </c>
      <c r="AT126" s="994" t="str">
        <f>IF(AT125="","",VLOOKUP(AT125,'シフト記号表（従来型・ユニット型共通）'!$C$6:$L$47,10,FALSE))</f>
        <v/>
      </c>
      <c r="AU126" s="994" t="str">
        <f>IF(AU125="","",VLOOKUP(AU125,'シフト記号表（従来型・ユニット型共通）'!$C$6:$L$47,10,FALSE))</f>
        <v/>
      </c>
      <c r="AV126" s="994" t="str">
        <f>IF(AV125="","",VLOOKUP(AV125,'シフト記号表（従来型・ユニット型共通）'!$C$6:$L$47,10,FALSE))</f>
        <v/>
      </c>
      <c r="AW126" s="994" t="str">
        <f>IF(AW125="","",VLOOKUP(AW125,'シフト記号表（従来型・ユニット型共通）'!$C$6:$L$47,10,FALSE))</f>
        <v/>
      </c>
      <c r="AX126" s="995" t="str">
        <f>IF(AX125="","",VLOOKUP(AX125,'シフト記号表（従来型・ユニット型共通）'!$C$6:$L$47,10,FALSE))</f>
        <v/>
      </c>
      <c r="AY126" s="993" t="str">
        <f>IF(AY125="","",VLOOKUP(AY125,'シフト記号表（従来型・ユニット型共通）'!$C$6:$L$47,10,FALSE))</f>
        <v/>
      </c>
      <c r="AZ126" s="994" t="str">
        <f>IF(AZ125="","",VLOOKUP(AZ125,'シフト記号表（従来型・ユニット型共通）'!$C$6:$L$47,10,FALSE))</f>
        <v/>
      </c>
      <c r="BA126" s="994" t="str">
        <f>IF(BA125="","",VLOOKUP(BA125,'シフト記号表（従来型・ユニット型共通）'!$C$6:$L$47,10,FALSE))</f>
        <v/>
      </c>
      <c r="BB126" s="1039">
        <f>IF($BE$3="４週",SUM(W126:AX126),IF($BE$3="暦月",SUM(W126:BA126),""))</f>
        <v>0</v>
      </c>
      <c r="BC126" s="1040"/>
      <c r="BD126" s="1041">
        <f>IF($BE$3="４週",BB126/4,IF($BE$3="暦月",(BB126/($BE$8/7)),""))</f>
        <v>0</v>
      </c>
      <c r="BE126" s="1040"/>
      <c r="BF126" s="1042"/>
      <c r="BG126" s="1043"/>
      <c r="BH126" s="1043"/>
      <c r="BI126" s="1043"/>
      <c r="BJ126" s="1044"/>
    </row>
    <row r="127" spans="2:62" ht="20.25" customHeight="1">
      <c r="B127" s="946">
        <f>B125+1</f>
        <v>56</v>
      </c>
      <c r="C127" s="1004"/>
      <c r="D127" s="1005"/>
      <c r="E127" s="981"/>
      <c r="F127" s="982"/>
      <c r="G127" s="981"/>
      <c r="H127" s="982"/>
      <c r="I127" s="1008"/>
      <c r="J127" s="1009"/>
      <c r="K127" s="1010"/>
      <c r="L127" s="1011"/>
      <c r="M127" s="1011"/>
      <c r="N127" s="1005"/>
      <c r="O127" s="987"/>
      <c r="P127" s="988"/>
      <c r="Q127" s="988"/>
      <c r="R127" s="988"/>
      <c r="S127" s="989"/>
      <c r="T127" s="1029" t="s">
        <v>882</v>
      </c>
      <c r="V127" s="1030"/>
      <c r="W127" s="1015"/>
      <c r="X127" s="1016"/>
      <c r="Y127" s="1016"/>
      <c r="Z127" s="1016"/>
      <c r="AA127" s="1016"/>
      <c r="AB127" s="1016"/>
      <c r="AC127" s="1017"/>
      <c r="AD127" s="1015"/>
      <c r="AE127" s="1016"/>
      <c r="AF127" s="1016"/>
      <c r="AG127" s="1016"/>
      <c r="AH127" s="1016"/>
      <c r="AI127" s="1016"/>
      <c r="AJ127" s="1017"/>
      <c r="AK127" s="1015"/>
      <c r="AL127" s="1016"/>
      <c r="AM127" s="1016"/>
      <c r="AN127" s="1016"/>
      <c r="AO127" s="1016"/>
      <c r="AP127" s="1016"/>
      <c r="AQ127" s="1017"/>
      <c r="AR127" s="1015"/>
      <c r="AS127" s="1016"/>
      <c r="AT127" s="1016"/>
      <c r="AU127" s="1016"/>
      <c r="AV127" s="1016"/>
      <c r="AW127" s="1016"/>
      <c r="AX127" s="1017"/>
      <c r="AY127" s="1015"/>
      <c r="AZ127" s="1016"/>
      <c r="BA127" s="1018"/>
      <c r="BB127" s="1019"/>
      <c r="BC127" s="1020"/>
      <c r="BD127" s="1021"/>
      <c r="BE127" s="1022"/>
      <c r="BF127" s="1023"/>
      <c r="BG127" s="1024"/>
      <c r="BH127" s="1024"/>
      <c r="BI127" s="1024"/>
      <c r="BJ127" s="1025"/>
    </row>
    <row r="128" spans="2:62" ht="20.25" customHeight="1">
      <c r="B128" s="975"/>
      <c r="C128" s="1031"/>
      <c r="D128" s="1032"/>
      <c r="E128" s="1033"/>
      <c r="F128" s="1034">
        <f>C127</f>
        <v>0</v>
      </c>
      <c r="G128" s="1033"/>
      <c r="H128" s="1034">
        <f>I127</f>
        <v>0</v>
      </c>
      <c r="I128" s="1035"/>
      <c r="J128" s="1036"/>
      <c r="K128" s="1037"/>
      <c r="L128" s="1038"/>
      <c r="M128" s="1038"/>
      <c r="N128" s="1032"/>
      <c r="O128" s="987"/>
      <c r="P128" s="988"/>
      <c r="Q128" s="988"/>
      <c r="R128" s="988"/>
      <c r="S128" s="989"/>
      <c r="T128" s="1026" t="s">
        <v>885</v>
      </c>
      <c r="U128" s="1027"/>
      <c r="V128" s="1028"/>
      <c r="W128" s="993" t="str">
        <f>IF(W127="","",VLOOKUP(W127,'シフト記号表（従来型・ユニット型共通）'!$C$6:$L$47,10,FALSE))</f>
        <v/>
      </c>
      <c r="X128" s="994" t="str">
        <f>IF(X127="","",VLOOKUP(X127,'シフト記号表（従来型・ユニット型共通）'!$C$6:$L$47,10,FALSE))</f>
        <v/>
      </c>
      <c r="Y128" s="994" t="str">
        <f>IF(Y127="","",VLOOKUP(Y127,'シフト記号表（従来型・ユニット型共通）'!$C$6:$L$47,10,FALSE))</f>
        <v/>
      </c>
      <c r="Z128" s="994" t="str">
        <f>IF(Z127="","",VLOOKUP(Z127,'シフト記号表（従来型・ユニット型共通）'!$C$6:$L$47,10,FALSE))</f>
        <v/>
      </c>
      <c r="AA128" s="994" t="str">
        <f>IF(AA127="","",VLOOKUP(AA127,'シフト記号表（従来型・ユニット型共通）'!$C$6:$L$47,10,FALSE))</f>
        <v/>
      </c>
      <c r="AB128" s="994" t="str">
        <f>IF(AB127="","",VLOOKUP(AB127,'シフト記号表（従来型・ユニット型共通）'!$C$6:$L$47,10,FALSE))</f>
        <v/>
      </c>
      <c r="AC128" s="995" t="str">
        <f>IF(AC127="","",VLOOKUP(AC127,'シフト記号表（従来型・ユニット型共通）'!$C$6:$L$47,10,FALSE))</f>
        <v/>
      </c>
      <c r="AD128" s="993" t="str">
        <f>IF(AD127="","",VLOOKUP(AD127,'シフト記号表（従来型・ユニット型共通）'!$C$6:$L$47,10,FALSE))</f>
        <v/>
      </c>
      <c r="AE128" s="994" t="str">
        <f>IF(AE127="","",VLOOKUP(AE127,'シフト記号表（従来型・ユニット型共通）'!$C$6:$L$47,10,FALSE))</f>
        <v/>
      </c>
      <c r="AF128" s="994" t="str">
        <f>IF(AF127="","",VLOOKUP(AF127,'シフト記号表（従来型・ユニット型共通）'!$C$6:$L$47,10,FALSE))</f>
        <v/>
      </c>
      <c r="AG128" s="994" t="str">
        <f>IF(AG127="","",VLOOKUP(AG127,'シフト記号表（従来型・ユニット型共通）'!$C$6:$L$47,10,FALSE))</f>
        <v/>
      </c>
      <c r="AH128" s="994" t="str">
        <f>IF(AH127="","",VLOOKUP(AH127,'シフト記号表（従来型・ユニット型共通）'!$C$6:$L$47,10,FALSE))</f>
        <v/>
      </c>
      <c r="AI128" s="994" t="str">
        <f>IF(AI127="","",VLOOKUP(AI127,'シフト記号表（従来型・ユニット型共通）'!$C$6:$L$47,10,FALSE))</f>
        <v/>
      </c>
      <c r="AJ128" s="995" t="str">
        <f>IF(AJ127="","",VLOOKUP(AJ127,'シフト記号表（従来型・ユニット型共通）'!$C$6:$L$47,10,FALSE))</f>
        <v/>
      </c>
      <c r="AK128" s="993" t="str">
        <f>IF(AK127="","",VLOOKUP(AK127,'シフト記号表（従来型・ユニット型共通）'!$C$6:$L$47,10,FALSE))</f>
        <v/>
      </c>
      <c r="AL128" s="994" t="str">
        <f>IF(AL127="","",VLOOKUP(AL127,'シフト記号表（従来型・ユニット型共通）'!$C$6:$L$47,10,FALSE))</f>
        <v/>
      </c>
      <c r="AM128" s="994" t="str">
        <f>IF(AM127="","",VLOOKUP(AM127,'シフト記号表（従来型・ユニット型共通）'!$C$6:$L$47,10,FALSE))</f>
        <v/>
      </c>
      <c r="AN128" s="994" t="str">
        <f>IF(AN127="","",VLOOKUP(AN127,'シフト記号表（従来型・ユニット型共通）'!$C$6:$L$47,10,FALSE))</f>
        <v/>
      </c>
      <c r="AO128" s="994" t="str">
        <f>IF(AO127="","",VLOOKUP(AO127,'シフト記号表（従来型・ユニット型共通）'!$C$6:$L$47,10,FALSE))</f>
        <v/>
      </c>
      <c r="AP128" s="994" t="str">
        <f>IF(AP127="","",VLOOKUP(AP127,'シフト記号表（従来型・ユニット型共通）'!$C$6:$L$47,10,FALSE))</f>
        <v/>
      </c>
      <c r="AQ128" s="995" t="str">
        <f>IF(AQ127="","",VLOOKUP(AQ127,'シフト記号表（従来型・ユニット型共通）'!$C$6:$L$47,10,FALSE))</f>
        <v/>
      </c>
      <c r="AR128" s="993" t="str">
        <f>IF(AR127="","",VLOOKUP(AR127,'シフト記号表（従来型・ユニット型共通）'!$C$6:$L$47,10,FALSE))</f>
        <v/>
      </c>
      <c r="AS128" s="994" t="str">
        <f>IF(AS127="","",VLOOKUP(AS127,'シフト記号表（従来型・ユニット型共通）'!$C$6:$L$47,10,FALSE))</f>
        <v/>
      </c>
      <c r="AT128" s="994" t="str">
        <f>IF(AT127="","",VLOOKUP(AT127,'シフト記号表（従来型・ユニット型共通）'!$C$6:$L$47,10,FALSE))</f>
        <v/>
      </c>
      <c r="AU128" s="994" t="str">
        <f>IF(AU127="","",VLOOKUP(AU127,'シフト記号表（従来型・ユニット型共通）'!$C$6:$L$47,10,FALSE))</f>
        <v/>
      </c>
      <c r="AV128" s="994" t="str">
        <f>IF(AV127="","",VLOOKUP(AV127,'シフト記号表（従来型・ユニット型共通）'!$C$6:$L$47,10,FALSE))</f>
        <v/>
      </c>
      <c r="AW128" s="994" t="str">
        <f>IF(AW127="","",VLOOKUP(AW127,'シフト記号表（従来型・ユニット型共通）'!$C$6:$L$47,10,FALSE))</f>
        <v/>
      </c>
      <c r="AX128" s="995" t="str">
        <f>IF(AX127="","",VLOOKUP(AX127,'シフト記号表（従来型・ユニット型共通）'!$C$6:$L$47,10,FALSE))</f>
        <v/>
      </c>
      <c r="AY128" s="993" t="str">
        <f>IF(AY127="","",VLOOKUP(AY127,'シフト記号表（従来型・ユニット型共通）'!$C$6:$L$47,10,FALSE))</f>
        <v/>
      </c>
      <c r="AZ128" s="994" t="str">
        <f>IF(AZ127="","",VLOOKUP(AZ127,'シフト記号表（従来型・ユニット型共通）'!$C$6:$L$47,10,FALSE))</f>
        <v/>
      </c>
      <c r="BA128" s="994" t="str">
        <f>IF(BA127="","",VLOOKUP(BA127,'シフト記号表（従来型・ユニット型共通）'!$C$6:$L$47,10,FALSE))</f>
        <v/>
      </c>
      <c r="BB128" s="1039">
        <f>IF($BE$3="４週",SUM(W128:AX128),IF($BE$3="暦月",SUM(W128:BA128),""))</f>
        <v>0</v>
      </c>
      <c r="BC128" s="1040"/>
      <c r="BD128" s="1041">
        <f>IF($BE$3="４週",BB128/4,IF($BE$3="暦月",(BB128/($BE$8/7)),""))</f>
        <v>0</v>
      </c>
      <c r="BE128" s="1040"/>
      <c r="BF128" s="1042"/>
      <c r="BG128" s="1043"/>
      <c r="BH128" s="1043"/>
      <c r="BI128" s="1043"/>
      <c r="BJ128" s="1044"/>
    </row>
    <row r="129" spans="2:62" ht="20.25" customHeight="1">
      <c r="B129" s="946">
        <f>B127+1</f>
        <v>57</v>
      </c>
      <c r="C129" s="1004"/>
      <c r="D129" s="1005"/>
      <c r="E129" s="981"/>
      <c r="F129" s="982"/>
      <c r="G129" s="981"/>
      <c r="H129" s="982"/>
      <c r="I129" s="1008"/>
      <c r="J129" s="1009"/>
      <c r="K129" s="1010"/>
      <c r="L129" s="1011"/>
      <c r="M129" s="1011"/>
      <c r="N129" s="1005"/>
      <c r="O129" s="987"/>
      <c r="P129" s="988"/>
      <c r="Q129" s="988"/>
      <c r="R129" s="988"/>
      <c r="S129" s="989"/>
      <c r="T129" s="1029" t="s">
        <v>882</v>
      </c>
      <c r="V129" s="1030"/>
      <c r="W129" s="1015"/>
      <c r="X129" s="1016"/>
      <c r="Y129" s="1016"/>
      <c r="Z129" s="1016"/>
      <c r="AA129" s="1016"/>
      <c r="AB129" s="1016"/>
      <c r="AC129" s="1017"/>
      <c r="AD129" s="1015"/>
      <c r="AE129" s="1016"/>
      <c r="AF129" s="1016"/>
      <c r="AG129" s="1016"/>
      <c r="AH129" s="1016"/>
      <c r="AI129" s="1016"/>
      <c r="AJ129" s="1017"/>
      <c r="AK129" s="1015"/>
      <c r="AL129" s="1016"/>
      <c r="AM129" s="1016"/>
      <c r="AN129" s="1016"/>
      <c r="AO129" s="1016"/>
      <c r="AP129" s="1016"/>
      <c r="AQ129" s="1017"/>
      <c r="AR129" s="1015"/>
      <c r="AS129" s="1016"/>
      <c r="AT129" s="1016"/>
      <c r="AU129" s="1016"/>
      <c r="AV129" s="1016"/>
      <c r="AW129" s="1016"/>
      <c r="AX129" s="1017"/>
      <c r="AY129" s="1015"/>
      <c r="AZ129" s="1016"/>
      <c r="BA129" s="1018"/>
      <c r="BB129" s="1019"/>
      <c r="BC129" s="1020"/>
      <c r="BD129" s="1021"/>
      <c r="BE129" s="1022"/>
      <c r="BF129" s="1023"/>
      <c r="BG129" s="1024"/>
      <c r="BH129" s="1024"/>
      <c r="BI129" s="1024"/>
      <c r="BJ129" s="1025"/>
    </row>
    <row r="130" spans="2:62" ht="20.25" customHeight="1">
      <c r="B130" s="975"/>
      <c r="C130" s="1031"/>
      <c r="D130" s="1032"/>
      <c r="E130" s="1033"/>
      <c r="F130" s="1034">
        <f>C129</f>
        <v>0</v>
      </c>
      <c r="G130" s="1033"/>
      <c r="H130" s="1034">
        <f>I129</f>
        <v>0</v>
      </c>
      <c r="I130" s="1035"/>
      <c r="J130" s="1036"/>
      <c r="K130" s="1037"/>
      <c r="L130" s="1038"/>
      <c r="M130" s="1038"/>
      <c r="N130" s="1032"/>
      <c r="O130" s="987"/>
      <c r="P130" s="988"/>
      <c r="Q130" s="988"/>
      <c r="R130" s="988"/>
      <c r="S130" s="989"/>
      <c r="T130" s="1026" t="s">
        <v>885</v>
      </c>
      <c r="U130" s="1027"/>
      <c r="V130" s="1028"/>
      <c r="W130" s="993" t="str">
        <f>IF(W129="","",VLOOKUP(W129,'シフト記号表（従来型・ユニット型共通）'!$C$6:$L$47,10,FALSE))</f>
        <v/>
      </c>
      <c r="X130" s="994" t="str">
        <f>IF(X129="","",VLOOKUP(X129,'シフト記号表（従来型・ユニット型共通）'!$C$6:$L$47,10,FALSE))</f>
        <v/>
      </c>
      <c r="Y130" s="994" t="str">
        <f>IF(Y129="","",VLOOKUP(Y129,'シフト記号表（従来型・ユニット型共通）'!$C$6:$L$47,10,FALSE))</f>
        <v/>
      </c>
      <c r="Z130" s="994" t="str">
        <f>IF(Z129="","",VLOOKUP(Z129,'シフト記号表（従来型・ユニット型共通）'!$C$6:$L$47,10,FALSE))</f>
        <v/>
      </c>
      <c r="AA130" s="994" t="str">
        <f>IF(AA129="","",VLOOKUP(AA129,'シフト記号表（従来型・ユニット型共通）'!$C$6:$L$47,10,FALSE))</f>
        <v/>
      </c>
      <c r="AB130" s="994" t="str">
        <f>IF(AB129="","",VLOOKUP(AB129,'シフト記号表（従来型・ユニット型共通）'!$C$6:$L$47,10,FALSE))</f>
        <v/>
      </c>
      <c r="AC130" s="995" t="str">
        <f>IF(AC129="","",VLOOKUP(AC129,'シフト記号表（従来型・ユニット型共通）'!$C$6:$L$47,10,FALSE))</f>
        <v/>
      </c>
      <c r="AD130" s="993" t="str">
        <f>IF(AD129="","",VLOOKUP(AD129,'シフト記号表（従来型・ユニット型共通）'!$C$6:$L$47,10,FALSE))</f>
        <v/>
      </c>
      <c r="AE130" s="994" t="str">
        <f>IF(AE129="","",VLOOKUP(AE129,'シフト記号表（従来型・ユニット型共通）'!$C$6:$L$47,10,FALSE))</f>
        <v/>
      </c>
      <c r="AF130" s="994" t="str">
        <f>IF(AF129="","",VLOOKUP(AF129,'シフト記号表（従来型・ユニット型共通）'!$C$6:$L$47,10,FALSE))</f>
        <v/>
      </c>
      <c r="AG130" s="994" t="str">
        <f>IF(AG129="","",VLOOKUP(AG129,'シフト記号表（従来型・ユニット型共通）'!$C$6:$L$47,10,FALSE))</f>
        <v/>
      </c>
      <c r="AH130" s="994" t="str">
        <f>IF(AH129="","",VLOOKUP(AH129,'シフト記号表（従来型・ユニット型共通）'!$C$6:$L$47,10,FALSE))</f>
        <v/>
      </c>
      <c r="AI130" s="994" t="str">
        <f>IF(AI129="","",VLOOKUP(AI129,'シフト記号表（従来型・ユニット型共通）'!$C$6:$L$47,10,FALSE))</f>
        <v/>
      </c>
      <c r="AJ130" s="995" t="str">
        <f>IF(AJ129="","",VLOOKUP(AJ129,'シフト記号表（従来型・ユニット型共通）'!$C$6:$L$47,10,FALSE))</f>
        <v/>
      </c>
      <c r="AK130" s="993" t="str">
        <f>IF(AK129="","",VLOOKUP(AK129,'シフト記号表（従来型・ユニット型共通）'!$C$6:$L$47,10,FALSE))</f>
        <v/>
      </c>
      <c r="AL130" s="994" t="str">
        <f>IF(AL129="","",VLOOKUP(AL129,'シフト記号表（従来型・ユニット型共通）'!$C$6:$L$47,10,FALSE))</f>
        <v/>
      </c>
      <c r="AM130" s="994" t="str">
        <f>IF(AM129="","",VLOOKUP(AM129,'シフト記号表（従来型・ユニット型共通）'!$C$6:$L$47,10,FALSE))</f>
        <v/>
      </c>
      <c r="AN130" s="994" t="str">
        <f>IF(AN129="","",VLOOKUP(AN129,'シフト記号表（従来型・ユニット型共通）'!$C$6:$L$47,10,FALSE))</f>
        <v/>
      </c>
      <c r="AO130" s="994" t="str">
        <f>IF(AO129="","",VLOOKUP(AO129,'シフト記号表（従来型・ユニット型共通）'!$C$6:$L$47,10,FALSE))</f>
        <v/>
      </c>
      <c r="AP130" s="994" t="str">
        <f>IF(AP129="","",VLOOKUP(AP129,'シフト記号表（従来型・ユニット型共通）'!$C$6:$L$47,10,FALSE))</f>
        <v/>
      </c>
      <c r="AQ130" s="995" t="str">
        <f>IF(AQ129="","",VLOOKUP(AQ129,'シフト記号表（従来型・ユニット型共通）'!$C$6:$L$47,10,FALSE))</f>
        <v/>
      </c>
      <c r="AR130" s="993" t="str">
        <f>IF(AR129="","",VLOOKUP(AR129,'シフト記号表（従来型・ユニット型共通）'!$C$6:$L$47,10,FALSE))</f>
        <v/>
      </c>
      <c r="AS130" s="994" t="str">
        <f>IF(AS129="","",VLOOKUP(AS129,'シフト記号表（従来型・ユニット型共通）'!$C$6:$L$47,10,FALSE))</f>
        <v/>
      </c>
      <c r="AT130" s="994" t="str">
        <f>IF(AT129="","",VLOOKUP(AT129,'シフト記号表（従来型・ユニット型共通）'!$C$6:$L$47,10,FALSE))</f>
        <v/>
      </c>
      <c r="AU130" s="994" t="str">
        <f>IF(AU129="","",VLOOKUP(AU129,'シフト記号表（従来型・ユニット型共通）'!$C$6:$L$47,10,FALSE))</f>
        <v/>
      </c>
      <c r="AV130" s="994" t="str">
        <f>IF(AV129="","",VLOOKUP(AV129,'シフト記号表（従来型・ユニット型共通）'!$C$6:$L$47,10,FALSE))</f>
        <v/>
      </c>
      <c r="AW130" s="994" t="str">
        <f>IF(AW129="","",VLOOKUP(AW129,'シフト記号表（従来型・ユニット型共通）'!$C$6:$L$47,10,FALSE))</f>
        <v/>
      </c>
      <c r="AX130" s="995" t="str">
        <f>IF(AX129="","",VLOOKUP(AX129,'シフト記号表（従来型・ユニット型共通）'!$C$6:$L$47,10,FALSE))</f>
        <v/>
      </c>
      <c r="AY130" s="993" t="str">
        <f>IF(AY129="","",VLOOKUP(AY129,'シフト記号表（従来型・ユニット型共通）'!$C$6:$L$47,10,FALSE))</f>
        <v/>
      </c>
      <c r="AZ130" s="994" t="str">
        <f>IF(AZ129="","",VLOOKUP(AZ129,'シフト記号表（従来型・ユニット型共通）'!$C$6:$L$47,10,FALSE))</f>
        <v/>
      </c>
      <c r="BA130" s="994" t="str">
        <f>IF(BA129="","",VLOOKUP(BA129,'シフト記号表（従来型・ユニット型共通）'!$C$6:$L$47,10,FALSE))</f>
        <v/>
      </c>
      <c r="BB130" s="1039">
        <f>IF($BE$3="４週",SUM(W130:AX130),IF($BE$3="暦月",SUM(W130:BA130),""))</f>
        <v>0</v>
      </c>
      <c r="BC130" s="1040"/>
      <c r="BD130" s="1041">
        <f>IF($BE$3="４週",BB130/4,IF($BE$3="暦月",(BB130/($BE$8/7)),""))</f>
        <v>0</v>
      </c>
      <c r="BE130" s="1040"/>
      <c r="BF130" s="1042"/>
      <c r="BG130" s="1043"/>
      <c r="BH130" s="1043"/>
      <c r="BI130" s="1043"/>
      <c r="BJ130" s="1044"/>
    </row>
    <row r="131" spans="2:62" ht="20.25" customHeight="1">
      <c r="B131" s="946">
        <f>B129+1</f>
        <v>58</v>
      </c>
      <c r="C131" s="1004"/>
      <c r="D131" s="1005"/>
      <c r="E131" s="981"/>
      <c r="F131" s="982"/>
      <c r="G131" s="981"/>
      <c r="H131" s="982"/>
      <c r="I131" s="1008"/>
      <c r="J131" s="1009"/>
      <c r="K131" s="1010"/>
      <c r="L131" s="1011"/>
      <c r="M131" s="1011"/>
      <c r="N131" s="1005"/>
      <c r="O131" s="987"/>
      <c r="P131" s="988"/>
      <c r="Q131" s="988"/>
      <c r="R131" s="988"/>
      <c r="S131" s="989"/>
      <c r="T131" s="1029" t="s">
        <v>882</v>
      </c>
      <c r="V131" s="1030"/>
      <c r="W131" s="1015"/>
      <c r="X131" s="1016"/>
      <c r="Y131" s="1016"/>
      <c r="Z131" s="1016"/>
      <c r="AA131" s="1016"/>
      <c r="AB131" s="1016"/>
      <c r="AC131" s="1017"/>
      <c r="AD131" s="1015"/>
      <c r="AE131" s="1016"/>
      <c r="AF131" s="1016"/>
      <c r="AG131" s="1016"/>
      <c r="AH131" s="1016"/>
      <c r="AI131" s="1016"/>
      <c r="AJ131" s="1017"/>
      <c r="AK131" s="1015"/>
      <c r="AL131" s="1016"/>
      <c r="AM131" s="1016"/>
      <c r="AN131" s="1016"/>
      <c r="AO131" s="1016"/>
      <c r="AP131" s="1016"/>
      <c r="AQ131" s="1017"/>
      <c r="AR131" s="1015"/>
      <c r="AS131" s="1016"/>
      <c r="AT131" s="1016"/>
      <c r="AU131" s="1016"/>
      <c r="AV131" s="1016"/>
      <c r="AW131" s="1016"/>
      <c r="AX131" s="1017"/>
      <c r="AY131" s="1015"/>
      <c r="AZ131" s="1016"/>
      <c r="BA131" s="1018"/>
      <c r="BB131" s="1019"/>
      <c r="BC131" s="1020"/>
      <c r="BD131" s="1021"/>
      <c r="BE131" s="1022"/>
      <c r="BF131" s="1023"/>
      <c r="BG131" s="1024"/>
      <c r="BH131" s="1024"/>
      <c r="BI131" s="1024"/>
      <c r="BJ131" s="1025"/>
    </row>
    <row r="132" spans="2:62" ht="20.25" customHeight="1">
      <c r="B132" s="975"/>
      <c r="C132" s="1031"/>
      <c r="D132" s="1032"/>
      <c r="E132" s="1033"/>
      <c r="F132" s="1034">
        <f>C131</f>
        <v>0</v>
      </c>
      <c r="G132" s="1033"/>
      <c r="H132" s="1034">
        <f>I131</f>
        <v>0</v>
      </c>
      <c r="I132" s="1035"/>
      <c r="J132" s="1036"/>
      <c r="K132" s="1037"/>
      <c r="L132" s="1038"/>
      <c r="M132" s="1038"/>
      <c r="N132" s="1032"/>
      <c r="O132" s="987"/>
      <c r="P132" s="988"/>
      <c r="Q132" s="988"/>
      <c r="R132" s="988"/>
      <c r="S132" s="989"/>
      <c r="T132" s="1026" t="s">
        <v>885</v>
      </c>
      <c r="U132" s="1027"/>
      <c r="V132" s="1028"/>
      <c r="W132" s="993" t="str">
        <f>IF(W131="","",VLOOKUP(W131,'シフト記号表（従来型・ユニット型共通）'!$C$6:$L$47,10,FALSE))</f>
        <v/>
      </c>
      <c r="X132" s="994" t="str">
        <f>IF(X131="","",VLOOKUP(X131,'シフト記号表（従来型・ユニット型共通）'!$C$6:$L$47,10,FALSE))</f>
        <v/>
      </c>
      <c r="Y132" s="994" t="str">
        <f>IF(Y131="","",VLOOKUP(Y131,'シフト記号表（従来型・ユニット型共通）'!$C$6:$L$47,10,FALSE))</f>
        <v/>
      </c>
      <c r="Z132" s="994" t="str">
        <f>IF(Z131="","",VLOOKUP(Z131,'シフト記号表（従来型・ユニット型共通）'!$C$6:$L$47,10,FALSE))</f>
        <v/>
      </c>
      <c r="AA132" s="994" t="str">
        <f>IF(AA131="","",VLOOKUP(AA131,'シフト記号表（従来型・ユニット型共通）'!$C$6:$L$47,10,FALSE))</f>
        <v/>
      </c>
      <c r="AB132" s="994" t="str">
        <f>IF(AB131="","",VLOOKUP(AB131,'シフト記号表（従来型・ユニット型共通）'!$C$6:$L$47,10,FALSE))</f>
        <v/>
      </c>
      <c r="AC132" s="995" t="str">
        <f>IF(AC131="","",VLOOKUP(AC131,'シフト記号表（従来型・ユニット型共通）'!$C$6:$L$47,10,FALSE))</f>
        <v/>
      </c>
      <c r="AD132" s="993" t="str">
        <f>IF(AD131="","",VLOOKUP(AD131,'シフト記号表（従来型・ユニット型共通）'!$C$6:$L$47,10,FALSE))</f>
        <v/>
      </c>
      <c r="AE132" s="994" t="str">
        <f>IF(AE131="","",VLOOKUP(AE131,'シフト記号表（従来型・ユニット型共通）'!$C$6:$L$47,10,FALSE))</f>
        <v/>
      </c>
      <c r="AF132" s="994" t="str">
        <f>IF(AF131="","",VLOOKUP(AF131,'シフト記号表（従来型・ユニット型共通）'!$C$6:$L$47,10,FALSE))</f>
        <v/>
      </c>
      <c r="AG132" s="994" t="str">
        <f>IF(AG131="","",VLOOKUP(AG131,'シフト記号表（従来型・ユニット型共通）'!$C$6:$L$47,10,FALSE))</f>
        <v/>
      </c>
      <c r="AH132" s="994" t="str">
        <f>IF(AH131="","",VLOOKUP(AH131,'シフト記号表（従来型・ユニット型共通）'!$C$6:$L$47,10,FALSE))</f>
        <v/>
      </c>
      <c r="AI132" s="994" t="str">
        <f>IF(AI131="","",VLOOKUP(AI131,'シフト記号表（従来型・ユニット型共通）'!$C$6:$L$47,10,FALSE))</f>
        <v/>
      </c>
      <c r="AJ132" s="995" t="str">
        <f>IF(AJ131="","",VLOOKUP(AJ131,'シフト記号表（従来型・ユニット型共通）'!$C$6:$L$47,10,FALSE))</f>
        <v/>
      </c>
      <c r="AK132" s="993" t="str">
        <f>IF(AK131="","",VLOOKUP(AK131,'シフト記号表（従来型・ユニット型共通）'!$C$6:$L$47,10,FALSE))</f>
        <v/>
      </c>
      <c r="AL132" s="994" t="str">
        <f>IF(AL131="","",VLOOKUP(AL131,'シフト記号表（従来型・ユニット型共通）'!$C$6:$L$47,10,FALSE))</f>
        <v/>
      </c>
      <c r="AM132" s="994" t="str">
        <f>IF(AM131="","",VLOOKUP(AM131,'シフト記号表（従来型・ユニット型共通）'!$C$6:$L$47,10,FALSE))</f>
        <v/>
      </c>
      <c r="AN132" s="994" t="str">
        <f>IF(AN131="","",VLOOKUP(AN131,'シフト記号表（従来型・ユニット型共通）'!$C$6:$L$47,10,FALSE))</f>
        <v/>
      </c>
      <c r="AO132" s="994" t="str">
        <f>IF(AO131="","",VLOOKUP(AO131,'シフト記号表（従来型・ユニット型共通）'!$C$6:$L$47,10,FALSE))</f>
        <v/>
      </c>
      <c r="AP132" s="994" t="str">
        <f>IF(AP131="","",VLOOKUP(AP131,'シフト記号表（従来型・ユニット型共通）'!$C$6:$L$47,10,FALSE))</f>
        <v/>
      </c>
      <c r="AQ132" s="995" t="str">
        <f>IF(AQ131="","",VLOOKUP(AQ131,'シフト記号表（従来型・ユニット型共通）'!$C$6:$L$47,10,FALSE))</f>
        <v/>
      </c>
      <c r="AR132" s="993" t="str">
        <f>IF(AR131="","",VLOOKUP(AR131,'シフト記号表（従来型・ユニット型共通）'!$C$6:$L$47,10,FALSE))</f>
        <v/>
      </c>
      <c r="AS132" s="994" t="str">
        <f>IF(AS131="","",VLOOKUP(AS131,'シフト記号表（従来型・ユニット型共通）'!$C$6:$L$47,10,FALSE))</f>
        <v/>
      </c>
      <c r="AT132" s="994" t="str">
        <f>IF(AT131="","",VLOOKUP(AT131,'シフト記号表（従来型・ユニット型共通）'!$C$6:$L$47,10,FALSE))</f>
        <v/>
      </c>
      <c r="AU132" s="994" t="str">
        <f>IF(AU131="","",VLOOKUP(AU131,'シフト記号表（従来型・ユニット型共通）'!$C$6:$L$47,10,FALSE))</f>
        <v/>
      </c>
      <c r="AV132" s="994" t="str">
        <f>IF(AV131="","",VLOOKUP(AV131,'シフト記号表（従来型・ユニット型共通）'!$C$6:$L$47,10,FALSE))</f>
        <v/>
      </c>
      <c r="AW132" s="994" t="str">
        <f>IF(AW131="","",VLOOKUP(AW131,'シフト記号表（従来型・ユニット型共通）'!$C$6:$L$47,10,FALSE))</f>
        <v/>
      </c>
      <c r="AX132" s="995" t="str">
        <f>IF(AX131="","",VLOOKUP(AX131,'シフト記号表（従来型・ユニット型共通）'!$C$6:$L$47,10,FALSE))</f>
        <v/>
      </c>
      <c r="AY132" s="993" t="str">
        <f>IF(AY131="","",VLOOKUP(AY131,'シフト記号表（従来型・ユニット型共通）'!$C$6:$L$47,10,FALSE))</f>
        <v/>
      </c>
      <c r="AZ132" s="994" t="str">
        <f>IF(AZ131="","",VLOOKUP(AZ131,'シフト記号表（従来型・ユニット型共通）'!$C$6:$L$47,10,FALSE))</f>
        <v/>
      </c>
      <c r="BA132" s="994" t="str">
        <f>IF(BA131="","",VLOOKUP(BA131,'シフト記号表（従来型・ユニット型共通）'!$C$6:$L$47,10,FALSE))</f>
        <v/>
      </c>
      <c r="BB132" s="1039">
        <f>IF($BE$3="４週",SUM(W132:AX132),IF($BE$3="暦月",SUM(W132:BA132),""))</f>
        <v>0</v>
      </c>
      <c r="BC132" s="1040"/>
      <c r="BD132" s="1041">
        <f>IF($BE$3="４週",BB132/4,IF($BE$3="暦月",(BB132/($BE$8/7)),""))</f>
        <v>0</v>
      </c>
      <c r="BE132" s="1040"/>
      <c r="BF132" s="1042"/>
      <c r="BG132" s="1043"/>
      <c r="BH132" s="1043"/>
      <c r="BI132" s="1043"/>
      <c r="BJ132" s="1044"/>
    </row>
    <row r="133" spans="2:62" ht="20.25" customHeight="1">
      <c r="B133" s="946">
        <f>B131+1</f>
        <v>59</v>
      </c>
      <c r="C133" s="1004"/>
      <c r="D133" s="1005"/>
      <c r="E133" s="981"/>
      <c r="F133" s="982"/>
      <c r="G133" s="981"/>
      <c r="H133" s="982"/>
      <c r="I133" s="1008"/>
      <c r="J133" s="1009"/>
      <c r="K133" s="1010"/>
      <c r="L133" s="1011"/>
      <c r="M133" s="1011"/>
      <c r="N133" s="1005"/>
      <c r="O133" s="987"/>
      <c r="P133" s="988"/>
      <c r="Q133" s="988"/>
      <c r="R133" s="988"/>
      <c r="S133" s="989"/>
      <c r="T133" s="1029" t="s">
        <v>882</v>
      </c>
      <c r="V133" s="1030"/>
      <c r="W133" s="1015"/>
      <c r="X133" s="1016"/>
      <c r="Y133" s="1016"/>
      <c r="Z133" s="1016"/>
      <c r="AA133" s="1016"/>
      <c r="AB133" s="1016"/>
      <c r="AC133" s="1017"/>
      <c r="AD133" s="1015"/>
      <c r="AE133" s="1016"/>
      <c r="AF133" s="1016"/>
      <c r="AG133" s="1016"/>
      <c r="AH133" s="1016"/>
      <c r="AI133" s="1016"/>
      <c r="AJ133" s="1017"/>
      <c r="AK133" s="1015"/>
      <c r="AL133" s="1016"/>
      <c r="AM133" s="1016"/>
      <c r="AN133" s="1016"/>
      <c r="AO133" s="1016"/>
      <c r="AP133" s="1016"/>
      <c r="AQ133" s="1017"/>
      <c r="AR133" s="1015"/>
      <c r="AS133" s="1016"/>
      <c r="AT133" s="1016"/>
      <c r="AU133" s="1016"/>
      <c r="AV133" s="1016"/>
      <c r="AW133" s="1016"/>
      <c r="AX133" s="1017"/>
      <c r="AY133" s="1015"/>
      <c r="AZ133" s="1016"/>
      <c r="BA133" s="1018"/>
      <c r="BB133" s="1019"/>
      <c r="BC133" s="1020"/>
      <c r="BD133" s="1021"/>
      <c r="BE133" s="1022"/>
      <c r="BF133" s="1023"/>
      <c r="BG133" s="1024"/>
      <c r="BH133" s="1024"/>
      <c r="BI133" s="1024"/>
      <c r="BJ133" s="1025"/>
    </row>
    <row r="134" spans="2:62" ht="20.25" customHeight="1">
      <c r="B134" s="975"/>
      <c r="C134" s="1031"/>
      <c r="D134" s="1032"/>
      <c r="E134" s="1033"/>
      <c r="F134" s="1034">
        <f>C133</f>
        <v>0</v>
      </c>
      <c r="G134" s="1033"/>
      <c r="H134" s="1034">
        <f>I133</f>
        <v>0</v>
      </c>
      <c r="I134" s="1035"/>
      <c r="J134" s="1036"/>
      <c r="K134" s="1037"/>
      <c r="L134" s="1038"/>
      <c r="M134" s="1038"/>
      <c r="N134" s="1032"/>
      <c r="O134" s="987"/>
      <c r="P134" s="988"/>
      <c r="Q134" s="988"/>
      <c r="R134" s="988"/>
      <c r="S134" s="989"/>
      <c r="T134" s="1026" t="s">
        <v>885</v>
      </c>
      <c r="U134" s="1027"/>
      <c r="V134" s="1028"/>
      <c r="W134" s="993" t="str">
        <f>IF(W133="","",VLOOKUP(W133,'シフト記号表（従来型・ユニット型共通）'!$C$6:$L$47,10,FALSE))</f>
        <v/>
      </c>
      <c r="X134" s="994" t="str">
        <f>IF(X133="","",VLOOKUP(X133,'シフト記号表（従来型・ユニット型共通）'!$C$6:$L$47,10,FALSE))</f>
        <v/>
      </c>
      <c r="Y134" s="994" t="str">
        <f>IF(Y133="","",VLOOKUP(Y133,'シフト記号表（従来型・ユニット型共通）'!$C$6:$L$47,10,FALSE))</f>
        <v/>
      </c>
      <c r="Z134" s="994" t="str">
        <f>IF(Z133="","",VLOOKUP(Z133,'シフト記号表（従来型・ユニット型共通）'!$C$6:$L$47,10,FALSE))</f>
        <v/>
      </c>
      <c r="AA134" s="994" t="str">
        <f>IF(AA133="","",VLOOKUP(AA133,'シフト記号表（従来型・ユニット型共通）'!$C$6:$L$47,10,FALSE))</f>
        <v/>
      </c>
      <c r="AB134" s="994" t="str">
        <f>IF(AB133="","",VLOOKUP(AB133,'シフト記号表（従来型・ユニット型共通）'!$C$6:$L$47,10,FALSE))</f>
        <v/>
      </c>
      <c r="AC134" s="995" t="str">
        <f>IF(AC133="","",VLOOKUP(AC133,'シフト記号表（従来型・ユニット型共通）'!$C$6:$L$47,10,FALSE))</f>
        <v/>
      </c>
      <c r="AD134" s="993" t="str">
        <f>IF(AD133="","",VLOOKUP(AD133,'シフト記号表（従来型・ユニット型共通）'!$C$6:$L$47,10,FALSE))</f>
        <v/>
      </c>
      <c r="AE134" s="994" t="str">
        <f>IF(AE133="","",VLOOKUP(AE133,'シフト記号表（従来型・ユニット型共通）'!$C$6:$L$47,10,FALSE))</f>
        <v/>
      </c>
      <c r="AF134" s="994" t="str">
        <f>IF(AF133="","",VLOOKUP(AF133,'シフト記号表（従来型・ユニット型共通）'!$C$6:$L$47,10,FALSE))</f>
        <v/>
      </c>
      <c r="AG134" s="994" t="str">
        <f>IF(AG133="","",VLOOKUP(AG133,'シフト記号表（従来型・ユニット型共通）'!$C$6:$L$47,10,FALSE))</f>
        <v/>
      </c>
      <c r="AH134" s="994" t="str">
        <f>IF(AH133="","",VLOOKUP(AH133,'シフト記号表（従来型・ユニット型共通）'!$C$6:$L$47,10,FALSE))</f>
        <v/>
      </c>
      <c r="AI134" s="994" t="str">
        <f>IF(AI133="","",VLOOKUP(AI133,'シフト記号表（従来型・ユニット型共通）'!$C$6:$L$47,10,FALSE))</f>
        <v/>
      </c>
      <c r="AJ134" s="995" t="str">
        <f>IF(AJ133="","",VLOOKUP(AJ133,'シフト記号表（従来型・ユニット型共通）'!$C$6:$L$47,10,FALSE))</f>
        <v/>
      </c>
      <c r="AK134" s="993" t="str">
        <f>IF(AK133="","",VLOOKUP(AK133,'シフト記号表（従来型・ユニット型共通）'!$C$6:$L$47,10,FALSE))</f>
        <v/>
      </c>
      <c r="AL134" s="994" t="str">
        <f>IF(AL133="","",VLOOKUP(AL133,'シフト記号表（従来型・ユニット型共通）'!$C$6:$L$47,10,FALSE))</f>
        <v/>
      </c>
      <c r="AM134" s="994" t="str">
        <f>IF(AM133="","",VLOOKUP(AM133,'シフト記号表（従来型・ユニット型共通）'!$C$6:$L$47,10,FALSE))</f>
        <v/>
      </c>
      <c r="AN134" s="994" t="str">
        <f>IF(AN133="","",VLOOKUP(AN133,'シフト記号表（従来型・ユニット型共通）'!$C$6:$L$47,10,FALSE))</f>
        <v/>
      </c>
      <c r="AO134" s="994" t="str">
        <f>IF(AO133="","",VLOOKUP(AO133,'シフト記号表（従来型・ユニット型共通）'!$C$6:$L$47,10,FALSE))</f>
        <v/>
      </c>
      <c r="AP134" s="994" t="str">
        <f>IF(AP133="","",VLOOKUP(AP133,'シフト記号表（従来型・ユニット型共通）'!$C$6:$L$47,10,FALSE))</f>
        <v/>
      </c>
      <c r="AQ134" s="995" t="str">
        <f>IF(AQ133="","",VLOOKUP(AQ133,'シフト記号表（従来型・ユニット型共通）'!$C$6:$L$47,10,FALSE))</f>
        <v/>
      </c>
      <c r="AR134" s="993" t="str">
        <f>IF(AR133="","",VLOOKUP(AR133,'シフト記号表（従来型・ユニット型共通）'!$C$6:$L$47,10,FALSE))</f>
        <v/>
      </c>
      <c r="AS134" s="994" t="str">
        <f>IF(AS133="","",VLOOKUP(AS133,'シフト記号表（従来型・ユニット型共通）'!$C$6:$L$47,10,FALSE))</f>
        <v/>
      </c>
      <c r="AT134" s="994" t="str">
        <f>IF(AT133="","",VLOOKUP(AT133,'シフト記号表（従来型・ユニット型共通）'!$C$6:$L$47,10,FALSE))</f>
        <v/>
      </c>
      <c r="AU134" s="994" t="str">
        <f>IF(AU133="","",VLOOKUP(AU133,'シフト記号表（従来型・ユニット型共通）'!$C$6:$L$47,10,FALSE))</f>
        <v/>
      </c>
      <c r="AV134" s="994" t="str">
        <f>IF(AV133="","",VLOOKUP(AV133,'シフト記号表（従来型・ユニット型共通）'!$C$6:$L$47,10,FALSE))</f>
        <v/>
      </c>
      <c r="AW134" s="994" t="str">
        <f>IF(AW133="","",VLOOKUP(AW133,'シフト記号表（従来型・ユニット型共通）'!$C$6:$L$47,10,FALSE))</f>
        <v/>
      </c>
      <c r="AX134" s="995" t="str">
        <f>IF(AX133="","",VLOOKUP(AX133,'シフト記号表（従来型・ユニット型共通）'!$C$6:$L$47,10,FALSE))</f>
        <v/>
      </c>
      <c r="AY134" s="993" t="str">
        <f>IF(AY133="","",VLOOKUP(AY133,'シフト記号表（従来型・ユニット型共通）'!$C$6:$L$47,10,FALSE))</f>
        <v/>
      </c>
      <c r="AZ134" s="994" t="str">
        <f>IF(AZ133="","",VLOOKUP(AZ133,'シフト記号表（従来型・ユニット型共通）'!$C$6:$L$47,10,FALSE))</f>
        <v/>
      </c>
      <c r="BA134" s="994" t="str">
        <f>IF(BA133="","",VLOOKUP(BA133,'シフト記号表（従来型・ユニット型共通）'!$C$6:$L$47,10,FALSE))</f>
        <v/>
      </c>
      <c r="BB134" s="1039">
        <f>IF($BE$3="４週",SUM(W134:AX134),IF($BE$3="暦月",SUM(W134:BA134),""))</f>
        <v>0</v>
      </c>
      <c r="BC134" s="1040"/>
      <c r="BD134" s="1041">
        <f>IF($BE$3="４週",BB134/4,IF($BE$3="暦月",(BB134/($BE$8/7)),""))</f>
        <v>0</v>
      </c>
      <c r="BE134" s="1040"/>
      <c r="BF134" s="1042"/>
      <c r="BG134" s="1043"/>
      <c r="BH134" s="1043"/>
      <c r="BI134" s="1043"/>
      <c r="BJ134" s="1044"/>
    </row>
    <row r="135" spans="2:62" ht="20.25" customHeight="1">
      <c r="B135" s="946">
        <f>B133+1</f>
        <v>60</v>
      </c>
      <c r="C135" s="1004"/>
      <c r="D135" s="1005"/>
      <c r="E135" s="981"/>
      <c r="F135" s="982"/>
      <c r="G135" s="981"/>
      <c r="H135" s="982"/>
      <c r="I135" s="1008"/>
      <c r="J135" s="1009"/>
      <c r="K135" s="1010"/>
      <c r="L135" s="1011"/>
      <c r="M135" s="1011"/>
      <c r="N135" s="1005"/>
      <c r="O135" s="987"/>
      <c r="P135" s="988"/>
      <c r="Q135" s="988"/>
      <c r="R135" s="988"/>
      <c r="S135" s="989"/>
      <c r="T135" s="1029" t="s">
        <v>882</v>
      </c>
      <c r="V135" s="1030"/>
      <c r="W135" s="1015"/>
      <c r="X135" s="1016"/>
      <c r="Y135" s="1016"/>
      <c r="Z135" s="1016"/>
      <c r="AA135" s="1016"/>
      <c r="AB135" s="1016"/>
      <c r="AC135" s="1017"/>
      <c r="AD135" s="1015"/>
      <c r="AE135" s="1016"/>
      <c r="AF135" s="1016"/>
      <c r="AG135" s="1016"/>
      <c r="AH135" s="1016"/>
      <c r="AI135" s="1016"/>
      <c r="AJ135" s="1017"/>
      <c r="AK135" s="1015"/>
      <c r="AL135" s="1016"/>
      <c r="AM135" s="1016"/>
      <c r="AN135" s="1016"/>
      <c r="AO135" s="1016"/>
      <c r="AP135" s="1016"/>
      <c r="AQ135" s="1017"/>
      <c r="AR135" s="1015"/>
      <c r="AS135" s="1016"/>
      <c r="AT135" s="1016"/>
      <c r="AU135" s="1016"/>
      <c r="AV135" s="1016"/>
      <c r="AW135" s="1016"/>
      <c r="AX135" s="1017"/>
      <c r="AY135" s="1015"/>
      <c r="AZ135" s="1016"/>
      <c r="BA135" s="1018"/>
      <c r="BB135" s="1019"/>
      <c r="BC135" s="1020"/>
      <c r="BD135" s="1021"/>
      <c r="BE135" s="1022"/>
      <c r="BF135" s="1023"/>
      <c r="BG135" s="1024"/>
      <c r="BH135" s="1024"/>
      <c r="BI135" s="1024"/>
      <c r="BJ135" s="1025"/>
    </row>
    <row r="136" spans="2:62" ht="20.25" customHeight="1">
      <c r="B136" s="975"/>
      <c r="C136" s="1031"/>
      <c r="D136" s="1032"/>
      <c r="E136" s="1033"/>
      <c r="F136" s="1034">
        <f>C135</f>
        <v>0</v>
      </c>
      <c r="G136" s="1033"/>
      <c r="H136" s="1034">
        <f>I135</f>
        <v>0</v>
      </c>
      <c r="I136" s="1035"/>
      <c r="J136" s="1036"/>
      <c r="K136" s="1037"/>
      <c r="L136" s="1038"/>
      <c r="M136" s="1038"/>
      <c r="N136" s="1032"/>
      <c r="O136" s="987"/>
      <c r="P136" s="988"/>
      <c r="Q136" s="988"/>
      <c r="R136" s="988"/>
      <c r="S136" s="989"/>
      <c r="T136" s="1026" t="s">
        <v>885</v>
      </c>
      <c r="U136" s="1027"/>
      <c r="V136" s="1028"/>
      <c r="W136" s="993" t="str">
        <f>IF(W135="","",VLOOKUP(W135,'シフト記号表（従来型・ユニット型共通）'!$C$6:$L$47,10,FALSE))</f>
        <v/>
      </c>
      <c r="X136" s="994" t="str">
        <f>IF(X135="","",VLOOKUP(X135,'シフト記号表（従来型・ユニット型共通）'!$C$6:$L$47,10,FALSE))</f>
        <v/>
      </c>
      <c r="Y136" s="994" t="str">
        <f>IF(Y135="","",VLOOKUP(Y135,'シフト記号表（従来型・ユニット型共通）'!$C$6:$L$47,10,FALSE))</f>
        <v/>
      </c>
      <c r="Z136" s="994" t="str">
        <f>IF(Z135="","",VLOOKUP(Z135,'シフト記号表（従来型・ユニット型共通）'!$C$6:$L$47,10,FALSE))</f>
        <v/>
      </c>
      <c r="AA136" s="994" t="str">
        <f>IF(AA135="","",VLOOKUP(AA135,'シフト記号表（従来型・ユニット型共通）'!$C$6:$L$47,10,FALSE))</f>
        <v/>
      </c>
      <c r="AB136" s="994" t="str">
        <f>IF(AB135="","",VLOOKUP(AB135,'シフト記号表（従来型・ユニット型共通）'!$C$6:$L$47,10,FALSE))</f>
        <v/>
      </c>
      <c r="AC136" s="995" t="str">
        <f>IF(AC135="","",VLOOKUP(AC135,'シフト記号表（従来型・ユニット型共通）'!$C$6:$L$47,10,FALSE))</f>
        <v/>
      </c>
      <c r="AD136" s="993" t="str">
        <f>IF(AD135="","",VLOOKUP(AD135,'シフト記号表（従来型・ユニット型共通）'!$C$6:$L$47,10,FALSE))</f>
        <v/>
      </c>
      <c r="AE136" s="994" t="str">
        <f>IF(AE135="","",VLOOKUP(AE135,'シフト記号表（従来型・ユニット型共通）'!$C$6:$L$47,10,FALSE))</f>
        <v/>
      </c>
      <c r="AF136" s="994" t="str">
        <f>IF(AF135="","",VLOOKUP(AF135,'シフト記号表（従来型・ユニット型共通）'!$C$6:$L$47,10,FALSE))</f>
        <v/>
      </c>
      <c r="AG136" s="994" t="str">
        <f>IF(AG135="","",VLOOKUP(AG135,'シフト記号表（従来型・ユニット型共通）'!$C$6:$L$47,10,FALSE))</f>
        <v/>
      </c>
      <c r="AH136" s="994" t="str">
        <f>IF(AH135="","",VLOOKUP(AH135,'シフト記号表（従来型・ユニット型共通）'!$C$6:$L$47,10,FALSE))</f>
        <v/>
      </c>
      <c r="AI136" s="994" t="str">
        <f>IF(AI135="","",VLOOKUP(AI135,'シフト記号表（従来型・ユニット型共通）'!$C$6:$L$47,10,FALSE))</f>
        <v/>
      </c>
      <c r="AJ136" s="995" t="str">
        <f>IF(AJ135="","",VLOOKUP(AJ135,'シフト記号表（従来型・ユニット型共通）'!$C$6:$L$47,10,FALSE))</f>
        <v/>
      </c>
      <c r="AK136" s="993" t="str">
        <f>IF(AK135="","",VLOOKUP(AK135,'シフト記号表（従来型・ユニット型共通）'!$C$6:$L$47,10,FALSE))</f>
        <v/>
      </c>
      <c r="AL136" s="994" t="str">
        <f>IF(AL135="","",VLOOKUP(AL135,'シフト記号表（従来型・ユニット型共通）'!$C$6:$L$47,10,FALSE))</f>
        <v/>
      </c>
      <c r="AM136" s="994" t="str">
        <f>IF(AM135="","",VLOOKUP(AM135,'シフト記号表（従来型・ユニット型共通）'!$C$6:$L$47,10,FALSE))</f>
        <v/>
      </c>
      <c r="AN136" s="994" t="str">
        <f>IF(AN135="","",VLOOKUP(AN135,'シフト記号表（従来型・ユニット型共通）'!$C$6:$L$47,10,FALSE))</f>
        <v/>
      </c>
      <c r="AO136" s="994" t="str">
        <f>IF(AO135="","",VLOOKUP(AO135,'シフト記号表（従来型・ユニット型共通）'!$C$6:$L$47,10,FALSE))</f>
        <v/>
      </c>
      <c r="AP136" s="994" t="str">
        <f>IF(AP135="","",VLOOKUP(AP135,'シフト記号表（従来型・ユニット型共通）'!$C$6:$L$47,10,FALSE))</f>
        <v/>
      </c>
      <c r="AQ136" s="995" t="str">
        <f>IF(AQ135="","",VLOOKUP(AQ135,'シフト記号表（従来型・ユニット型共通）'!$C$6:$L$47,10,FALSE))</f>
        <v/>
      </c>
      <c r="AR136" s="993" t="str">
        <f>IF(AR135="","",VLOOKUP(AR135,'シフト記号表（従来型・ユニット型共通）'!$C$6:$L$47,10,FALSE))</f>
        <v/>
      </c>
      <c r="AS136" s="994" t="str">
        <f>IF(AS135="","",VLOOKUP(AS135,'シフト記号表（従来型・ユニット型共通）'!$C$6:$L$47,10,FALSE))</f>
        <v/>
      </c>
      <c r="AT136" s="994" t="str">
        <f>IF(AT135="","",VLOOKUP(AT135,'シフト記号表（従来型・ユニット型共通）'!$C$6:$L$47,10,FALSE))</f>
        <v/>
      </c>
      <c r="AU136" s="994" t="str">
        <f>IF(AU135="","",VLOOKUP(AU135,'シフト記号表（従来型・ユニット型共通）'!$C$6:$L$47,10,FALSE))</f>
        <v/>
      </c>
      <c r="AV136" s="994" t="str">
        <f>IF(AV135="","",VLOOKUP(AV135,'シフト記号表（従来型・ユニット型共通）'!$C$6:$L$47,10,FALSE))</f>
        <v/>
      </c>
      <c r="AW136" s="994" t="str">
        <f>IF(AW135="","",VLOOKUP(AW135,'シフト記号表（従来型・ユニット型共通）'!$C$6:$L$47,10,FALSE))</f>
        <v/>
      </c>
      <c r="AX136" s="995" t="str">
        <f>IF(AX135="","",VLOOKUP(AX135,'シフト記号表（従来型・ユニット型共通）'!$C$6:$L$47,10,FALSE))</f>
        <v/>
      </c>
      <c r="AY136" s="993" t="str">
        <f>IF(AY135="","",VLOOKUP(AY135,'シフト記号表（従来型・ユニット型共通）'!$C$6:$L$47,10,FALSE))</f>
        <v/>
      </c>
      <c r="AZ136" s="994" t="str">
        <f>IF(AZ135="","",VLOOKUP(AZ135,'シフト記号表（従来型・ユニット型共通）'!$C$6:$L$47,10,FALSE))</f>
        <v/>
      </c>
      <c r="BA136" s="994" t="str">
        <f>IF(BA135="","",VLOOKUP(BA135,'シフト記号表（従来型・ユニット型共通）'!$C$6:$L$47,10,FALSE))</f>
        <v/>
      </c>
      <c r="BB136" s="1039">
        <f>IF($BE$3="４週",SUM(W136:AX136),IF($BE$3="暦月",SUM(W136:BA136),""))</f>
        <v>0</v>
      </c>
      <c r="BC136" s="1040"/>
      <c r="BD136" s="1041">
        <f>IF($BE$3="４週",BB136/4,IF($BE$3="暦月",(BB136/($BE$8/7)),""))</f>
        <v>0</v>
      </c>
      <c r="BE136" s="1040"/>
      <c r="BF136" s="1042"/>
      <c r="BG136" s="1043"/>
      <c r="BH136" s="1043"/>
      <c r="BI136" s="1043"/>
      <c r="BJ136" s="1044"/>
    </row>
    <row r="137" spans="2:62" ht="20.25" customHeight="1">
      <c r="B137" s="946">
        <f>B135+1</f>
        <v>61</v>
      </c>
      <c r="C137" s="1004"/>
      <c r="D137" s="1005"/>
      <c r="E137" s="981"/>
      <c r="F137" s="982"/>
      <c r="G137" s="981"/>
      <c r="H137" s="982"/>
      <c r="I137" s="1008"/>
      <c r="J137" s="1009"/>
      <c r="K137" s="1010"/>
      <c r="L137" s="1011"/>
      <c r="M137" s="1011"/>
      <c r="N137" s="1005"/>
      <c r="O137" s="987"/>
      <c r="P137" s="988"/>
      <c r="Q137" s="988"/>
      <c r="R137" s="988"/>
      <c r="S137" s="989"/>
      <c r="T137" s="1029" t="s">
        <v>882</v>
      </c>
      <c r="V137" s="1030"/>
      <c r="W137" s="1015"/>
      <c r="X137" s="1016"/>
      <c r="Y137" s="1016"/>
      <c r="Z137" s="1016"/>
      <c r="AA137" s="1016"/>
      <c r="AB137" s="1016"/>
      <c r="AC137" s="1017"/>
      <c r="AD137" s="1015"/>
      <c r="AE137" s="1016"/>
      <c r="AF137" s="1016"/>
      <c r="AG137" s="1016"/>
      <c r="AH137" s="1016"/>
      <c r="AI137" s="1016"/>
      <c r="AJ137" s="1017"/>
      <c r="AK137" s="1015"/>
      <c r="AL137" s="1016"/>
      <c r="AM137" s="1016"/>
      <c r="AN137" s="1016"/>
      <c r="AO137" s="1016"/>
      <c r="AP137" s="1016"/>
      <c r="AQ137" s="1017"/>
      <c r="AR137" s="1015"/>
      <c r="AS137" s="1016"/>
      <c r="AT137" s="1016"/>
      <c r="AU137" s="1016"/>
      <c r="AV137" s="1016"/>
      <c r="AW137" s="1016"/>
      <c r="AX137" s="1017"/>
      <c r="AY137" s="1015"/>
      <c r="AZ137" s="1016"/>
      <c r="BA137" s="1018"/>
      <c r="BB137" s="1019"/>
      <c r="BC137" s="1020"/>
      <c r="BD137" s="1021"/>
      <c r="BE137" s="1022"/>
      <c r="BF137" s="1023"/>
      <c r="BG137" s="1024"/>
      <c r="BH137" s="1024"/>
      <c r="BI137" s="1024"/>
      <c r="BJ137" s="1025"/>
    </row>
    <row r="138" spans="2:62" ht="20.25" customHeight="1">
      <c r="B138" s="975"/>
      <c r="C138" s="1031"/>
      <c r="D138" s="1032"/>
      <c r="E138" s="1033"/>
      <c r="F138" s="1034">
        <f>C137</f>
        <v>0</v>
      </c>
      <c r="G138" s="1033"/>
      <c r="H138" s="1034">
        <f>I137</f>
        <v>0</v>
      </c>
      <c r="I138" s="1035"/>
      <c r="J138" s="1036"/>
      <c r="K138" s="1037"/>
      <c r="L138" s="1038"/>
      <c r="M138" s="1038"/>
      <c r="N138" s="1032"/>
      <c r="O138" s="987"/>
      <c r="P138" s="988"/>
      <c r="Q138" s="988"/>
      <c r="R138" s="988"/>
      <c r="S138" s="989"/>
      <c r="T138" s="1026" t="s">
        <v>885</v>
      </c>
      <c r="U138" s="1027"/>
      <c r="V138" s="1028"/>
      <c r="W138" s="993" t="str">
        <f>IF(W137="","",VLOOKUP(W137,'シフト記号表（従来型・ユニット型共通）'!$C$6:$L$47,10,FALSE))</f>
        <v/>
      </c>
      <c r="X138" s="994" t="str">
        <f>IF(X137="","",VLOOKUP(X137,'シフト記号表（従来型・ユニット型共通）'!$C$6:$L$47,10,FALSE))</f>
        <v/>
      </c>
      <c r="Y138" s="994" t="str">
        <f>IF(Y137="","",VLOOKUP(Y137,'シフト記号表（従来型・ユニット型共通）'!$C$6:$L$47,10,FALSE))</f>
        <v/>
      </c>
      <c r="Z138" s="994" t="str">
        <f>IF(Z137="","",VLOOKUP(Z137,'シフト記号表（従来型・ユニット型共通）'!$C$6:$L$47,10,FALSE))</f>
        <v/>
      </c>
      <c r="AA138" s="994" t="str">
        <f>IF(AA137="","",VLOOKUP(AA137,'シフト記号表（従来型・ユニット型共通）'!$C$6:$L$47,10,FALSE))</f>
        <v/>
      </c>
      <c r="AB138" s="994" t="str">
        <f>IF(AB137="","",VLOOKUP(AB137,'シフト記号表（従来型・ユニット型共通）'!$C$6:$L$47,10,FALSE))</f>
        <v/>
      </c>
      <c r="AC138" s="995" t="str">
        <f>IF(AC137="","",VLOOKUP(AC137,'シフト記号表（従来型・ユニット型共通）'!$C$6:$L$47,10,FALSE))</f>
        <v/>
      </c>
      <c r="AD138" s="993" t="str">
        <f>IF(AD137="","",VLOOKUP(AD137,'シフト記号表（従来型・ユニット型共通）'!$C$6:$L$47,10,FALSE))</f>
        <v/>
      </c>
      <c r="AE138" s="994" t="str">
        <f>IF(AE137="","",VLOOKUP(AE137,'シフト記号表（従来型・ユニット型共通）'!$C$6:$L$47,10,FALSE))</f>
        <v/>
      </c>
      <c r="AF138" s="994" t="str">
        <f>IF(AF137="","",VLOOKUP(AF137,'シフト記号表（従来型・ユニット型共通）'!$C$6:$L$47,10,FALSE))</f>
        <v/>
      </c>
      <c r="AG138" s="994" t="str">
        <f>IF(AG137="","",VLOOKUP(AG137,'シフト記号表（従来型・ユニット型共通）'!$C$6:$L$47,10,FALSE))</f>
        <v/>
      </c>
      <c r="AH138" s="994" t="str">
        <f>IF(AH137="","",VLOOKUP(AH137,'シフト記号表（従来型・ユニット型共通）'!$C$6:$L$47,10,FALSE))</f>
        <v/>
      </c>
      <c r="AI138" s="994" t="str">
        <f>IF(AI137="","",VLOOKUP(AI137,'シフト記号表（従来型・ユニット型共通）'!$C$6:$L$47,10,FALSE))</f>
        <v/>
      </c>
      <c r="AJ138" s="995" t="str">
        <f>IF(AJ137="","",VLOOKUP(AJ137,'シフト記号表（従来型・ユニット型共通）'!$C$6:$L$47,10,FALSE))</f>
        <v/>
      </c>
      <c r="AK138" s="993" t="str">
        <f>IF(AK137="","",VLOOKUP(AK137,'シフト記号表（従来型・ユニット型共通）'!$C$6:$L$47,10,FALSE))</f>
        <v/>
      </c>
      <c r="AL138" s="994" t="str">
        <f>IF(AL137="","",VLOOKUP(AL137,'シフト記号表（従来型・ユニット型共通）'!$C$6:$L$47,10,FALSE))</f>
        <v/>
      </c>
      <c r="AM138" s="994" t="str">
        <f>IF(AM137="","",VLOOKUP(AM137,'シフト記号表（従来型・ユニット型共通）'!$C$6:$L$47,10,FALSE))</f>
        <v/>
      </c>
      <c r="AN138" s="994" t="str">
        <f>IF(AN137="","",VLOOKUP(AN137,'シフト記号表（従来型・ユニット型共通）'!$C$6:$L$47,10,FALSE))</f>
        <v/>
      </c>
      <c r="AO138" s="994" t="str">
        <f>IF(AO137="","",VLOOKUP(AO137,'シフト記号表（従来型・ユニット型共通）'!$C$6:$L$47,10,FALSE))</f>
        <v/>
      </c>
      <c r="AP138" s="994" t="str">
        <f>IF(AP137="","",VLOOKUP(AP137,'シフト記号表（従来型・ユニット型共通）'!$C$6:$L$47,10,FALSE))</f>
        <v/>
      </c>
      <c r="AQ138" s="995" t="str">
        <f>IF(AQ137="","",VLOOKUP(AQ137,'シフト記号表（従来型・ユニット型共通）'!$C$6:$L$47,10,FALSE))</f>
        <v/>
      </c>
      <c r="AR138" s="993" t="str">
        <f>IF(AR137="","",VLOOKUP(AR137,'シフト記号表（従来型・ユニット型共通）'!$C$6:$L$47,10,FALSE))</f>
        <v/>
      </c>
      <c r="AS138" s="994" t="str">
        <f>IF(AS137="","",VLOOKUP(AS137,'シフト記号表（従来型・ユニット型共通）'!$C$6:$L$47,10,FALSE))</f>
        <v/>
      </c>
      <c r="AT138" s="994" t="str">
        <f>IF(AT137="","",VLOOKUP(AT137,'シフト記号表（従来型・ユニット型共通）'!$C$6:$L$47,10,FALSE))</f>
        <v/>
      </c>
      <c r="AU138" s="994" t="str">
        <f>IF(AU137="","",VLOOKUP(AU137,'シフト記号表（従来型・ユニット型共通）'!$C$6:$L$47,10,FALSE))</f>
        <v/>
      </c>
      <c r="AV138" s="994" t="str">
        <f>IF(AV137="","",VLOOKUP(AV137,'シフト記号表（従来型・ユニット型共通）'!$C$6:$L$47,10,FALSE))</f>
        <v/>
      </c>
      <c r="AW138" s="994" t="str">
        <f>IF(AW137="","",VLOOKUP(AW137,'シフト記号表（従来型・ユニット型共通）'!$C$6:$L$47,10,FALSE))</f>
        <v/>
      </c>
      <c r="AX138" s="995" t="str">
        <f>IF(AX137="","",VLOOKUP(AX137,'シフト記号表（従来型・ユニット型共通）'!$C$6:$L$47,10,FALSE))</f>
        <v/>
      </c>
      <c r="AY138" s="993" t="str">
        <f>IF(AY137="","",VLOOKUP(AY137,'シフト記号表（従来型・ユニット型共通）'!$C$6:$L$47,10,FALSE))</f>
        <v/>
      </c>
      <c r="AZ138" s="994" t="str">
        <f>IF(AZ137="","",VLOOKUP(AZ137,'シフト記号表（従来型・ユニット型共通）'!$C$6:$L$47,10,FALSE))</f>
        <v/>
      </c>
      <c r="BA138" s="994" t="str">
        <f>IF(BA137="","",VLOOKUP(BA137,'シフト記号表（従来型・ユニット型共通）'!$C$6:$L$47,10,FALSE))</f>
        <v/>
      </c>
      <c r="BB138" s="1039">
        <f>IF($BE$3="４週",SUM(W138:AX138),IF($BE$3="暦月",SUM(W138:BA138),""))</f>
        <v>0</v>
      </c>
      <c r="BC138" s="1040"/>
      <c r="BD138" s="1041">
        <f>IF($BE$3="４週",BB138/4,IF($BE$3="暦月",(BB138/($BE$8/7)),""))</f>
        <v>0</v>
      </c>
      <c r="BE138" s="1040"/>
      <c r="BF138" s="1042"/>
      <c r="BG138" s="1043"/>
      <c r="BH138" s="1043"/>
      <c r="BI138" s="1043"/>
      <c r="BJ138" s="1044"/>
    </row>
    <row r="139" spans="2:62" ht="20.25" customHeight="1">
      <c r="B139" s="946">
        <f>B137+1</f>
        <v>62</v>
      </c>
      <c r="C139" s="1004"/>
      <c r="D139" s="1005"/>
      <c r="E139" s="981"/>
      <c r="F139" s="982"/>
      <c r="G139" s="981"/>
      <c r="H139" s="982"/>
      <c r="I139" s="1008"/>
      <c r="J139" s="1009"/>
      <c r="K139" s="1010"/>
      <c r="L139" s="1011"/>
      <c r="M139" s="1011"/>
      <c r="N139" s="1005"/>
      <c r="O139" s="987"/>
      <c r="P139" s="988"/>
      <c r="Q139" s="988"/>
      <c r="R139" s="988"/>
      <c r="S139" s="989"/>
      <c r="T139" s="1029" t="s">
        <v>882</v>
      </c>
      <c r="V139" s="1030"/>
      <c r="W139" s="1015"/>
      <c r="X139" s="1016"/>
      <c r="Y139" s="1016"/>
      <c r="Z139" s="1016"/>
      <c r="AA139" s="1016"/>
      <c r="AB139" s="1016"/>
      <c r="AC139" s="1017"/>
      <c r="AD139" s="1015"/>
      <c r="AE139" s="1016"/>
      <c r="AF139" s="1016"/>
      <c r="AG139" s="1016"/>
      <c r="AH139" s="1016"/>
      <c r="AI139" s="1016"/>
      <c r="AJ139" s="1017"/>
      <c r="AK139" s="1015"/>
      <c r="AL139" s="1016"/>
      <c r="AM139" s="1016"/>
      <c r="AN139" s="1016"/>
      <c r="AO139" s="1016"/>
      <c r="AP139" s="1016"/>
      <c r="AQ139" s="1017"/>
      <c r="AR139" s="1015"/>
      <c r="AS139" s="1016"/>
      <c r="AT139" s="1016"/>
      <c r="AU139" s="1016"/>
      <c r="AV139" s="1016"/>
      <c r="AW139" s="1016"/>
      <c r="AX139" s="1017"/>
      <c r="AY139" s="1015"/>
      <c r="AZ139" s="1016"/>
      <c r="BA139" s="1018"/>
      <c r="BB139" s="1019"/>
      <c r="BC139" s="1020"/>
      <c r="BD139" s="1021"/>
      <c r="BE139" s="1022"/>
      <c r="BF139" s="1023"/>
      <c r="BG139" s="1024"/>
      <c r="BH139" s="1024"/>
      <c r="BI139" s="1024"/>
      <c r="BJ139" s="1025"/>
    </row>
    <row r="140" spans="2:62" ht="20.25" customHeight="1">
      <c r="B140" s="975"/>
      <c r="C140" s="1031"/>
      <c r="D140" s="1032"/>
      <c r="E140" s="1033"/>
      <c r="F140" s="1034">
        <f>C139</f>
        <v>0</v>
      </c>
      <c r="G140" s="1033"/>
      <c r="H140" s="1034">
        <f>I139</f>
        <v>0</v>
      </c>
      <c r="I140" s="1035"/>
      <c r="J140" s="1036"/>
      <c r="K140" s="1037"/>
      <c r="L140" s="1038"/>
      <c r="M140" s="1038"/>
      <c r="N140" s="1032"/>
      <c r="O140" s="987"/>
      <c r="P140" s="988"/>
      <c r="Q140" s="988"/>
      <c r="R140" s="988"/>
      <c r="S140" s="989"/>
      <c r="T140" s="1026" t="s">
        <v>885</v>
      </c>
      <c r="U140" s="1027"/>
      <c r="V140" s="1028"/>
      <c r="W140" s="993" t="str">
        <f>IF(W139="","",VLOOKUP(W139,'シフト記号表（従来型・ユニット型共通）'!$C$6:$L$47,10,FALSE))</f>
        <v/>
      </c>
      <c r="X140" s="994" t="str">
        <f>IF(X139="","",VLOOKUP(X139,'シフト記号表（従来型・ユニット型共通）'!$C$6:$L$47,10,FALSE))</f>
        <v/>
      </c>
      <c r="Y140" s="994" t="str">
        <f>IF(Y139="","",VLOOKUP(Y139,'シフト記号表（従来型・ユニット型共通）'!$C$6:$L$47,10,FALSE))</f>
        <v/>
      </c>
      <c r="Z140" s="994" t="str">
        <f>IF(Z139="","",VLOOKUP(Z139,'シフト記号表（従来型・ユニット型共通）'!$C$6:$L$47,10,FALSE))</f>
        <v/>
      </c>
      <c r="AA140" s="994" t="str">
        <f>IF(AA139="","",VLOOKUP(AA139,'シフト記号表（従来型・ユニット型共通）'!$C$6:$L$47,10,FALSE))</f>
        <v/>
      </c>
      <c r="AB140" s="994" t="str">
        <f>IF(AB139="","",VLOOKUP(AB139,'シフト記号表（従来型・ユニット型共通）'!$C$6:$L$47,10,FALSE))</f>
        <v/>
      </c>
      <c r="AC140" s="995" t="str">
        <f>IF(AC139="","",VLOOKUP(AC139,'シフト記号表（従来型・ユニット型共通）'!$C$6:$L$47,10,FALSE))</f>
        <v/>
      </c>
      <c r="AD140" s="993" t="str">
        <f>IF(AD139="","",VLOOKUP(AD139,'シフト記号表（従来型・ユニット型共通）'!$C$6:$L$47,10,FALSE))</f>
        <v/>
      </c>
      <c r="AE140" s="994" t="str">
        <f>IF(AE139="","",VLOOKUP(AE139,'シフト記号表（従来型・ユニット型共通）'!$C$6:$L$47,10,FALSE))</f>
        <v/>
      </c>
      <c r="AF140" s="994" t="str">
        <f>IF(AF139="","",VLOOKUP(AF139,'シフト記号表（従来型・ユニット型共通）'!$C$6:$L$47,10,FALSE))</f>
        <v/>
      </c>
      <c r="AG140" s="994" t="str">
        <f>IF(AG139="","",VLOOKUP(AG139,'シフト記号表（従来型・ユニット型共通）'!$C$6:$L$47,10,FALSE))</f>
        <v/>
      </c>
      <c r="AH140" s="994" t="str">
        <f>IF(AH139="","",VLOOKUP(AH139,'シフト記号表（従来型・ユニット型共通）'!$C$6:$L$47,10,FALSE))</f>
        <v/>
      </c>
      <c r="AI140" s="994" t="str">
        <f>IF(AI139="","",VLOOKUP(AI139,'シフト記号表（従来型・ユニット型共通）'!$C$6:$L$47,10,FALSE))</f>
        <v/>
      </c>
      <c r="AJ140" s="995" t="str">
        <f>IF(AJ139="","",VLOOKUP(AJ139,'シフト記号表（従来型・ユニット型共通）'!$C$6:$L$47,10,FALSE))</f>
        <v/>
      </c>
      <c r="AK140" s="993" t="str">
        <f>IF(AK139="","",VLOOKUP(AK139,'シフト記号表（従来型・ユニット型共通）'!$C$6:$L$47,10,FALSE))</f>
        <v/>
      </c>
      <c r="AL140" s="994" t="str">
        <f>IF(AL139="","",VLOOKUP(AL139,'シフト記号表（従来型・ユニット型共通）'!$C$6:$L$47,10,FALSE))</f>
        <v/>
      </c>
      <c r="AM140" s="994" t="str">
        <f>IF(AM139="","",VLOOKUP(AM139,'シフト記号表（従来型・ユニット型共通）'!$C$6:$L$47,10,FALSE))</f>
        <v/>
      </c>
      <c r="AN140" s="994" t="str">
        <f>IF(AN139="","",VLOOKUP(AN139,'シフト記号表（従来型・ユニット型共通）'!$C$6:$L$47,10,FALSE))</f>
        <v/>
      </c>
      <c r="AO140" s="994" t="str">
        <f>IF(AO139="","",VLOOKUP(AO139,'シフト記号表（従来型・ユニット型共通）'!$C$6:$L$47,10,FALSE))</f>
        <v/>
      </c>
      <c r="AP140" s="994" t="str">
        <f>IF(AP139="","",VLOOKUP(AP139,'シフト記号表（従来型・ユニット型共通）'!$C$6:$L$47,10,FALSE))</f>
        <v/>
      </c>
      <c r="AQ140" s="995" t="str">
        <f>IF(AQ139="","",VLOOKUP(AQ139,'シフト記号表（従来型・ユニット型共通）'!$C$6:$L$47,10,FALSE))</f>
        <v/>
      </c>
      <c r="AR140" s="993" t="str">
        <f>IF(AR139="","",VLOOKUP(AR139,'シフト記号表（従来型・ユニット型共通）'!$C$6:$L$47,10,FALSE))</f>
        <v/>
      </c>
      <c r="AS140" s="994" t="str">
        <f>IF(AS139="","",VLOOKUP(AS139,'シフト記号表（従来型・ユニット型共通）'!$C$6:$L$47,10,FALSE))</f>
        <v/>
      </c>
      <c r="AT140" s="994" t="str">
        <f>IF(AT139="","",VLOOKUP(AT139,'シフト記号表（従来型・ユニット型共通）'!$C$6:$L$47,10,FALSE))</f>
        <v/>
      </c>
      <c r="AU140" s="994" t="str">
        <f>IF(AU139="","",VLOOKUP(AU139,'シフト記号表（従来型・ユニット型共通）'!$C$6:$L$47,10,FALSE))</f>
        <v/>
      </c>
      <c r="AV140" s="994" t="str">
        <f>IF(AV139="","",VLOOKUP(AV139,'シフト記号表（従来型・ユニット型共通）'!$C$6:$L$47,10,FALSE))</f>
        <v/>
      </c>
      <c r="AW140" s="994" t="str">
        <f>IF(AW139="","",VLOOKUP(AW139,'シフト記号表（従来型・ユニット型共通）'!$C$6:$L$47,10,FALSE))</f>
        <v/>
      </c>
      <c r="AX140" s="995" t="str">
        <f>IF(AX139="","",VLOOKUP(AX139,'シフト記号表（従来型・ユニット型共通）'!$C$6:$L$47,10,FALSE))</f>
        <v/>
      </c>
      <c r="AY140" s="993" t="str">
        <f>IF(AY139="","",VLOOKUP(AY139,'シフト記号表（従来型・ユニット型共通）'!$C$6:$L$47,10,FALSE))</f>
        <v/>
      </c>
      <c r="AZ140" s="994" t="str">
        <f>IF(AZ139="","",VLOOKUP(AZ139,'シフト記号表（従来型・ユニット型共通）'!$C$6:$L$47,10,FALSE))</f>
        <v/>
      </c>
      <c r="BA140" s="994" t="str">
        <f>IF(BA139="","",VLOOKUP(BA139,'シフト記号表（従来型・ユニット型共通）'!$C$6:$L$47,10,FALSE))</f>
        <v/>
      </c>
      <c r="BB140" s="1039">
        <f>IF($BE$3="４週",SUM(W140:AX140),IF($BE$3="暦月",SUM(W140:BA140),""))</f>
        <v>0</v>
      </c>
      <c r="BC140" s="1040"/>
      <c r="BD140" s="1041">
        <f>IF($BE$3="４週",BB140/4,IF($BE$3="暦月",(BB140/($BE$8/7)),""))</f>
        <v>0</v>
      </c>
      <c r="BE140" s="1040"/>
      <c r="BF140" s="1042"/>
      <c r="BG140" s="1043"/>
      <c r="BH140" s="1043"/>
      <c r="BI140" s="1043"/>
      <c r="BJ140" s="1044"/>
    </row>
    <row r="141" spans="2:62" ht="20.25" customHeight="1">
      <c r="B141" s="946">
        <f>B139+1</f>
        <v>63</v>
      </c>
      <c r="C141" s="1004"/>
      <c r="D141" s="1005"/>
      <c r="E141" s="981"/>
      <c r="F141" s="982"/>
      <c r="G141" s="981"/>
      <c r="H141" s="982"/>
      <c r="I141" s="1008"/>
      <c r="J141" s="1009"/>
      <c r="K141" s="1010"/>
      <c r="L141" s="1011"/>
      <c r="M141" s="1011"/>
      <c r="N141" s="1005"/>
      <c r="O141" s="987"/>
      <c r="P141" s="988"/>
      <c r="Q141" s="988"/>
      <c r="R141" s="988"/>
      <c r="S141" s="989"/>
      <c r="T141" s="1029" t="s">
        <v>882</v>
      </c>
      <c r="V141" s="1030"/>
      <c r="W141" s="1015"/>
      <c r="X141" s="1016"/>
      <c r="Y141" s="1016"/>
      <c r="Z141" s="1016"/>
      <c r="AA141" s="1016"/>
      <c r="AB141" s="1016"/>
      <c r="AC141" s="1017"/>
      <c r="AD141" s="1015"/>
      <c r="AE141" s="1016"/>
      <c r="AF141" s="1016"/>
      <c r="AG141" s="1016"/>
      <c r="AH141" s="1016"/>
      <c r="AI141" s="1016"/>
      <c r="AJ141" s="1017"/>
      <c r="AK141" s="1015"/>
      <c r="AL141" s="1016"/>
      <c r="AM141" s="1016"/>
      <c r="AN141" s="1016"/>
      <c r="AO141" s="1016"/>
      <c r="AP141" s="1016"/>
      <c r="AQ141" s="1017"/>
      <c r="AR141" s="1015"/>
      <c r="AS141" s="1016"/>
      <c r="AT141" s="1016"/>
      <c r="AU141" s="1016"/>
      <c r="AV141" s="1016"/>
      <c r="AW141" s="1016"/>
      <c r="AX141" s="1017"/>
      <c r="AY141" s="1015"/>
      <c r="AZ141" s="1016"/>
      <c r="BA141" s="1018"/>
      <c r="BB141" s="1019"/>
      <c r="BC141" s="1020"/>
      <c r="BD141" s="1021"/>
      <c r="BE141" s="1022"/>
      <c r="BF141" s="1023"/>
      <c r="BG141" s="1024"/>
      <c r="BH141" s="1024"/>
      <c r="BI141" s="1024"/>
      <c r="BJ141" s="1025"/>
    </row>
    <row r="142" spans="2:62" ht="20.25" customHeight="1">
      <c r="B142" s="975"/>
      <c r="C142" s="1031"/>
      <c r="D142" s="1032"/>
      <c r="E142" s="1033"/>
      <c r="F142" s="1034">
        <f>C141</f>
        <v>0</v>
      </c>
      <c r="G142" s="1033"/>
      <c r="H142" s="1034">
        <f>I141</f>
        <v>0</v>
      </c>
      <c r="I142" s="1035"/>
      <c r="J142" s="1036"/>
      <c r="K142" s="1037"/>
      <c r="L142" s="1038"/>
      <c r="M142" s="1038"/>
      <c r="N142" s="1032"/>
      <c r="O142" s="987"/>
      <c r="P142" s="988"/>
      <c r="Q142" s="988"/>
      <c r="R142" s="988"/>
      <c r="S142" s="989"/>
      <c r="T142" s="1026" t="s">
        <v>885</v>
      </c>
      <c r="U142" s="1027"/>
      <c r="V142" s="1028"/>
      <c r="W142" s="993" t="str">
        <f>IF(W141="","",VLOOKUP(W141,'シフト記号表（従来型・ユニット型共通）'!$C$6:$L$47,10,FALSE))</f>
        <v/>
      </c>
      <c r="X142" s="994" t="str">
        <f>IF(X141="","",VLOOKUP(X141,'シフト記号表（従来型・ユニット型共通）'!$C$6:$L$47,10,FALSE))</f>
        <v/>
      </c>
      <c r="Y142" s="994" t="str">
        <f>IF(Y141="","",VLOOKUP(Y141,'シフト記号表（従来型・ユニット型共通）'!$C$6:$L$47,10,FALSE))</f>
        <v/>
      </c>
      <c r="Z142" s="994" t="str">
        <f>IF(Z141="","",VLOOKUP(Z141,'シフト記号表（従来型・ユニット型共通）'!$C$6:$L$47,10,FALSE))</f>
        <v/>
      </c>
      <c r="AA142" s="994" t="str">
        <f>IF(AA141="","",VLOOKUP(AA141,'シフト記号表（従来型・ユニット型共通）'!$C$6:$L$47,10,FALSE))</f>
        <v/>
      </c>
      <c r="AB142" s="994" t="str">
        <f>IF(AB141="","",VLOOKUP(AB141,'シフト記号表（従来型・ユニット型共通）'!$C$6:$L$47,10,FALSE))</f>
        <v/>
      </c>
      <c r="AC142" s="995" t="str">
        <f>IF(AC141="","",VLOOKUP(AC141,'シフト記号表（従来型・ユニット型共通）'!$C$6:$L$47,10,FALSE))</f>
        <v/>
      </c>
      <c r="AD142" s="993" t="str">
        <f>IF(AD141="","",VLOOKUP(AD141,'シフト記号表（従来型・ユニット型共通）'!$C$6:$L$47,10,FALSE))</f>
        <v/>
      </c>
      <c r="AE142" s="994" t="str">
        <f>IF(AE141="","",VLOOKUP(AE141,'シフト記号表（従来型・ユニット型共通）'!$C$6:$L$47,10,FALSE))</f>
        <v/>
      </c>
      <c r="AF142" s="994" t="str">
        <f>IF(AF141="","",VLOOKUP(AF141,'シフト記号表（従来型・ユニット型共通）'!$C$6:$L$47,10,FALSE))</f>
        <v/>
      </c>
      <c r="AG142" s="994" t="str">
        <f>IF(AG141="","",VLOOKUP(AG141,'シフト記号表（従来型・ユニット型共通）'!$C$6:$L$47,10,FALSE))</f>
        <v/>
      </c>
      <c r="AH142" s="994" t="str">
        <f>IF(AH141="","",VLOOKUP(AH141,'シフト記号表（従来型・ユニット型共通）'!$C$6:$L$47,10,FALSE))</f>
        <v/>
      </c>
      <c r="AI142" s="994" t="str">
        <f>IF(AI141="","",VLOOKUP(AI141,'シフト記号表（従来型・ユニット型共通）'!$C$6:$L$47,10,FALSE))</f>
        <v/>
      </c>
      <c r="AJ142" s="995" t="str">
        <f>IF(AJ141="","",VLOOKUP(AJ141,'シフト記号表（従来型・ユニット型共通）'!$C$6:$L$47,10,FALSE))</f>
        <v/>
      </c>
      <c r="AK142" s="993" t="str">
        <f>IF(AK141="","",VLOOKUP(AK141,'シフト記号表（従来型・ユニット型共通）'!$C$6:$L$47,10,FALSE))</f>
        <v/>
      </c>
      <c r="AL142" s="994" t="str">
        <f>IF(AL141="","",VLOOKUP(AL141,'シフト記号表（従来型・ユニット型共通）'!$C$6:$L$47,10,FALSE))</f>
        <v/>
      </c>
      <c r="AM142" s="994" t="str">
        <f>IF(AM141="","",VLOOKUP(AM141,'シフト記号表（従来型・ユニット型共通）'!$C$6:$L$47,10,FALSE))</f>
        <v/>
      </c>
      <c r="AN142" s="994" t="str">
        <f>IF(AN141="","",VLOOKUP(AN141,'シフト記号表（従来型・ユニット型共通）'!$C$6:$L$47,10,FALSE))</f>
        <v/>
      </c>
      <c r="AO142" s="994" t="str">
        <f>IF(AO141="","",VLOOKUP(AO141,'シフト記号表（従来型・ユニット型共通）'!$C$6:$L$47,10,FALSE))</f>
        <v/>
      </c>
      <c r="AP142" s="994" t="str">
        <f>IF(AP141="","",VLOOKUP(AP141,'シフト記号表（従来型・ユニット型共通）'!$C$6:$L$47,10,FALSE))</f>
        <v/>
      </c>
      <c r="AQ142" s="995" t="str">
        <f>IF(AQ141="","",VLOOKUP(AQ141,'シフト記号表（従来型・ユニット型共通）'!$C$6:$L$47,10,FALSE))</f>
        <v/>
      </c>
      <c r="AR142" s="993" t="str">
        <f>IF(AR141="","",VLOOKUP(AR141,'シフト記号表（従来型・ユニット型共通）'!$C$6:$L$47,10,FALSE))</f>
        <v/>
      </c>
      <c r="AS142" s="994" t="str">
        <f>IF(AS141="","",VLOOKUP(AS141,'シフト記号表（従来型・ユニット型共通）'!$C$6:$L$47,10,FALSE))</f>
        <v/>
      </c>
      <c r="AT142" s="994" t="str">
        <f>IF(AT141="","",VLOOKUP(AT141,'シフト記号表（従来型・ユニット型共通）'!$C$6:$L$47,10,FALSE))</f>
        <v/>
      </c>
      <c r="AU142" s="994" t="str">
        <f>IF(AU141="","",VLOOKUP(AU141,'シフト記号表（従来型・ユニット型共通）'!$C$6:$L$47,10,FALSE))</f>
        <v/>
      </c>
      <c r="AV142" s="994" t="str">
        <f>IF(AV141="","",VLOOKUP(AV141,'シフト記号表（従来型・ユニット型共通）'!$C$6:$L$47,10,FALSE))</f>
        <v/>
      </c>
      <c r="AW142" s="994" t="str">
        <f>IF(AW141="","",VLOOKUP(AW141,'シフト記号表（従来型・ユニット型共通）'!$C$6:$L$47,10,FALSE))</f>
        <v/>
      </c>
      <c r="AX142" s="995" t="str">
        <f>IF(AX141="","",VLOOKUP(AX141,'シフト記号表（従来型・ユニット型共通）'!$C$6:$L$47,10,FALSE))</f>
        <v/>
      </c>
      <c r="AY142" s="993" t="str">
        <f>IF(AY141="","",VLOOKUP(AY141,'シフト記号表（従来型・ユニット型共通）'!$C$6:$L$47,10,FALSE))</f>
        <v/>
      </c>
      <c r="AZ142" s="994" t="str">
        <f>IF(AZ141="","",VLOOKUP(AZ141,'シフト記号表（従来型・ユニット型共通）'!$C$6:$L$47,10,FALSE))</f>
        <v/>
      </c>
      <c r="BA142" s="994" t="str">
        <f>IF(BA141="","",VLOOKUP(BA141,'シフト記号表（従来型・ユニット型共通）'!$C$6:$L$47,10,FALSE))</f>
        <v/>
      </c>
      <c r="BB142" s="1039">
        <f>IF($BE$3="４週",SUM(W142:AX142),IF($BE$3="暦月",SUM(W142:BA142),""))</f>
        <v>0</v>
      </c>
      <c r="BC142" s="1040"/>
      <c r="BD142" s="1041">
        <f>IF($BE$3="４週",BB142/4,IF($BE$3="暦月",(BB142/($BE$8/7)),""))</f>
        <v>0</v>
      </c>
      <c r="BE142" s="1040"/>
      <c r="BF142" s="1042"/>
      <c r="BG142" s="1043"/>
      <c r="BH142" s="1043"/>
      <c r="BI142" s="1043"/>
      <c r="BJ142" s="1044"/>
    </row>
    <row r="143" spans="2:62" ht="20.25" customHeight="1">
      <c r="B143" s="946">
        <f>B141+1</f>
        <v>64</v>
      </c>
      <c r="C143" s="1004"/>
      <c r="D143" s="1005"/>
      <c r="E143" s="981"/>
      <c r="F143" s="982"/>
      <c r="G143" s="981"/>
      <c r="H143" s="982"/>
      <c r="I143" s="1008"/>
      <c r="J143" s="1009"/>
      <c r="K143" s="1010"/>
      <c r="L143" s="1011"/>
      <c r="M143" s="1011"/>
      <c r="N143" s="1005"/>
      <c r="O143" s="987"/>
      <c r="P143" s="988"/>
      <c r="Q143" s="988"/>
      <c r="R143" s="988"/>
      <c r="S143" s="989"/>
      <c r="T143" s="1029" t="s">
        <v>882</v>
      </c>
      <c r="V143" s="1030"/>
      <c r="W143" s="1015"/>
      <c r="X143" s="1016"/>
      <c r="Y143" s="1016"/>
      <c r="Z143" s="1016"/>
      <c r="AA143" s="1016"/>
      <c r="AB143" s="1016"/>
      <c r="AC143" s="1017"/>
      <c r="AD143" s="1015"/>
      <c r="AE143" s="1016"/>
      <c r="AF143" s="1016"/>
      <c r="AG143" s="1016"/>
      <c r="AH143" s="1016"/>
      <c r="AI143" s="1016"/>
      <c r="AJ143" s="1017"/>
      <c r="AK143" s="1015"/>
      <c r="AL143" s="1016"/>
      <c r="AM143" s="1016"/>
      <c r="AN143" s="1016"/>
      <c r="AO143" s="1016"/>
      <c r="AP143" s="1016"/>
      <c r="AQ143" s="1017"/>
      <c r="AR143" s="1015"/>
      <c r="AS143" s="1016"/>
      <c r="AT143" s="1016"/>
      <c r="AU143" s="1016"/>
      <c r="AV143" s="1016"/>
      <c r="AW143" s="1016"/>
      <c r="AX143" s="1017"/>
      <c r="AY143" s="1015"/>
      <c r="AZ143" s="1016"/>
      <c r="BA143" s="1018"/>
      <c r="BB143" s="1019"/>
      <c r="BC143" s="1020"/>
      <c r="BD143" s="1021"/>
      <c r="BE143" s="1022"/>
      <c r="BF143" s="1023"/>
      <c r="BG143" s="1024"/>
      <c r="BH143" s="1024"/>
      <c r="BI143" s="1024"/>
      <c r="BJ143" s="1025"/>
    </row>
    <row r="144" spans="2:62" ht="20.25" customHeight="1">
      <c r="B144" s="975"/>
      <c r="C144" s="1031"/>
      <c r="D144" s="1032"/>
      <c r="E144" s="1033"/>
      <c r="F144" s="1034">
        <f>C143</f>
        <v>0</v>
      </c>
      <c r="G144" s="1033"/>
      <c r="H144" s="1034">
        <f>I143</f>
        <v>0</v>
      </c>
      <c r="I144" s="1035"/>
      <c r="J144" s="1036"/>
      <c r="K144" s="1037"/>
      <c r="L144" s="1038"/>
      <c r="M144" s="1038"/>
      <c r="N144" s="1032"/>
      <c r="O144" s="987"/>
      <c r="P144" s="988"/>
      <c r="Q144" s="988"/>
      <c r="R144" s="988"/>
      <c r="S144" s="989"/>
      <c r="T144" s="1026" t="s">
        <v>885</v>
      </c>
      <c r="U144" s="1027"/>
      <c r="V144" s="1028"/>
      <c r="W144" s="993" t="str">
        <f>IF(W143="","",VLOOKUP(W143,'シフト記号表（従来型・ユニット型共通）'!$C$6:$L$47,10,FALSE))</f>
        <v/>
      </c>
      <c r="X144" s="994" t="str">
        <f>IF(X143="","",VLOOKUP(X143,'シフト記号表（従来型・ユニット型共通）'!$C$6:$L$47,10,FALSE))</f>
        <v/>
      </c>
      <c r="Y144" s="994" t="str">
        <f>IF(Y143="","",VLOOKUP(Y143,'シフト記号表（従来型・ユニット型共通）'!$C$6:$L$47,10,FALSE))</f>
        <v/>
      </c>
      <c r="Z144" s="994" t="str">
        <f>IF(Z143="","",VLOOKUP(Z143,'シフト記号表（従来型・ユニット型共通）'!$C$6:$L$47,10,FALSE))</f>
        <v/>
      </c>
      <c r="AA144" s="994" t="str">
        <f>IF(AA143="","",VLOOKUP(AA143,'シフト記号表（従来型・ユニット型共通）'!$C$6:$L$47,10,FALSE))</f>
        <v/>
      </c>
      <c r="AB144" s="994" t="str">
        <f>IF(AB143="","",VLOOKUP(AB143,'シフト記号表（従来型・ユニット型共通）'!$C$6:$L$47,10,FALSE))</f>
        <v/>
      </c>
      <c r="AC144" s="995" t="str">
        <f>IF(AC143="","",VLOOKUP(AC143,'シフト記号表（従来型・ユニット型共通）'!$C$6:$L$47,10,FALSE))</f>
        <v/>
      </c>
      <c r="AD144" s="993" t="str">
        <f>IF(AD143="","",VLOOKUP(AD143,'シフト記号表（従来型・ユニット型共通）'!$C$6:$L$47,10,FALSE))</f>
        <v/>
      </c>
      <c r="AE144" s="994" t="str">
        <f>IF(AE143="","",VLOOKUP(AE143,'シフト記号表（従来型・ユニット型共通）'!$C$6:$L$47,10,FALSE))</f>
        <v/>
      </c>
      <c r="AF144" s="994" t="str">
        <f>IF(AF143="","",VLOOKUP(AF143,'シフト記号表（従来型・ユニット型共通）'!$C$6:$L$47,10,FALSE))</f>
        <v/>
      </c>
      <c r="AG144" s="994" t="str">
        <f>IF(AG143="","",VLOOKUP(AG143,'シフト記号表（従来型・ユニット型共通）'!$C$6:$L$47,10,FALSE))</f>
        <v/>
      </c>
      <c r="AH144" s="994" t="str">
        <f>IF(AH143="","",VLOOKUP(AH143,'シフト記号表（従来型・ユニット型共通）'!$C$6:$L$47,10,FALSE))</f>
        <v/>
      </c>
      <c r="AI144" s="994" t="str">
        <f>IF(AI143="","",VLOOKUP(AI143,'シフト記号表（従来型・ユニット型共通）'!$C$6:$L$47,10,FALSE))</f>
        <v/>
      </c>
      <c r="AJ144" s="995" t="str">
        <f>IF(AJ143="","",VLOOKUP(AJ143,'シフト記号表（従来型・ユニット型共通）'!$C$6:$L$47,10,FALSE))</f>
        <v/>
      </c>
      <c r="AK144" s="993" t="str">
        <f>IF(AK143="","",VLOOKUP(AK143,'シフト記号表（従来型・ユニット型共通）'!$C$6:$L$47,10,FALSE))</f>
        <v/>
      </c>
      <c r="AL144" s="994" t="str">
        <f>IF(AL143="","",VLOOKUP(AL143,'シフト記号表（従来型・ユニット型共通）'!$C$6:$L$47,10,FALSE))</f>
        <v/>
      </c>
      <c r="AM144" s="994" t="str">
        <f>IF(AM143="","",VLOOKUP(AM143,'シフト記号表（従来型・ユニット型共通）'!$C$6:$L$47,10,FALSE))</f>
        <v/>
      </c>
      <c r="AN144" s="994" t="str">
        <f>IF(AN143="","",VLOOKUP(AN143,'シフト記号表（従来型・ユニット型共通）'!$C$6:$L$47,10,FALSE))</f>
        <v/>
      </c>
      <c r="AO144" s="994" t="str">
        <f>IF(AO143="","",VLOOKUP(AO143,'シフト記号表（従来型・ユニット型共通）'!$C$6:$L$47,10,FALSE))</f>
        <v/>
      </c>
      <c r="AP144" s="994" t="str">
        <f>IF(AP143="","",VLOOKUP(AP143,'シフト記号表（従来型・ユニット型共通）'!$C$6:$L$47,10,FALSE))</f>
        <v/>
      </c>
      <c r="AQ144" s="995" t="str">
        <f>IF(AQ143="","",VLOOKUP(AQ143,'シフト記号表（従来型・ユニット型共通）'!$C$6:$L$47,10,FALSE))</f>
        <v/>
      </c>
      <c r="AR144" s="993" t="str">
        <f>IF(AR143="","",VLOOKUP(AR143,'シフト記号表（従来型・ユニット型共通）'!$C$6:$L$47,10,FALSE))</f>
        <v/>
      </c>
      <c r="AS144" s="994" t="str">
        <f>IF(AS143="","",VLOOKUP(AS143,'シフト記号表（従来型・ユニット型共通）'!$C$6:$L$47,10,FALSE))</f>
        <v/>
      </c>
      <c r="AT144" s="994" t="str">
        <f>IF(AT143="","",VLOOKUP(AT143,'シフト記号表（従来型・ユニット型共通）'!$C$6:$L$47,10,FALSE))</f>
        <v/>
      </c>
      <c r="AU144" s="994" t="str">
        <f>IF(AU143="","",VLOOKUP(AU143,'シフト記号表（従来型・ユニット型共通）'!$C$6:$L$47,10,FALSE))</f>
        <v/>
      </c>
      <c r="AV144" s="994" t="str">
        <f>IF(AV143="","",VLOOKUP(AV143,'シフト記号表（従来型・ユニット型共通）'!$C$6:$L$47,10,FALSE))</f>
        <v/>
      </c>
      <c r="AW144" s="994" t="str">
        <f>IF(AW143="","",VLOOKUP(AW143,'シフト記号表（従来型・ユニット型共通）'!$C$6:$L$47,10,FALSE))</f>
        <v/>
      </c>
      <c r="AX144" s="995" t="str">
        <f>IF(AX143="","",VLOOKUP(AX143,'シフト記号表（従来型・ユニット型共通）'!$C$6:$L$47,10,FALSE))</f>
        <v/>
      </c>
      <c r="AY144" s="993" t="str">
        <f>IF(AY143="","",VLOOKUP(AY143,'シフト記号表（従来型・ユニット型共通）'!$C$6:$L$47,10,FALSE))</f>
        <v/>
      </c>
      <c r="AZ144" s="994" t="str">
        <f>IF(AZ143="","",VLOOKUP(AZ143,'シフト記号表（従来型・ユニット型共通）'!$C$6:$L$47,10,FALSE))</f>
        <v/>
      </c>
      <c r="BA144" s="994" t="str">
        <f>IF(BA143="","",VLOOKUP(BA143,'シフト記号表（従来型・ユニット型共通）'!$C$6:$L$47,10,FALSE))</f>
        <v/>
      </c>
      <c r="BB144" s="1039">
        <f>IF($BE$3="４週",SUM(W144:AX144),IF($BE$3="暦月",SUM(W144:BA144),""))</f>
        <v>0</v>
      </c>
      <c r="BC144" s="1040"/>
      <c r="BD144" s="1041">
        <f>IF($BE$3="４週",BB144/4,IF($BE$3="暦月",(BB144/($BE$8/7)),""))</f>
        <v>0</v>
      </c>
      <c r="BE144" s="1040"/>
      <c r="BF144" s="1042"/>
      <c r="BG144" s="1043"/>
      <c r="BH144" s="1043"/>
      <c r="BI144" s="1043"/>
      <c r="BJ144" s="1044"/>
    </row>
    <row r="145" spans="2:62" ht="20.25" customHeight="1">
      <c r="B145" s="946">
        <f>B143+1</f>
        <v>65</v>
      </c>
      <c r="C145" s="1004"/>
      <c r="D145" s="1005"/>
      <c r="E145" s="981"/>
      <c r="F145" s="982"/>
      <c r="G145" s="981"/>
      <c r="H145" s="982"/>
      <c r="I145" s="1008"/>
      <c r="J145" s="1009"/>
      <c r="K145" s="1010"/>
      <c r="L145" s="1011"/>
      <c r="M145" s="1011"/>
      <c r="N145" s="1005"/>
      <c r="O145" s="987"/>
      <c r="P145" s="988"/>
      <c r="Q145" s="988"/>
      <c r="R145" s="988"/>
      <c r="S145" s="989"/>
      <c r="T145" s="1029" t="s">
        <v>882</v>
      </c>
      <c r="V145" s="1030"/>
      <c r="W145" s="1015"/>
      <c r="X145" s="1016"/>
      <c r="Y145" s="1016"/>
      <c r="Z145" s="1016"/>
      <c r="AA145" s="1016"/>
      <c r="AB145" s="1016"/>
      <c r="AC145" s="1017"/>
      <c r="AD145" s="1015"/>
      <c r="AE145" s="1016"/>
      <c r="AF145" s="1016"/>
      <c r="AG145" s="1016"/>
      <c r="AH145" s="1016"/>
      <c r="AI145" s="1016"/>
      <c r="AJ145" s="1017"/>
      <c r="AK145" s="1015"/>
      <c r="AL145" s="1016"/>
      <c r="AM145" s="1016"/>
      <c r="AN145" s="1016"/>
      <c r="AO145" s="1016"/>
      <c r="AP145" s="1016"/>
      <c r="AQ145" s="1017"/>
      <c r="AR145" s="1015"/>
      <c r="AS145" s="1016"/>
      <c r="AT145" s="1016"/>
      <c r="AU145" s="1016"/>
      <c r="AV145" s="1016"/>
      <c r="AW145" s="1016"/>
      <c r="AX145" s="1017"/>
      <c r="AY145" s="1015"/>
      <c r="AZ145" s="1016"/>
      <c r="BA145" s="1018"/>
      <c r="BB145" s="1019"/>
      <c r="BC145" s="1020"/>
      <c r="BD145" s="1021"/>
      <c r="BE145" s="1022"/>
      <c r="BF145" s="1023"/>
      <c r="BG145" s="1024"/>
      <c r="BH145" s="1024"/>
      <c r="BI145" s="1024"/>
      <c r="BJ145" s="1025"/>
    </row>
    <row r="146" spans="2:62" ht="20.25" customHeight="1">
      <c r="B146" s="975"/>
      <c r="C146" s="1031"/>
      <c r="D146" s="1032"/>
      <c r="E146" s="1033"/>
      <c r="F146" s="1034">
        <f>C145</f>
        <v>0</v>
      </c>
      <c r="G146" s="1033"/>
      <c r="H146" s="1034">
        <f>I145</f>
        <v>0</v>
      </c>
      <c r="I146" s="1035"/>
      <c r="J146" s="1036"/>
      <c r="K146" s="1037"/>
      <c r="L146" s="1038"/>
      <c r="M146" s="1038"/>
      <c r="N146" s="1032"/>
      <c r="O146" s="987"/>
      <c r="P146" s="988"/>
      <c r="Q146" s="988"/>
      <c r="R146" s="988"/>
      <c r="S146" s="989"/>
      <c r="T146" s="1026" t="s">
        <v>885</v>
      </c>
      <c r="U146" s="1027"/>
      <c r="V146" s="1028"/>
      <c r="W146" s="993" t="str">
        <f>IF(W145="","",VLOOKUP(W145,'シフト記号表（従来型・ユニット型共通）'!$C$6:$L$47,10,FALSE))</f>
        <v/>
      </c>
      <c r="X146" s="994" t="str">
        <f>IF(X145="","",VLOOKUP(X145,'シフト記号表（従来型・ユニット型共通）'!$C$6:$L$47,10,FALSE))</f>
        <v/>
      </c>
      <c r="Y146" s="994" t="str">
        <f>IF(Y145="","",VLOOKUP(Y145,'シフト記号表（従来型・ユニット型共通）'!$C$6:$L$47,10,FALSE))</f>
        <v/>
      </c>
      <c r="Z146" s="994" t="str">
        <f>IF(Z145="","",VLOOKUP(Z145,'シフト記号表（従来型・ユニット型共通）'!$C$6:$L$47,10,FALSE))</f>
        <v/>
      </c>
      <c r="AA146" s="994" t="str">
        <f>IF(AA145="","",VLOOKUP(AA145,'シフト記号表（従来型・ユニット型共通）'!$C$6:$L$47,10,FALSE))</f>
        <v/>
      </c>
      <c r="AB146" s="994" t="str">
        <f>IF(AB145="","",VLOOKUP(AB145,'シフト記号表（従来型・ユニット型共通）'!$C$6:$L$47,10,FALSE))</f>
        <v/>
      </c>
      <c r="AC146" s="995" t="str">
        <f>IF(AC145="","",VLOOKUP(AC145,'シフト記号表（従来型・ユニット型共通）'!$C$6:$L$47,10,FALSE))</f>
        <v/>
      </c>
      <c r="AD146" s="993" t="str">
        <f>IF(AD145="","",VLOOKUP(AD145,'シフト記号表（従来型・ユニット型共通）'!$C$6:$L$47,10,FALSE))</f>
        <v/>
      </c>
      <c r="AE146" s="994" t="str">
        <f>IF(AE145="","",VLOOKUP(AE145,'シフト記号表（従来型・ユニット型共通）'!$C$6:$L$47,10,FALSE))</f>
        <v/>
      </c>
      <c r="AF146" s="994" t="str">
        <f>IF(AF145="","",VLOOKUP(AF145,'シフト記号表（従来型・ユニット型共通）'!$C$6:$L$47,10,FALSE))</f>
        <v/>
      </c>
      <c r="AG146" s="994" t="str">
        <f>IF(AG145="","",VLOOKUP(AG145,'シフト記号表（従来型・ユニット型共通）'!$C$6:$L$47,10,FALSE))</f>
        <v/>
      </c>
      <c r="AH146" s="994" t="str">
        <f>IF(AH145="","",VLOOKUP(AH145,'シフト記号表（従来型・ユニット型共通）'!$C$6:$L$47,10,FALSE))</f>
        <v/>
      </c>
      <c r="AI146" s="994" t="str">
        <f>IF(AI145="","",VLOOKUP(AI145,'シフト記号表（従来型・ユニット型共通）'!$C$6:$L$47,10,FALSE))</f>
        <v/>
      </c>
      <c r="AJ146" s="995" t="str">
        <f>IF(AJ145="","",VLOOKUP(AJ145,'シフト記号表（従来型・ユニット型共通）'!$C$6:$L$47,10,FALSE))</f>
        <v/>
      </c>
      <c r="AK146" s="993" t="str">
        <f>IF(AK145="","",VLOOKUP(AK145,'シフト記号表（従来型・ユニット型共通）'!$C$6:$L$47,10,FALSE))</f>
        <v/>
      </c>
      <c r="AL146" s="994" t="str">
        <f>IF(AL145="","",VLOOKUP(AL145,'シフト記号表（従来型・ユニット型共通）'!$C$6:$L$47,10,FALSE))</f>
        <v/>
      </c>
      <c r="AM146" s="994" t="str">
        <f>IF(AM145="","",VLOOKUP(AM145,'シフト記号表（従来型・ユニット型共通）'!$C$6:$L$47,10,FALSE))</f>
        <v/>
      </c>
      <c r="AN146" s="994" t="str">
        <f>IF(AN145="","",VLOOKUP(AN145,'シフト記号表（従来型・ユニット型共通）'!$C$6:$L$47,10,FALSE))</f>
        <v/>
      </c>
      <c r="AO146" s="994" t="str">
        <f>IF(AO145="","",VLOOKUP(AO145,'シフト記号表（従来型・ユニット型共通）'!$C$6:$L$47,10,FALSE))</f>
        <v/>
      </c>
      <c r="AP146" s="994" t="str">
        <f>IF(AP145="","",VLOOKUP(AP145,'シフト記号表（従来型・ユニット型共通）'!$C$6:$L$47,10,FALSE))</f>
        <v/>
      </c>
      <c r="AQ146" s="995" t="str">
        <f>IF(AQ145="","",VLOOKUP(AQ145,'シフト記号表（従来型・ユニット型共通）'!$C$6:$L$47,10,FALSE))</f>
        <v/>
      </c>
      <c r="AR146" s="993" t="str">
        <f>IF(AR145="","",VLOOKUP(AR145,'シフト記号表（従来型・ユニット型共通）'!$C$6:$L$47,10,FALSE))</f>
        <v/>
      </c>
      <c r="AS146" s="994" t="str">
        <f>IF(AS145="","",VLOOKUP(AS145,'シフト記号表（従来型・ユニット型共通）'!$C$6:$L$47,10,FALSE))</f>
        <v/>
      </c>
      <c r="AT146" s="994" t="str">
        <f>IF(AT145="","",VLOOKUP(AT145,'シフト記号表（従来型・ユニット型共通）'!$C$6:$L$47,10,FALSE))</f>
        <v/>
      </c>
      <c r="AU146" s="994" t="str">
        <f>IF(AU145="","",VLOOKUP(AU145,'シフト記号表（従来型・ユニット型共通）'!$C$6:$L$47,10,FALSE))</f>
        <v/>
      </c>
      <c r="AV146" s="994" t="str">
        <f>IF(AV145="","",VLOOKUP(AV145,'シフト記号表（従来型・ユニット型共通）'!$C$6:$L$47,10,FALSE))</f>
        <v/>
      </c>
      <c r="AW146" s="994" t="str">
        <f>IF(AW145="","",VLOOKUP(AW145,'シフト記号表（従来型・ユニット型共通）'!$C$6:$L$47,10,FALSE))</f>
        <v/>
      </c>
      <c r="AX146" s="995" t="str">
        <f>IF(AX145="","",VLOOKUP(AX145,'シフト記号表（従来型・ユニット型共通）'!$C$6:$L$47,10,FALSE))</f>
        <v/>
      </c>
      <c r="AY146" s="993" t="str">
        <f>IF(AY145="","",VLOOKUP(AY145,'シフト記号表（従来型・ユニット型共通）'!$C$6:$L$47,10,FALSE))</f>
        <v/>
      </c>
      <c r="AZ146" s="994" t="str">
        <f>IF(AZ145="","",VLOOKUP(AZ145,'シフト記号表（従来型・ユニット型共通）'!$C$6:$L$47,10,FALSE))</f>
        <v/>
      </c>
      <c r="BA146" s="994" t="str">
        <f>IF(BA145="","",VLOOKUP(BA145,'シフト記号表（従来型・ユニット型共通）'!$C$6:$L$47,10,FALSE))</f>
        <v/>
      </c>
      <c r="BB146" s="1039">
        <f>IF($BE$3="４週",SUM(W146:AX146),IF($BE$3="暦月",SUM(W146:BA146),""))</f>
        <v>0</v>
      </c>
      <c r="BC146" s="1040"/>
      <c r="BD146" s="1041">
        <f>IF($BE$3="４週",BB146/4,IF($BE$3="暦月",(BB146/($BE$8/7)),""))</f>
        <v>0</v>
      </c>
      <c r="BE146" s="1040"/>
      <c r="BF146" s="1042"/>
      <c r="BG146" s="1043"/>
      <c r="BH146" s="1043"/>
      <c r="BI146" s="1043"/>
      <c r="BJ146" s="1044"/>
    </row>
    <row r="147" spans="2:62" ht="20.25" customHeight="1">
      <c r="B147" s="946">
        <f>B145+1</f>
        <v>66</v>
      </c>
      <c r="C147" s="1004"/>
      <c r="D147" s="1005"/>
      <c r="E147" s="981"/>
      <c r="F147" s="982"/>
      <c r="G147" s="981"/>
      <c r="H147" s="982"/>
      <c r="I147" s="1008"/>
      <c r="J147" s="1009"/>
      <c r="K147" s="1010"/>
      <c r="L147" s="1011"/>
      <c r="M147" s="1011"/>
      <c r="N147" s="1005"/>
      <c r="O147" s="987"/>
      <c r="P147" s="988"/>
      <c r="Q147" s="988"/>
      <c r="R147" s="988"/>
      <c r="S147" s="989"/>
      <c r="T147" s="1029" t="s">
        <v>882</v>
      </c>
      <c r="V147" s="1030"/>
      <c r="W147" s="1015"/>
      <c r="X147" s="1016"/>
      <c r="Y147" s="1016"/>
      <c r="Z147" s="1016"/>
      <c r="AA147" s="1016"/>
      <c r="AB147" s="1016"/>
      <c r="AC147" s="1017"/>
      <c r="AD147" s="1015"/>
      <c r="AE147" s="1016"/>
      <c r="AF147" s="1016"/>
      <c r="AG147" s="1016"/>
      <c r="AH147" s="1016"/>
      <c r="AI147" s="1016"/>
      <c r="AJ147" s="1017"/>
      <c r="AK147" s="1015"/>
      <c r="AL147" s="1016"/>
      <c r="AM147" s="1016"/>
      <c r="AN147" s="1016"/>
      <c r="AO147" s="1016"/>
      <c r="AP147" s="1016"/>
      <c r="AQ147" s="1017"/>
      <c r="AR147" s="1015"/>
      <c r="AS147" s="1016"/>
      <c r="AT147" s="1016"/>
      <c r="AU147" s="1016"/>
      <c r="AV147" s="1016"/>
      <c r="AW147" s="1016"/>
      <c r="AX147" s="1017"/>
      <c r="AY147" s="1015"/>
      <c r="AZ147" s="1016"/>
      <c r="BA147" s="1018"/>
      <c r="BB147" s="1019"/>
      <c r="BC147" s="1020"/>
      <c r="BD147" s="1021"/>
      <c r="BE147" s="1022"/>
      <c r="BF147" s="1023"/>
      <c r="BG147" s="1024"/>
      <c r="BH147" s="1024"/>
      <c r="BI147" s="1024"/>
      <c r="BJ147" s="1025"/>
    </row>
    <row r="148" spans="2:62" ht="20.25" customHeight="1">
      <c r="B148" s="975"/>
      <c r="C148" s="1031"/>
      <c r="D148" s="1032"/>
      <c r="E148" s="1033"/>
      <c r="F148" s="1034">
        <f>C147</f>
        <v>0</v>
      </c>
      <c r="G148" s="1033"/>
      <c r="H148" s="1034">
        <f>I147</f>
        <v>0</v>
      </c>
      <c r="I148" s="1035"/>
      <c r="J148" s="1036"/>
      <c r="K148" s="1037"/>
      <c r="L148" s="1038"/>
      <c r="M148" s="1038"/>
      <c r="N148" s="1032"/>
      <c r="O148" s="987"/>
      <c r="P148" s="988"/>
      <c r="Q148" s="988"/>
      <c r="R148" s="988"/>
      <c r="S148" s="989"/>
      <c r="T148" s="1026" t="s">
        <v>885</v>
      </c>
      <c r="U148" s="1027"/>
      <c r="V148" s="1028"/>
      <c r="W148" s="993" t="str">
        <f>IF(W147="","",VLOOKUP(W147,'シフト記号表（従来型・ユニット型共通）'!$C$6:$L$47,10,FALSE))</f>
        <v/>
      </c>
      <c r="X148" s="994" t="str">
        <f>IF(X147="","",VLOOKUP(X147,'シフト記号表（従来型・ユニット型共通）'!$C$6:$L$47,10,FALSE))</f>
        <v/>
      </c>
      <c r="Y148" s="994" t="str">
        <f>IF(Y147="","",VLOOKUP(Y147,'シフト記号表（従来型・ユニット型共通）'!$C$6:$L$47,10,FALSE))</f>
        <v/>
      </c>
      <c r="Z148" s="994" t="str">
        <f>IF(Z147="","",VLOOKUP(Z147,'シフト記号表（従来型・ユニット型共通）'!$C$6:$L$47,10,FALSE))</f>
        <v/>
      </c>
      <c r="AA148" s="994" t="str">
        <f>IF(AA147="","",VLOOKUP(AA147,'シフト記号表（従来型・ユニット型共通）'!$C$6:$L$47,10,FALSE))</f>
        <v/>
      </c>
      <c r="AB148" s="994" t="str">
        <f>IF(AB147="","",VLOOKUP(AB147,'シフト記号表（従来型・ユニット型共通）'!$C$6:$L$47,10,FALSE))</f>
        <v/>
      </c>
      <c r="AC148" s="995" t="str">
        <f>IF(AC147="","",VLOOKUP(AC147,'シフト記号表（従来型・ユニット型共通）'!$C$6:$L$47,10,FALSE))</f>
        <v/>
      </c>
      <c r="AD148" s="993" t="str">
        <f>IF(AD147="","",VLOOKUP(AD147,'シフト記号表（従来型・ユニット型共通）'!$C$6:$L$47,10,FALSE))</f>
        <v/>
      </c>
      <c r="AE148" s="994" t="str">
        <f>IF(AE147="","",VLOOKUP(AE147,'シフト記号表（従来型・ユニット型共通）'!$C$6:$L$47,10,FALSE))</f>
        <v/>
      </c>
      <c r="AF148" s="994" t="str">
        <f>IF(AF147="","",VLOOKUP(AF147,'シフト記号表（従来型・ユニット型共通）'!$C$6:$L$47,10,FALSE))</f>
        <v/>
      </c>
      <c r="AG148" s="994" t="str">
        <f>IF(AG147="","",VLOOKUP(AG147,'シフト記号表（従来型・ユニット型共通）'!$C$6:$L$47,10,FALSE))</f>
        <v/>
      </c>
      <c r="AH148" s="994" t="str">
        <f>IF(AH147="","",VLOOKUP(AH147,'シフト記号表（従来型・ユニット型共通）'!$C$6:$L$47,10,FALSE))</f>
        <v/>
      </c>
      <c r="AI148" s="994" t="str">
        <f>IF(AI147="","",VLOOKUP(AI147,'シフト記号表（従来型・ユニット型共通）'!$C$6:$L$47,10,FALSE))</f>
        <v/>
      </c>
      <c r="AJ148" s="995" t="str">
        <f>IF(AJ147="","",VLOOKUP(AJ147,'シフト記号表（従来型・ユニット型共通）'!$C$6:$L$47,10,FALSE))</f>
        <v/>
      </c>
      <c r="AK148" s="993" t="str">
        <f>IF(AK147="","",VLOOKUP(AK147,'シフト記号表（従来型・ユニット型共通）'!$C$6:$L$47,10,FALSE))</f>
        <v/>
      </c>
      <c r="AL148" s="994" t="str">
        <f>IF(AL147="","",VLOOKUP(AL147,'シフト記号表（従来型・ユニット型共通）'!$C$6:$L$47,10,FALSE))</f>
        <v/>
      </c>
      <c r="AM148" s="994" t="str">
        <f>IF(AM147="","",VLOOKUP(AM147,'シフト記号表（従来型・ユニット型共通）'!$C$6:$L$47,10,FALSE))</f>
        <v/>
      </c>
      <c r="AN148" s="994" t="str">
        <f>IF(AN147="","",VLOOKUP(AN147,'シフト記号表（従来型・ユニット型共通）'!$C$6:$L$47,10,FALSE))</f>
        <v/>
      </c>
      <c r="AO148" s="994" t="str">
        <f>IF(AO147="","",VLOOKUP(AO147,'シフト記号表（従来型・ユニット型共通）'!$C$6:$L$47,10,FALSE))</f>
        <v/>
      </c>
      <c r="AP148" s="994" t="str">
        <f>IF(AP147="","",VLOOKUP(AP147,'シフト記号表（従来型・ユニット型共通）'!$C$6:$L$47,10,FALSE))</f>
        <v/>
      </c>
      <c r="AQ148" s="995" t="str">
        <f>IF(AQ147="","",VLOOKUP(AQ147,'シフト記号表（従来型・ユニット型共通）'!$C$6:$L$47,10,FALSE))</f>
        <v/>
      </c>
      <c r="AR148" s="993" t="str">
        <f>IF(AR147="","",VLOOKUP(AR147,'シフト記号表（従来型・ユニット型共通）'!$C$6:$L$47,10,FALSE))</f>
        <v/>
      </c>
      <c r="AS148" s="994" t="str">
        <f>IF(AS147="","",VLOOKUP(AS147,'シフト記号表（従来型・ユニット型共通）'!$C$6:$L$47,10,FALSE))</f>
        <v/>
      </c>
      <c r="AT148" s="994" t="str">
        <f>IF(AT147="","",VLOOKUP(AT147,'シフト記号表（従来型・ユニット型共通）'!$C$6:$L$47,10,FALSE))</f>
        <v/>
      </c>
      <c r="AU148" s="994" t="str">
        <f>IF(AU147="","",VLOOKUP(AU147,'シフト記号表（従来型・ユニット型共通）'!$C$6:$L$47,10,FALSE))</f>
        <v/>
      </c>
      <c r="AV148" s="994" t="str">
        <f>IF(AV147="","",VLOOKUP(AV147,'シフト記号表（従来型・ユニット型共通）'!$C$6:$L$47,10,FALSE))</f>
        <v/>
      </c>
      <c r="AW148" s="994" t="str">
        <f>IF(AW147="","",VLOOKUP(AW147,'シフト記号表（従来型・ユニット型共通）'!$C$6:$L$47,10,FALSE))</f>
        <v/>
      </c>
      <c r="AX148" s="995" t="str">
        <f>IF(AX147="","",VLOOKUP(AX147,'シフト記号表（従来型・ユニット型共通）'!$C$6:$L$47,10,FALSE))</f>
        <v/>
      </c>
      <c r="AY148" s="993" t="str">
        <f>IF(AY147="","",VLOOKUP(AY147,'シフト記号表（従来型・ユニット型共通）'!$C$6:$L$47,10,FALSE))</f>
        <v/>
      </c>
      <c r="AZ148" s="994" t="str">
        <f>IF(AZ147="","",VLOOKUP(AZ147,'シフト記号表（従来型・ユニット型共通）'!$C$6:$L$47,10,FALSE))</f>
        <v/>
      </c>
      <c r="BA148" s="994" t="str">
        <f>IF(BA147="","",VLOOKUP(BA147,'シフト記号表（従来型・ユニット型共通）'!$C$6:$L$47,10,FALSE))</f>
        <v/>
      </c>
      <c r="BB148" s="1039">
        <f>IF($BE$3="４週",SUM(W148:AX148),IF($BE$3="暦月",SUM(W148:BA148),""))</f>
        <v>0</v>
      </c>
      <c r="BC148" s="1040"/>
      <c r="BD148" s="1041">
        <f>IF($BE$3="４週",BB148/4,IF($BE$3="暦月",(BB148/($BE$8/7)),""))</f>
        <v>0</v>
      </c>
      <c r="BE148" s="1040"/>
      <c r="BF148" s="1042"/>
      <c r="BG148" s="1043"/>
      <c r="BH148" s="1043"/>
      <c r="BI148" s="1043"/>
      <c r="BJ148" s="1044"/>
    </row>
    <row r="149" spans="2:62" ht="20.25" customHeight="1">
      <c r="B149" s="946">
        <f>B147+1</f>
        <v>67</v>
      </c>
      <c r="C149" s="1004"/>
      <c r="D149" s="1005"/>
      <c r="E149" s="981"/>
      <c r="F149" s="982"/>
      <c r="G149" s="981"/>
      <c r="H149" s="982"/>
      <c r="I149" s="1008"/>
      <c r="J149" s="1009"/>
      <c r="K149" s="1010"/>
      <c r="L149" s="1011"/>
      <c r="M149" s="1011"/>
      <c r="N149" s="1005"/>
      <c r="O149" s="987"/>
      <c r="P149" s="988"/>
      <c r="Q149" s="988"/>
      <c r="R149" s="988"/>
      <c r="S149" s="989"/>
      <c r="T149" s="1029" t="s">
        <v>882</v>
      </c>
      <c r="V149" s="1030"/>
      <c r="W149" s="1015"/>
      <c r="X149" s="1016"/>
      <c r="Y149" s="1016"/>
      <c r="Z149" s="1016"/>
      <c r="AA149" s="1016"/>
      <c r="AB149" s="1016"/>
      <c r="AC149" s="1017"/>
      <c r="AD149" s="1015"/>
      <c r="AE149" s="1016"/>
      <c r="AF149" s="1016"/>
      <c r="AG149" s="1016"/>
      <c r="AH149" s="1016"/>
      <c r="AI149" s="1016"/>
      <c r="AJ149" s="1017"/>
      <c r="AK149" s="1015"/>
      <c r="AL149" s="1016"/>
      <c r="AM149" s="1016"/>
      <c r="AN149" s="1016"/>
      <c r="AO149" s="1016"/>
      <c r="AP149" s="1016"/>
      <c r="AQ149" s="1017"/>
      <c r="AR149" s="1015"/>
      <c r="AS149" s="1016"/>
      <c r="AT149" s="1016"/>
      <c r="AU149" s="1016"/>
      <c r="AV149" s="1016"/>
      <c r="AW149" s="1016"/>
      <c r="AX149" s="1017"/>
      <c r="AY149" s="1015"/>
      <c r="AZ149" s="1016"/>
      <c r="BA149" s="1018"/>
      <c r="BB149" s="1019"/>
      <c r="BC149" s="1020"/>
      <c r="BD149" s="1021"/>
      <c r="BE149" s="1022"/>
      <c r="BF149" s="1023"/>
      <c r="BG149" s="1024"/>
      <c r="BH149" s="1024"/>
      <c r="BI149" s="1024"/>
      <c r="BJ149" s="1025"/>
    </row>
    <row r="150" spans="2:62" ht="20.25" customHeight="1">
      <c r="B150" s="975"/>
      <c r="C150" s="1031"/>
      <c r="D150" s="1032"/>
      <c r="E150" s="1033"/>
      <c r="F150" s="1034">
        <f>C149</f>
        <v>0</v>
      </c>
      <c r="G150" s="1033"/>
      <c r="H150" s="1034">
        <f>I149</f>
        <v>0</v>
      </c>
      <c r="I150" s="1035"/>
      <c r="J150" s="1036"/>
      <c r="K150" s="1037"/>
      <c r="L150" s="1038"/>
      <c r="M150" s="1038"/>
      <c r="N150" s="1032"/>
      <c r="O150" s="987"/>
      <c r="P150" s="988"/>
      <c r="Q150" s="988"/>
      <c r="R150" s="988"/>
      <c r="S150" s="989"/>
      <c r="T150" s="1026" t="s">
        <v>885</v>
      </c>
      <c r="U150" s="1027"/>
      <c r="V150" s="1028"/>
      <c r="W150" s="993" t="str">
        <f>IF(W149="","",VLOOKUP(W149,'シフト記号表（従来型・ユニット型共通）'!$C$6:$L$47,10,FALSE))</f>
        <v/>
      </c>
      <c r="X150" s="994" t="str">
        <f>IF(X149="","",VLOOKUP(X149,'シフト記号表（従来型・ユニット型共通）'!$C$6:$L$47,10,FALSE))</f>
        <v/>
      </c>
      <c r="Y150" s="994" t="str">
        <f>IF(Y149="","",VLOOKUP(Y149,'シフト記号表（従来型・ユニット型共通）'!$C$6:$L$47,10,FALSE))</f>
        <v/>
      </c>
      <c r="Z150" s="994" t="str">
        <f>IF(Z149="","",VLOOKUP(Z149,'シフト記号表（従来型・ユニット型共通）'!$C$6:$L$47,10,FALSE))</f>
        <v/>
      </c>
      <c r="AA150" s="994" t="str">
        <f>IF(AA149="","",VLOOKUP(AA149,'シフト記号表（従来型・ユニット型共通）'!$C$6:$L$47,10,FALSE))</f>
        <v/>
      </c>
      <c r="AB150" s="994" t="str">
        <f>IF(AB149="","",VLOOKUP(AB149,'シフト記号表（従来型・ユニット型共通）'!$C$6:$L$47,10,FALSE))</f>
        <v/>
      </c>
      <c r="AC150" s="995" t="str">
        <f>IF(AC149="","",VLOOKUP(AC149,'シフト記号表（従来型・ユニット型共通）'!$C$6:$L$47,10,FALSE))</f>
        <v/>
      </c>
      <c r="AD150" s="993" t="str">
        <f>IF(AD149="","",VLOOKUP(AD149,'シフト記号表（従来型・ユニット型共通）'!$C$6:$L$47,10,FALSE))</f>
        <v/>
      </c>
      <c r="AE150" s="994" t="str">
        <f>IF(AE149="","",VLOOKUP(AE149,'シフト記号表（従来型・ユニット型共通）'!$C$6:$L$47,10,FALSE))</f>
        <v/>
      </c>
      <c r="AF150" s="994" t="str">
        <f>IF(AF149="","",VLOOKUP(AF149,'シフト記号表（従来型・ユニット型共通）'!$C$6:$L$47,10,FALSE))</f>
        <v/>
      </c>
      <c r="AG150" s="994" t="str">
        <f>IF(AG149="","",VLOOKUP(AG149,'シフト記号表（従来型・ユニット型共通）'!$C$6:$L$47,10,FALSE))</f>
        <v/>
      </c>
      <c r="AH150" s="994" t="str">
        <f>IF(AH149="","",VLOOKUP(AH149,'シフト記号表（従来型・ユニット型共通）'!$C$6:$L$47,10,FALSE))</f>
        <v/>
      </c>
      <c r="AI150" s="994" t="str">
        <f>IF(AI149="","",VLOOKUP(AI149,'シフト記号表（従来型・ユニット型共通）'!$C$6:$L$47,10,FALSE))</f>
        <v/>
      </c>
      <c r="AJ150" s="995" t="str">
        <f>IF(AJ149="","",VLOOKUP(AJ149,'シフト記号表（従来型・ユニット型共通）'!$C$6:$L$47,10,FALSE))</f>
        <v/>
      </c>
      <c r="AK150" s="993" t="str">
        <f>IF(AK149="","",VLOOKUP(AK149,'シフト記号表（従来型・ユニット型共通）'!$C$6:$L$47,10,FALSE))</f>
        <v/>
      </c>
      <c r="AL150" s="994" t="str">
        <f>IF(AL149="","",VLOOKUP(AL149,'シフト記号表（従来型・ユニット型共通）'!$C$6:$L$47,10,FALSE))</f>
        <v/>
      </c>
      <c r="AM150" s="994" t="str">
        <f>IF(AM149="","",VLOOKUP(AM149,'シフト記号表（従来型・ユニット型共通）'!$C$6:$L$47,10,FALSE))</f>
        <v/>
      </c>
      <c r="AN150" s="994" t="str">
        <f>IF(AN149="","",VLOOKUP(AN149,'シフト記号表（従来型・ユニット型共通）'!$C$6:$L$47,10,FALSE))</f>
        <v/>
      </c>
      <c r="AO150" s="994" t="str">
        <f>IF(AO149="","",VLOOKUP(AO149,'シフト記号表（従来型・ユニット型共通）'!$C$6:$L$47,10,FALSE))</f>
        <v/>
      </c>
      <c r="AP150" s="994" t="str">
        <f>IF(AP149="","",VLOOKUP(AP149,'シフト記号表（従来型・ユニット型共通）'!$C$6:$L$47,10,FALSE))</f>
        <v/>
      </c>
      <c r="AQ150" s="995" t="str">
        <f>IF(AQ149="","",VLOOKUP(AQ149,'シフト記号表（従来型・ユニット型共通）'!$C$6:$L$47,10,FALSE))</f>
        <v/>
      </c>
      <c r="AR150" s="993" t="str">
        <f>IF(AR149="","",VLOOKUP(AR149,'シフト記号表（従来型・ユニット型共通）'!$C$6:$L$47,10,FALSE))</f>
        <v/>
      </c>
      <c r="AS150" s="994" t="str">
        <f>IF(AS149="","",VLOOKUP(AS149,'シフト記号表（従来型・ユニット型共通）'!$C$6:$L$47,10,FALSE))</f>
        <v/>
      </c>
      <c r="AT150" s="994" t="str">
        <f>IF(AT149="","",VLOOKUP(AT149,'シフト記号表（従来型・ユニット型共通）'!$C$6:$L$47,10,FALSE))</f>
        <v/>
      </c>
      <c r="AU150" s="994" t="str">
        <f>IF(AU149="","",VLOOKUP(AU149,'シフト記号表（従来型・ユニット型共通）'!$C$6:$L$47,10,FALSE))</f>
        <v/>
      </c>
      <c r="AV150" s="994" t="str">
        <f>IF(AV149="","",VLOOKUP(AV149,'シフト記号表（従来型・ユニット型共通）'!$C$6:$L$47,10,FALSE))</f>
        <v/>
      </c>
      <c r="AW150" s="994" t="str">
        <f>IF(AW149="","",VLOOKUP(AW149,'シフト記号表（従来型・ユニット型共通）'!$C$6:$L$47,10,FALSE))</f>
        <v/>
      </c>
      <c r="AX150" s="995" t="str">
        <f>IF(AX149="","",VLOOKUP(AX149,'シフト記号表（従来型・ユニット型共通）'!$C$6:$L$47,10,FALSE))</f>
        <v/>
      </c>
      <c r="AY150" s="993" t="str">
        <f>IF(AY149="","",VLOOKUP(AY149,'シフト記号表（従来型・ユニット型共通）'!$C$6:$L$47,10,FALSE))</f>
        <v/>
      </c>
      <c r="AZ150" s="994" t="str">
        <f>IF(AZ149="","",VLOOKUP(AZ149,'シフト記号表（従来型・ユニット型共通）'!$C$6:$L$47,10,FALSE))</f>
        <v/>
      </c>
      <c r="BA150" s="994" t="str">
        <f>IF(BA149="","",VLOOKUP(BA149,'シフト記号表（従来型・ユニット型共通）'!$C$6:$L$47,10,FALSE))</f>
        <v/>
      </c>
      <c r="BB150" s="1039">
        <f>IF($BE$3="４週",SUM(W150:AX150),IF($BE$3="暦月",SUM(W150:BA150),""))</f>
        <v>0</v>
      </c>
      <c r="BC150" s="1040"/>
      <c r="BD150" s="1041">
        <f>IF($BE$3="４週",BB150/4,IF($BE$3="暦月",(BB150/($BE$8/7)),""))</f>
        <v>0</v>
      </c>
      <c r="BE150" s="1040"/>
      <c r="BF150" s="1042"/>
      <c r="BG150" s="1043"/>
      <c r="BH150" s="1043"/>
      <c r="BI150" s="1043"/>
      <c r="BJ150" s="1044"/>
    </row>
    <row r="151" spans="2:62" ht="20.25" customHeight="1">
      <c r="B151" s="946">
        <f>B149+1</f>
        <v>68</v>
      </c>
      <c r="C151" s="1004"/>
      <c r="D151" s="1005"/>
      <c r="E151" s="981"/>
      <c r="F151" s="982"/>
      <c r="G151" s="981"/>
      <c r="H151" s="982"/>
      <c r="I151" s="1008"/>
      <c r="J151" s="1009"/>
      <c r="K151" s="1010"/>
      <c r="L151" s="1011"/>
      <c r="M151" s="1011"/>
      <c r="N151" s="1005"/>
      <c r="O151" s="987"/>
      <c r="P151" s="988"/>
      <c r="Q151" s="988"/>
      <c r="R151" s="988"/>
      <c r="S151" s="989"/>
      <c r="T151" s="1029" t="s">
        <v>882</v>
      </c>
      <c r="V151" s="1030"/>
      <c r="W151" s="1015"/>
      <c r="X151" s="1016"/>
      <c r="Y151" s="1016"/>
      <c r="Z151" s="1016"/>
      <c r="AA151" s="1016"/>
      <c r="AB151" s="1016"/>
      <c r="AC151" s="1017"/>
      <c r="AD151" s="1015"/>
      <c r="AE151" s="1016"/>
      <c r="AF151" s="1016"/>
      <c r="AG151" s="1016"/>
      <c r="AH151" s="1016"/>
      <c r="AI151" s="1016"/>
      <c r="AJ151" s="1017"/>
      <c r="AK151" s="1015"/>
      <c r="AL151" s="1016"/>
      <c r="AM151" s="1016"/>
      <c r="AN151" s="1016"/>
      <c r="AO151" s="1016"/>
      <c r="AP151" s="1016"/>
      <c r="AQ151" s="1017"/>
      <c r="AR151" s="1015"/>
      <c r="AS151" s="1016"/>
      <c r="AT151" s="1016"/>
      <c r="AU151" s="1016"/>
      <c r="AV151" s="1016"/>
      <c r="AW151" s="1016"/>
      <c r="AX151" s="1017"/>
      <c r="AY151" s="1015"/>
      <c r="AZ151" s="1016"/>
      <c r="BA151" s="1018"/>
      <c r="BB151" s="1019"/>
      <c r="BC151" s="1020"/>
      <c r="BD151" s="1021"/>
      <c r="BE151" s="1022"/>
      <c r="BF151" s="1023"/>
      <c r="BG151" s="1024"/>
      <c r="BH151" s="1024"/>
      <c r="BI151" s="1024"/>
      <c r="BJ151" s="1025"/>
    </row>
    <row r="152" spans="2:62" ht="20.25" customHeight="1">
      <c r="B152" s="975"/>
      <c r="C152" s="1031"/>
      <c r="D152" s="1032"/>
      <c r="E152" s="1033"/>
      <c r="F152" s="1034">
        <f>C151</f>
        <v>0</v>
      </c>
      <c r="G152" s="1033"/>
      <c r="H152" s="1034">
        <f>I151</f>
        <v>0</v>
      </c>
      <c r="I152" s="1035"/>
      <c r="J152" s="1036"/>
      <c r="K152" s="1037"/>
      <c r="L152" s="1038"/>
      <c r="M152" s="1038"/>
      <c r="N152" s="1032"/>
      <c r="O152" s="987"/>
      <c r="P152" s="988"/>
      <c r="Q152" s="988"/>
      <c r="R152" s="988"/>
      <c r="S152" s="989"/>
      <c r="T152" s="1026" t="s">
        <v>885</v>
      </c>
      <c r="U152" s="1027"/>
      <c r="V152" s="1028"/>
      <c r="W152" s="993" t="str">
        <f>IF(W151="","",VLOOKUP(W151,'シフト記号表（従来型・ユニット型共通）'!$C$6:$L$47,10,FALSE))</f>
        <v/>
      </c>
      <c r="X152" s="994" t="str">
        <f>IF(X151="","",VLOOKUP(X151,'シフト記号表（従来型・ユニット型共通）'!$C$6:$L$47,10,FALSE))</f>
        <v/>
      </c>
      <c r="Y152" s="994" t="str">
        <f>IF(Y151="","",VLOOKUP(Y151,'シフト記号表（従来型・ユニット型共通）'!$C$6:$L$47,10,FALSE))</f>
        <v/>
      </c>
      <c r="Z152" s="994" t="str">
        <f>IF(Z151="","",VLOOKUP(Z151,'シフト記号表（従来型・ユニット型共通）'!$C$6:$L$47,10,FALSE))</f>
        <v/>
      </c>
      <c r="AA152" s="994" t="str">
        <f>IF(AA151="","",VLOOKUP(AA151,'シフト記号表（従来型・ユニット型共通）'!$C$6:$L$47,10,FALSE))</f>
        <v/>
      </c>
      <c r="AB152" s="994" t="str">
        <f>IF(AB151="","",VLOOKUP(AB151,'シフト記号表（従来型・ユニット型共通）'!$C$6:$L$47,10,FALSE))</f>
        <v/>
      </c>
      <c r="AC152" s="995" t="str">
        <f>IF(AC151="","",VLOOKUP(AC151,'シフト記号表（従来型・ユニット型共通）'!$C$6:$L$47,10,FALSE))</f>
        <v/>
      </c>
      <c r="AD152" s="993" t="str">
        <f>IF(AD151="","",VLOOKUP(AD151,'シフト記号表（従来型・ユニット型共通）'!$C$6:$L$47,10,FALSE))</f>
        <v/>
      </c>
      <c r="AE152" s="994" t="str">
        <f>IF(AE151="","",VLOOKUP(AE151,'シフト記号表（従来型・ユニット型共通）'!$C$6:$L$47,10,FALSE))</f>
        <v/>
      </c>
      <c r="AF152" s="994" t="str">
        <f>IF(AF151="","",VLOOKUP(AF151,'シフト記号表（従来型・ユニット型共通）'!$C$6:$L$47,10,FALSE))</f>
        <v/>
      </c>
      <c r="AG152" s="994" t="str">
        <f>IF(AG151="","",VLOOKUP(AG151,'シフト記号表（従来型・ユニット型共通）'!$C$6:$L$47,10,FALSE))</f>
        <v/>
      </c>
      <c r="AH152" s="994" t="str">
        <f>IF(AH151="","",VLOOKUP(AH151,'シフト記号表（従来型・ユニット型共通）'!$C$6:$L$47,10,FALSE))</f>
        <v/>
      </c>
      <c r="AI152" s="994" t="str">
        <f>IF(AI151="","",VLOOKUP(AI151,'シフト記号表（従来型・ユニット型共通）'!$C$6:$L$47,10,FALSE))</f>
        <v/>
      </c>
      <c r="AJ152" s="995" t="str">
        <f>IF(AJ151="","",VLOOKUP(AJ151,'シフト記号表（従来型・ユニット型共通）'!$C$6:$L$47,10,FALSE))</f>
        <v/>
      </c>
      <c r="AK152" s="993" t="str">
        <f>IF(AK151="","",VLOOKUP(AK151,'シフト記号表（従来型・ユニット型共通）'!$C$6:$L$47,10,FALSE))</f>
        <v/>
      </c>
      <c r="AL152" s="994" t="str">
        <f>IF(AL151="","",VLOOKUP(AL151,'シフト記号表（従来型・ユニット型共通）'!$C$6:$L$47,10,FALSE))</f>
        <v/>
      </c>
      <c r="AM152" s="994" t="str">
        <f>IF(AM151="","",VLOOKUP(AM151,'シフト記号表（従来型・ユニット型共通）'!$C$6:$L$47,10,FALSE))</f>
        <v/>
      </c>
      <c r="AN152" s="994" t="str">
        <f>IF(AN151="","",VLOOKUP(AN151,'シフト記号表（従来型・ユニット型共通）'!$C$6:$L$47,10,FALSE))</f>
        <v/>
      </c>
      <c r="AO152" s="994" t="str">
        <f>IF(AO151="","",VLOOKUP(AO151,'シフト記号表（従来型・ユニット型共通）'!$C$6:$L$47,10,FALSE))</f>
        <v/>
      </c>
      <c r="AP152" s="994" t="str">
        <f>IF(AP151="","",VLOOKUP(AP151,'シフト記号表（従来型・ユニット型共通）'!$C$6:$L$47,10,FALSE))</f>
        <v/>
      </c>
      <c r="AQ152" s="995" t="str">
        <f>IF(AQ151="","",VLOOKUP(AQ151,'シフト記号表（従来型・ユニット型共通）'!$C$6:$L$47,10,FALSE))</f>
        <v/>
      </c>
      <c r="AR152" s="993" t="str">
        <f>IF(AR151="","",VLOOKUP(AR151,'シフト記号表（従来型・ユニット型共通）'!$C$6:$L$47,10,FALSE))</f>
        <v/>
      </c>
      <c r="AS152" s="994" t="str">
        <f>IF(AS151="","",VLOOKUP(AS151,'シフト記号表（従来型・ユニット型共通）'!$C$6:$L$47,10,FALSE))</f>
        <v/>
      </c>
      <c r="AT152" s="994" t="str">
        <f>IF(AT151="","",VLOOKUP(AT151,'シフト記号表（従来型・ユニット型共通）'!$C$6:$L$47,10,FALSE))</f>
        <v/>
      </c>
      <c r="AU152" s="994" t="str">
        <f>IF(AU151="","",VLOOKUP(AU151,'シフト記号表（従来型・ユニット型共通）'!$C$6:$L$47,10,FALSE))</f>
        <v/>
      </c>
      <c r="AV152" s="994" t="str">
        <f>IF(AV151="","",VLOOKUP(AV151,'シフト記号表（従来型・ユニット型共通）'!$C$6:$L$47,10,FALSE))</f>
        <v/>
      </c>
      <c r="AW152" s="994" t="str">
        <f>IF(AW151="","",VLOOKUP(AW151,'シフト記号表（従来型・ユニット型共通）'!$C$6:$L$47,10,FALSE))</f>
        <v/>
      </c>
      <c r="AX152" s="995" t="str">
        <f>IF(AX151="","",VLOOKUP(AX151,'シフト記号表（従来型・ユニット型共通）'!$C$6:$L$47,10,FALSE))</f>
        <v/>
      </c>
      <c r="AY152" s="993" t="str">
        <f>IF(AY151="","",VLOOKUP(AY151,'シフト記号表（従来型・ユニット型共通）'!$C$6:$L$47,10,FALSE))</f>
        <v/>
      </c>
      <c r="AZ152" s="994" t="str">
        <f>IF(AZ151="","",VLOOKUP(AZ151,'シフト記号表（従来型・ユニット型共通）'!$C$6:$L$47,10,FALSE))</f>
        <v/>
      </c>
      <c r="BA152" s="994" t="str">
        <f>IF(BA151="","",VLOOKUP(BA151,'シフト記号表（従来型・ユニット型共通）'!$C$6:$L$47,10,FALSE))</f>
        <v/>
      </c>
      <c r="BB152" s="1039">
        <f>IF($BE$3="４週",SUM(W152:AX152),IF($BE$3="暦月",SUM(W152:BA152),""))</f>
        <v>0</v>
      </c>
      <c r="BC152" s="1040"/>
      <c r="BD152" s="1041">
        <f>IF($BE$3="４週",BB152/4,IF($BE$3="暦月",(BB152/($BE$8/7)),""))</f>
        <v>0</v>
      </c>
      <c r="BE152" s="1040"/>
      <c r="BF152" s="1042"/>
      <c r="BG152" s="1043"/>
      <c r="BH152" s="1043"/>
      <c r="BI152" s="1043"/>
      <c r="BJ152" s="1044"/>
    </row>
    <row r="153" spans="2:62" ht="20.25" customHeight="1">
      <c r="B153" s="946">
        <f>B151+1</f>
        <v>69</v>
      </c>
      <c r="C153" s="1004"/>
      <c r="D153" s="1005"/>
      <c r="E153" s="981"/>
      <c r="F153" s="982"/>
      <c r="G153" s="981"/>
      <c r="H153" s="982"/>
      <c r="I153" s="1008"/>
      <c r="J153" s="1009"/>
      <c r="K153" s="1010"/>
      <c r="L153" s="1011"/>
      <c r="M153" s="1011"/>
      <c r="N153" s="1005"/>
      <c r="O153" s="987"/>
      <c r="P153" s="988"/>
      <c r="Q153" s="988"/>
      <c r="R153" s="988"/>
      <c r="S153" s="989"/>
      <c r="T153" s="1029" t="s">
        <v>882</v>
      </c>
      <c r="V153" s="1030"/>
      <c r="W153" s="1015"/>
      <c r="X153" s="1016"/>
      <c r="Y153" s="1016"/>
      <c r="Z153" s="1016"/>
      <c r="AA153" s="1016"/>
      <c r="AB153" s="1016"/>
      <c r="AC153" s="1017"/>
      <c r="AD153" s="1015"/>
      <c r="AE153" s="1016"/>
      <c r="AF153" s="1016"/>
      <c r="AG153" s="1016"/>
      <c r="AH153" s="1016"/>
      <c r="AI153" s="1016"/>
      <c r="AJ153" s="1017"/>
      <c r="AK153" s="1015"/>
      <c r="AL153" s="1016"/>
      <c r="AM153" s="1016"/>
      <c r="AN153" s="1016"/>
      <c r="AO153" s="1016"/>
      <c r="AP153" s="1016"/>
      <c r="AQ153" s="1017"/>
      <c r="AR153" s="1015"/>
      <c r="AS153" s="1016"/>
      <c r="AT153" s="1016"/>
      <c r="AU153" s="1016"/>
      <c r="AV153" s="1016"/>
      <c r="AW153" s="1016"/>
      <c r="AX153" s="1017"/>
      <c r="AY153" s="1015"/>
      <c r="AZ153" s="1016"/>
      <c r="BA153" s="1018"/>
      <c r="BB153" s="1019"/>
      <c r="BC153" s="1020"/>
      <c r="BD153" s="1021"/>
      <c r="BE153" s="1022"/>
      <c r="BF153" s="1023"/>
      <c r="BG153" s="1024"/>
      <c r="BH153" s="1024"/>
      <c r="BI153" s="1024"/>
      <c r="BJ153" s="1025"/>
    </row>
    <row r="154" spans="2:62" ht="20.25" customHeight="1">
      <c r="B154" s="975"/>
      <c r="C154" s="1031"/>
      <c r="D154" s="1032"/>
      <c r="E154" s="1033"/>
      <c r="F154" s="1034">
        <f>C153</f>
        <v>0</v>
      </c>
      <c r="G154" s="1033"/>
      <c r="H154" s="1034">
        <f>I153</f>
        <v>0</v>
      </c>
      <c r="I154" s="1035"/>
      <c r="J154" s="1036"/>
      <c r="K154" s="1037"/>
      <c r="L154" s="1038"/>
      <c r="M154" s="1038"/>
      <c r="N154" s="1032"/>
      <c r="O154" s="987"/>
      <c r="P154" s="988"/>
      <c r="Q154" s="988"/>
      <c r="R154" s="988"/>
      <c r="S154" s="989"/>
      <c r="T154" s="1026" t="s">
        <v>885</v>
      </c>
      <c r="U154" s="1027"/>
      <c r="V154" s="1028"/>
      <c r="W154" s="993" t="str">
        <f>IF(W153="","",VLOOKUP(W153,'シフト記号表（従来型・ユニット型共通）'!$C$6:$L$47,10,FALSE))</f>
        <v/>
      </c>
      <c r="X154" s="994" t="str">
        <f>IF(X153="","",VLOOKUP(X153,'シフト記号表（従来型・ユニット型共通）'!$C$6:$L$47,10,FALSE))</f>
        <v/>
      </c>
      <c r="Y154" s="994" t="str">
        <f>IF(Y153="","",VLOOKUP(Y153,'シフト記号表（従来型・ユニット型共通）'!$C$6:$L$47,10,FALSE))</f>
        <v/>
      </c>
      <c r="Z154" s="994" t="str">
        <f>IF(Z153="","",VLOOKUP(Z153,'シフト記号表（従来型・ユニット型共通）'!$C$6:$L$47,10,FALSE))</f>
        <v/>
      </c>
      <c r="AA154" s="994" t="str">
        <f>IF(AA153="","",VLOOKUP(AA153,'シフト記号表（従来型・ユニット型共通）'!$C$6:$L$47,10,FALSE))</f>
        <v/>
      </c>
      <c r="AB154" s="994" t="str">
        <f>IF(AB153="","",VLOOKUP(AB153,'シフト記号表（従来型・ユニット型共通）'!$C$6:$L$47,10,FALSE))</f>
        <v/>
      </c>
      <c r="AC154" s="995" t="str">
        <f>IF(AC153="","",VLOOKUP(AC153,'シフト記号表（従来型・ユニット型共通）'!$C$6:$L$47,10,FALSE))</f>
        <v/>
      </c>
      <c r="AD154" s="993" t="str">
        <f>IF(AD153="","",VLOOKUP(AD153,'シフト記号表（従来型・ユニット型共通）'!$C$6:$L$47,10,FALSE))</f>
        <v/>
      </c>
      <c r="AE154" s="994" t="str">
        <f>IF(AE153="","",VLOOKUP(AE153,'シフト記号表（従来型・ユニット型共通）'!$C$6:$L$47,10,FALSE))</f>
        <v/>
      </c>
      <c r="AF154" s="994" t="str">
        <f>IF(AF153="","",VLOOKUP(AF153,'シフト記号表（従来型・ユニット型共通）'!$C$6:$L$47,10,FALSE))</f>
        <v/>
      </c>
      <c r="AG154" s="994" t="str">
        <f>IF(AG153="","",VLOOKUP(AG153,'シフト記号表（従来型・ユニット型共通）'!$C$6:$L$47,10,FALSE))</f>
        <v/>
      </c>
      <c r="AH154" s="994" t="str">
        <f>IF(AH153="","",VLOOKUP(AH153,'シフト記号表（従来型・ユニット型共通）'!$C$6:$L$47,10,FALSE))</f>
        <v/>
      </c>
      <c r="AI154" s="994" t="str">
        <f>IF(AI153="","",VLOOKUP(AI153,'シフト記号表（従来型・ユニット型共通）'!$C$6:$L$47,10,FALSE))</f>
        <v/>
      </c>
      <c r="AJ154" s="995" t="str">
        <f>IF(AJ153="","",VLOOKUP(AJ153,'シフト記号表（従来型・ユニット型共通）'!$C$6:$L$47,10,FALSE))</f>
        <v/>
      </c>
      <c r="AK154" s="993" t="str">
        <f>IF(AK153="","",VLOOKUP(AK153,'シフト記号表（従来型・ユニット型共通）'!$C$6:$L$47,10,FALSE))</f>
        <v/>
      </c>
      <c r="AL154" s="994" t="str">
        <f>IF(AL153="","",VLOOKUP(AL153,'シフト記号表（従来型・ユニット型共通）'!$C$6:$L$47,10,FALSE))</f>
        <v/>
      </c>
      <c r="AM154" s="994" t="str">
        <f>IF(AM153="","",VLOOKUP(AM153,'シフト記号表（従来型・ユニット型共通）'!$C$6:$L$47,10,FALSE))</f>
        <v/>
      </c>
      <c r="AN154" s="994" t="str">
        <f>IF(AN153="","",VLOOKUP(AN153,'シフト記号表（従来型・ユニット型共通）'!$C$6:$L$47,10,FALSE))</f>
        <v/>
      </c>
      <c r="AO154" s="994" t="str">
        <f>IF(AO153="","",VLOOKUP(AO153,'シフト記号表（従来型・ユニット型共通）'!$C$6:$L$47,10,FALSE))</f>
        <v/>
      </c>
      <c r="AP154" s="994" t="str">
        <f>IF(AP153="","",VLOOKUP(AP153,'シフト記号表（従来型・ユニット型共通）'!$C$6:$L$47,10,FALSE))</f>
        <v/>
      </c>
      <c r="AQ154" s="995" t="str">
        <f>IF(AQ153="","",VLOOKUP(AQ153,'シフト記号表（従来型・ユニット型共通）'!$C$6:$L$47,10,FALSE))</f>
        <v/>
      </c>
      <c r="AR154" s="993" t="str">
        <f>IF(AR153="","",VLOOKUP(AR153,'シフト記号表（従来型・ユニット型共通）'!$C$6:$L$47,10,FALSE))</f>
        <v/>
      </c>
      <c r="AS154" s="994" t="str">
        <f>IF(AS153="","",VLOOKUP(AS153,'シフト記号表（従来型・ユニット型共通）'!$C$6:$L$47,10,FALSE))</f>
        <v/>
      </c>
      <c r="AT154" s="994" t="str">
        <f>IF(AT153="","",VLOOKUP(AT153,'シフト記号表（従来型・ユニット型共通）'!$C$6:$L$47,10,FALSE))</f>
        <v/>
      </c>
      <c r="AU154" s="994" t="str">
        <f>IF(AU153="","",VLOOKUP(AU153,'シフト記号表（従来型・ユニット型共通）'!$C$6:$L$47,10,FALSE))</f>
        <v/>
      </c>
      <c r="AV154" s="994" t="str">
        <f>IF(AV153="","",VLOOKUP(AV153,'シフト記号表（従来型・ユニット型共通）'!$C$6:$L$47,10,FALSE))</f>
        <v/>
      </c>
      <c r="AW154" s="994" t="str">
        <f>IF(AW153="","",VLOOKUP(AW153,'シフト記号表（従来型・ユニット型共通）'!$C$6:$L$47,10,FALSE))</f>
        <v/>
      </c>
      <c r="AX154" s="995" t="str">
        <f>IF(AX153="","",VLOOKUP(AX153,'シフト記号表（従来型・ユニット型共通）'!$C$6:$L$47,10,FALSE))</f>
        <v/>
      </c>
      <c r="AY154" s="993" t="str">
        <f>IF(AY153="","",VLOOKUP(AY153,'シフト記号表（従来型・ユニット型共通）'!$C$6:$L$47,10,FALSE))</f>
        <v/>
      </c>
      <c r="AZ154" s="994" t="str">
        <f>IF(AZ153="","",VLOOKUP(AZ153,'シフト記号表（従来型・ユニット型共通）'!$C$6:$L$47,10,FALSE))</f>
        <v/>
      </c>
      <c r="BA154" s="994" t="str">
        <f>IF(BA153="","",VLOOKUP(BA153,'シフト記号表（従来型・ユニット型共通）'!$C$6:$L$47,10,FALSE))</f>
        <v/>
      </c>
      <c r="BB154" s="1039">
        <f>IF($BE$3="４週",SUM(W154:AX154),IF($BE$3="暦月",SUM(W154:BA154),""))</f>
        <v>0</v>
      </c>
      <c r="BC154" s="1040"/>
      <c r="BD154" s="1041">
        <f>IF($BE$3="４週",BB154/4,IF($BE$3="暦月",(BB154/($BE$8/7)),""))</f>
        <v>0</v>
      </c>
      <c r="BE154" s="1040"/>
      <c r="BF154" s="1042"/>
      <c r="BG154" s="1043"/>
      <c r="BH154" s="1043"/>
      <c r="BI154" s="1043"/>
      <c r="BJ154" s="1044"/>
    </row>
    <row r="155" spans="2:62" ht="20.25" customHeight="1">
      <c r="B155" s="946">
        <f>B153+1</f>
        <v>70</v>
      </c>
      <c r="C155" s="1004"/>
      <c r="D155" s="1005"/>
      <c r="E155" s="981"/>
      <c r="F155" s="982"/>
      <c r="G155" s="981"/>
      <c r="H155" s="982"/>
      <c r="I155" s="1008"/>
      <c r="J155" s="1009"/>
      <c r="K155" s="1010"/>
      <c r="L155" s="1011"/>
      <c r="M155" s="1011"/>
      <c r="N155" s="1005"/>
      <c r="O155" s="987"/>
      <c r="P155" s="988"/>
      <c r="Q155" s="988"/>
      <c r="R155" s="988"/>
      <c r="S155" s="989"/>
      <c r="T155" s="1029" t="s">
        <v>882</v>
      </c>
      <c r="V155" s="1030"/>
      <c r="W155" s="1015"/>
      <c r="X155" s="1016"/>
      <c r="Y155" s="1016"/>
      <c r="Z155" s="1016"/>
      <c r="AA155" s="1016"/>
      <c r="AB155" s="1016"/>
      <c r="AC155" s="1017"/>
      <c r="AD155" s="1015"/>
      <c r="AE155" s="1016"/>
      <c r="AF155" s="1016"/>
      <c r="AG155" s="1016"/>
      <c r="AH155" s="1016"/>
      <c r="AI155" s="1016"/>
      <c r="AJ155" s="1017"/>
      <c r="AK155" s="1015"/>
      <c r="AL155" s="1016"/>
      <c r="AM155" s="1016"/>
      <c r="AN155" s="1016"/>
      <c r="AO155" s="1016"/>
      <c r="AP155" s="1016"/>
      <c r="AQ155" s="1017"/>
      <c r="AR155" s="1015"/>
      <c r="AS155" s="1016"/>
      <c r="AT155" s="1016"/>
      <c r="AU155" s="1016"/>
      <c r="AV155" s="1016"/>
      <c r="AW155" s="1016"/>
      <c r="AX155" s="1017"/>
      <c r="AY155" s="1015"/>
      <c r="AZ155" s="1016"/>
      <c r="BA155" s="1018"/>
      <c r="BB155" s="1019"/>
      <c r="BC155" s="1020"/>
      <c r="BD155" s="1021"/>
      <c r="BE155" s="1022"/>
      <c r="BF155" s="1023"/>
      <c r="BG155" s="1024"/>
      <c r="BH155" s="1024"/>
      <c r="BI155" s="1024"/>
      <c r="BJ155" s="1025"/>
    </row>
    <row r="156" spans="2:62" ht="20.25" customHeight="1">
      <c r="B156" s="975"/>
      <c r="C156" s="1031"/>
      <c r="D156" s="1032"/>
      <c r="E156" s="1033"/>
      <c r="F156" s="1034">
        <f>C155</f>
        <v>0</v>
      </c>
      <c r="G156" s="1033"/>
      <c r="H156" s="1034">
        <f>I155</f>
        <v>0</v>
      </c>
      <c r="I156" s="1035"/>
      <c r="J156" s="1036"/>
      <c r="K156" s="1037"/>
      <c r="L156" s="1038"/>
      <c r="M156" s="1038"/>
      <c r="N156" s="1032"/>
      <c r="O156" s="987"/>
      <c r="P156" s="988"/>
      <c r="Q156" s="988"/>
      <c r="R156" s="988"/>
      <c r="S156" s="989"/>
      <c r="T156" s="1026" t="s">
        <v>885</v>
      </c>
      <c r="U156" s="1027"/>
      <c r="V156" s="1028"/>
      <c r="W156" s="993" t="str">
        <f>IF(W155="","",VLOOKUP(W155,'シフト記号表（従来型・ユニット型共通）'!$C$6:$L$47,10,FALSE))</f>
        <v/>
      </c>
      <c r="X156" s="994" t="str">
        <f>IF(X155="","",VLOOKUP(X155,'シフト記号表（従来型・ユニット型共通）'!$C$6:$L$47,10,FALSE))</f>
        <v/>
      </c>
      <c r="Y156" s="994" t="str">
        <f>IF(Y155="","",VLOOKUP(Y155,'シフト記号表（従来型・ユニット型共通）'!$C$6:$L$47,10,FALSE))</f>
        <v/>
      </c>
      <c r="Z156" s="994" t="str">
        <f>IF(Z155="","",VLOOKUP(Z155,'シフト記号表（従来型・ユニット型共通）'!$C$6:$L$47,10,FALSE))</f>
        <v/>
      </c>
      <c r="AA156" s="994" t="str">
        <f>IF(AA155="","",VLOOKUP(AA155,'シフト記号表（従来型・ユニット型共通）'!$C$6:$L$47,10,FALSE))</f>
        <v/>
      </c>
      <c r="AB156" s="994" t="str">
        <f>IF(AB155="","",VLOOKUP(AB155,'シフト記号表（従来型・ユニット型共通）'!$C$6:$L$47,10,FALSE))</f>
        <v/>
      </c>
      <c r="AC156" s="995" t="str">
        <f>IF(AC155="","",VLOOKUP(AC155,'シフト記号表（従来型・ユニット型共通）'!$C$6:$L$47,10,FALSE))</f>
        <v/>
      </c>
      <c r="AD156" s="993" t="str">
        <f>IF(AD155="","",VLOOKUP(AD155,'シフト記号表（従来型・ユニット型共通）'!$C$6:$L$47,10,FALSE))</f>
        <v/>
      </c>
      <c r="AE156" s="994" t="str">
        <f>IF(AE155="","",VLOOKUP(AE155,'シフト記号表（従来型・ユニット型共通）'!$C$6:$L$47,10,FALSE))</f>
        <v/>
      </c>
      <c r="AF156" s="994" t="str">
        <f>IF(AF155="","",VLOOKUP(AF155,'シフト記号表（従来型・ユニット型共通）'!$C$6:$L$47,10,FALSE))</f>
        <v/>
      </c>
      <c r="AG156" s="994" t="str">
        <f>IF(AG155="","",VLOOKUP(AG155,'シフト記号表（従来型・ユニット型共通）'!$C$6:$L$47,10,FALSE))</f>
        <v/>
      </c>
      <c r="AH156" s="994" t="str">
        <f>IF(AH155="","",VLOOKUP(AH155,'シフト記号表（従来型・ユニット型共通）'!$C$6:$L$47,10,FALSE))</f>
        <v/>
      </c>
      <c r="AI156" s="994" t="str">
        <f>IF(AI155="","",VLOOKUP(AI155,'シフト記号表（従来型・ユニット型共通）'!$C$6:$L$47,10,FALSE))</f>
        <v/>
      </c>
      <c r="AJ156" s="995" t="str">
        <f>IF(AJ155="","",VLOOKUP(AJ155,'シフト記号表（従来型・ユニット型共通）'!$C$6:$L$47,10,FALSE))</f>
        <v/>
      </c>
      <c r="AK156" s="993" t="str">
        <f>IF(AK155="","",VLOOKUP(AK155,'シフト記号表（従来型・ユニット型共通）'!$C$6:$L$47,10,FALSE))</f>
        <v/>
      </c>
      <c r="AL156" s="994" t="str">
        <f>IF(AL155="","",VLOOKUP(AL155,'シフト記号表（従来型・ユニット型共通）'!$C$6:$L$47,10,FALSE))</f>
        <v/>
      </c>
      <c r="AM156" s="994" t="str">
        <f>IF(AM155="","",VLOOKUP(AM155,'シフト記号表（従来型・ユニット型共通）'!$C$6:$L$47,10,FALSE))</f>
        <v/>
      </c>
      <c r="AN156" s="994" t="str">
        <f>IF(AN155="","",VLOOKUP(AN155,'シフト記号表（従来型・ユニット型共通）'!$C$6:$L$47,10,FALSE))</f>
        <v/>
      </c>
      <c r="AO156" s="994" t="str">
        <f>IF(AO155="","",VLOOKUP(AO155,'シフト記号表（従来型・ユニット型共通）'!$C$6:$L$47,10,FALSE))</f>
        <v/>
      </c>
      <c r="AP156" s="994" t="str">
        <f>IF(AP155="","",VLOOKUP(AP155,'シフト記号表（従来型・ユニット型共通）'!$C$6:$L$47,10,FALSE))</f>
        <v/>
      </c>
      <c r="AQ156" s="995" t="str">
        <f>IF(AQ155="","",VLOOKUP(AQ155,'シフト記号表（従来型・ユニット型共通）'!$C$6:$L$47,10,FALSE))</f>
        <v/>
      </c>
      <c r="AR156" s="993" t="str">
        <f>IF(AR155="","",VLOOKUP(AR155,'シフト記号表（従来型・ユニット型共通）'!$C$6:$L$47,10,FALSE))</f>
        <v/>
      </c>
      <c r="AS156" s="994" t="str">
        <f>IF(AS155="","",VLOOKUP(AS155,'シフト記号表（従来型・ユニット型共通）'!$C$6:$L$47,10,FALSE))</f>
        <v/>
      </c>
      <c r="AT156" s="994" t="str">
        <f>IF(AT155="","",VLOOKUP(AT155,'シフト記号表（従来型・ユニット型共通）'!$C$6:$L$47,10,FALSE))</f>
        <v/>
      </c>
      <c r="AU156" s="994" t="str">
        <f>IF(AU155="","",VLOOKUP(AU155,'シフト記号表（従来型・ユニット型共通）'!$C$6:$L$47,10,FALSE))</f>
        <v/>
      </c>
      <c r="AV156" s="994" t="str">
        <f>IF(AV155="","",VLOOKUP(AV155,'シフト記号表（従来型・ユニット型共通）'!$C$6:$L$47,10,FALSE))</f>
        <v/>
      </c>
      <c r="AW156" s="994" t="str">
        <f>IF(AW155="","",VLOOKUP(AW155,'シフト記号表（従来型・ユニット型共通）'!$C$6:$L$47,10,FALSE))</f>
        <v/>
      </c>
      <c r="AX156" s="995" t="str">
        <f>IF(AX155="","",VLOOKUP(AX155,'シフト記号表（従来型・ユニット型共通）'!$C$6:$L$47,10,FALSE))</f>
        <v/>
      </c>
      <c r="AY156" s="993" t="str">
        <f>IF(AY155="","",VLOOKUP(AY155,'シフト記号表（従来型・ユニット型共通）'!$C$6:$L$47,10,FALSE))</f>
        <v/>
      </c>
      <c r="AZ156" s="994" t="str">
        <f>IF(AZ155="","",VLOOKUP(AZ155,'シフト記号表（従来型・ユニット型共通）'!$C$6:$L$47,10,FALSE))</f>
        <v/>
      </c>
      <c r="BA156" s="994" t="str">
        <f>IF(BA155="","",VLOOKUP(BA155,'シフト記号表（従来型・ユニット型共通）'!$C$6:$L$47,10,FALSE))</f>
        <v/>
      </c>
      <c r="BB156" s="1039">
        <f>IF($BE$3="４週",SUM(W156:AX156),IF($BE$3="暦月",SUM(W156:BA156),""))</f>
        <v>0</v>
      </c>
      <c r="BC156" s="1040"/>
      <c r="BD156" s="1041">
        <f>IF($BE$3="４週",BB156/4,IF($BE$3="暦月",(BB156/($BE$8/7)),""))</f>
        <v>0</v>
      </c>
      <c r="BE156" s="1040"/>
      <c r="BF156" s="1042"/>
      <c r="BG156" s="1043"/>
      <c r="BH156" s="1043"/>
      <c r="BI156" s="1043"/>
      <c r="BJ156" s="1044"/>
    </row>
    <row r="157" spans="2:62" ht="20.25" customHeight="1">
      <c r="B157" s="946">
        <f>B155+1</f>
        <v>71</v>
      </c>
      <c r="C157" s="1004"/>
      <c r="D157" s="1005"/>
      <c r="E157" s="981"/>
      <c r="F157" s="982"/>
      <c r="G157" s="981"/>
      <c r="H157" s="982"/>
      <c r="I157" s="1008"/>
      <c r="J157" s="1009"/>
      <c r="K157" s="1010"/>
      <c r="L157" s="1011"/>
      <c r="M157" s="1011"/>
      <c r="N157" s="1005"/>
      <c r="O157" s="987"/>
      <c r="P157" s="988"/>
      <c r="Q157" s="988"/>
      <c r="R157" s="988"/>
      <c r="S157" s="989"/>
      <c r="T157" s="1029" t="s">
        <v>882</v>
      </c>
      <c r="V157" s="1030"/>
      <c r="W157" s="1015"/>
      <c r="X157" s="1016"/>
      <c r="Y157" s="1016"/>
      <c r="Z157" s="1016"/>
      <c r="AA157" s="1016"/>
      <c r="AB157" s="1016"/>
      <c r="AC157" s="1017"/>
      <c r="AD157" s="1015"/>
      <c r="AE157" s="1016"/>
      <c r="AF157" s="1016"/>
      <c r="AG157" s="1016"/>
      <c r="AH157" s="1016"/>
      <c r="AI157" s="1016"/>
      <c r="AJ157" s="1017"/>
      <c r="AK157" s="1015"/>
      <c r="AL157" s="1016"/>
      <c r="AM157" s="1016"/>
      <c r="AN157" s="1016"/>
      <c r="AO157" s="1016"/>
      <c r="AP157" s="1016"/>
      <c r="AQ157" s="1017"/>
      <c r="AR157" s="1015"/>
      <c r="AS157" s="1016"/>
      <c r="AT157" s="1016"/>
      <c r="AU157" s="1016"/>
      <c r="AV157" s="1016"/>
      <c r="AW157" s="1016"/>
      <c r="AX157" s="1017"/>
      <c r="AY157" s="1015"/>
      <c r="AZ157" s="1016"/>
      <c r="BA157" s="1018"/>
      <c r="BB157" s="1019"/>
      <c r="BC157" s="1020"/>
      <c r="BD157" s="1021"/>
      <c r="BE157" s="1022"/>
      <c r="BF157" s="1023"/>
      <c r="BG157" s="1024"/>
      <c r="BH157" s="1024"/>
      <c r="BI157" s="1024"/>
      <c r="BJ157" s="1025"/>
    </row>
    <row r="158" spans="2:62" ht="20.25" customHeight="1">
      <c r="B158" s="975"/>
      <c r="C158" s="1031"/>
      <c r="D158" s="1032"/>
      <c r="E158" s="1033"/>
      <c r="F158" s="1034">
        <f>C157</f>
        <v>0</v>
      </c>
      <c r="G158" s="1033"/>
      <c r="H158" s="1034">
        <f>I157</f>
        <v>0</v>
      </c>
      <c r="I158" s="1035"/>
      <c r="J158" s="1036"/>
      <c r="K158" s="1037"/>
      <c r="L158" s="1038"/>
      <c r="M158" s="1038"/>
      <c r="N158" s="1032"/>
      <c r="O158" s="987"/>
      <c r="P158" s="988"/>
      <c r="Q158" s="988"/>
      <c r="R158" s="988"/>
      <c r="S158" s="989"/>
      <c r="T158" s="1026" t="s">
        <v>885</v>
      </c>
      <c r="U158" s="1027"/>
      <c r="V158" s="1028"/>
      <c r="W158" s="993" t="str">
        <f>IF(W157="","",VLOOKUP(W157,'シフト記号表（従来型・ユニット型共通）'!$C$6:$L$47,10,FALSE))</f>
        <v/>
      </c>
      <c r="X158" s="994" t="str">
        <f>IF(X157="","",VLOOKUP(X157,'シフト記号表（従来型・ユニット型共通）'!$C$6:$L$47,10,FALSE))</f>
        <v/>
      </c>
      <c r="Y158" s="994" t="str">
        <f>IF(Y157="","",VLOOKUP(Y157,'シフト記号表（従来型・ユニット型共通）'!$C$6:$L$47,10,FALSE))</f>
        <v/>
      </c>
      <c r="Z158" s="994" t="str">
        <f>IF(Z157="","",VLOOKUP(Z157,'シフト記号表（従来型・ユニット型共通）'!$C$6:$L$47,10,FALSE))</f>
        <v/>
      </c>
      <c r="AA158" s="994" t="str">
        <f>IF(AA157="","",VLOOKUP(AA157,'シフト記号表（従来型・ユニット型共通）'!$C$6:$L$47,10,FALSE))</f>
        <v/>
      </c>
      <c r="AB158" s="994" t="str">
        <f>IF(AB157="","",VLOOKUP(AB157,'シフト記号表（従来型・ユニット型共通）'!$C$6:$L$47,10,FALSE))</f>
        <v/>
      </c>
      <c r="AC158" s="995" t="str">
        <f>IF(AC157="","",VLOOKUP(AC157,'シフト記号表（従来型・ユニット型共通）'!$C$6:$L$47,10,FALSE))</f>
        <v/>
      </c>
      <c r="AD158" s="993" t="str">
        <f>IF(AD157="","",VLOOKUP(AD157,'シフト記号表（従来型・ユニット型共通）'!$C$6:$L$47,10,FALSE))</f>
        <v/>
      </c>
      <c r="AE158" s="994" t="str">
        <f>IF(AE157="","",VLOOKUP(AE157,'シフト記号表（従来型・ユニット型共通）'!$C$6:$L$47,10,FALSE))</f>
        <v/>
      </c>
      <c r="AF158" s="994" t="str">
        <f>IF(AF157="","",VLOOKUP(AF157,'シフト記号表（従来型・ユニット型共通）'!$C$6:$L$47,10,FALSE))</f>
        <v/>
      </c>
      <c r="AG158" s="994" t="str">
        <f>IF(AG157="","",VLOOKUP(AG157,'シフト記号表（従来型・ユニット型共通）'!$C$6:$L$47,10,FALSE))</f>
        <v/>
      </c>
      <c r="AH158" s="994" t="str">
        <f>IF(AH157="","",VLOOKUP(AH157,'シフト記号表（従来型・ユニット型共通）'!$C$6:$L$47,10,FALSE))</f>
        <v/>
      </c>
      <c r="AI158" s="994" t="str">
        <f>IF(AI157="","",VLOOKUP(AI157,'シフト記号表（従来型・ユニット型共通）'!$C$6:$L$47,10,FALSE))</f>
        <v/>
      </c>
      <c r="AJ158" s="995" t="str">
        <f>IF(AJ157="","",VLOOKUP(AJ157,'シフト記号表（従来型・ユニット型共通）'!$C$6:$L$47,10,FALSE))</f>
        <v/>
      </c>
      <c r="AK158" s="993" t="str">
        <f>IF(AK157="","",VLOOKUP(AK157,'シフト記号表（従来型・ユニット型共通）'!$C$6:$L$47,10,FALSE))</f>
        <v/>
      </c>
      <c r="AL158" s="994" t="str">
        <f>IF(AL157="","",VLOOKUP(AL157,'シフト記号表（従来型・ユニット型共通）'!$C$6:$L$47,10,FALSE))</f>
        <v/>
      </c>
      <c r="AM158" s="994" t="str">
        <f>IF(AM157="","",VLOOKUP(AM157,'シフト記号表（従来型・ユニット型共通）'!$C$6:$L$47,10,FALSE))</f>
        <v/>
      </c>
      <c r="AN158" s="994" t="str">
        <f>IF(AN157="","",VLOOKUP(AN157,'シフト記号表（従来型・ユニット型共通）'!$C$6:$L$47,10,FALSE))</f>
        <v/>
      </c>
      <c r="AO158" s="994" t="str">
        <f>IF(AO157="","",VLOOKUP(AO157,'シフト記号表（従来型・ユニット型共通）'!$C$6:$L$47,10,FALSE))</f>
        <v/>
      </c>
      <c r="AP158" s="994" t="str">
        <f>IF(AP157="","",VLOOKUP(AP157,'シフト記号表（従来型・ユニット型共通）'!$C$6:$L$47,10,FALSE))</f>
        <v/>
      </c>
      <c r="AQ158" s="995" t="str">
        <f>IF(AQ157="","",VLOOKUP(AQ157,'シフト記号表（従来型・ユニット型共通）'!$C$6:$L$47,10,FALSE))</f>
        <v/>
      </c>
      <c r="AR158" s="993" t="str">
        <f>IF(AR157="","",VLOOKUP(AR157,'シフト記号表（従来型・ユニット型共通）'!$C$6:$L$47,10,FALSE))</f>
        <v/>
      </c>
      <c r="AS158" s="994" t="str">
        <f>IF(AS157="","",VLOOKUP(AS157,'シフト記号表（従来型・ユニット型共通）'!$C$6:$L$47,10,FALSE))</f>
        <v/>
      </c>
      <c r="AT158" s="994" t="str">
        <f>IF(AT157="","",VLOOKUP(AT157,'シフト記号表（従来型・ユニット型共通）'!$C$6:$L$47,10,FALSE))</f>
        <v/>
      </c>
      <c r="AU158" s="994" t="str">
        <f>IF(AU157="","",VLOOKUP(AU157,'シフト記号表（従来型・ユニット型共通）'!$C$6:$L$47,10,FALSE))</f>
        <v/>
      </c>
      <c r="AV158" s="994" t="str">
        <f>IF(AV157="","",VLOOKUP(AV157,'シフト記号表（従来型・ユニット型共通）'!$C$6:$L$47,10,FALSE))</f>
        <v/>
      </c>
      <c r="AW158" s="994" t="str">
        <f>IF(AW157="","",VLOOKUP(AW157,'シフト記号表（従来型・ユニット型共通）'!$C$6:$L$47,10,FALSE))</f>
        <v/>
      </c>
      <c r="AX158" s="995" t="str">
        <f>IF(AX157="","",VLOOKUP(AX157,'シフト記号表（従来型・ユニット型共通）'!$C$6:$L$47,10,FALSE))</f>
        <v/>
      </c>
      <c r="AY158" s="993" t="str">
        <f>IF(AY157="","",VLOOKUP(AY157,'シフト記号表（従来型・ユニット型共通）'!$C$6:$L$47,10,FALSE))</f>
        <v/>
      </c>
      <c r="AZ158" s="994" t="str">
        <f>IF(AZ157="","",VLOOKUP(AZ157,'シフト記号表（従来型・ユニット型共通）'!$C$6:$L$47,10,FALSE))</f>
        <v/>
      </c>
      <c r="BA158" s="994" t="str">
        <f>IF(BA157="","",VLOOKUP(BA157,'シフト記号表（従来型・ユニット型共通）'!$C$6:$L$47,10,FALSE))</f>
        <v/>
      </c>
      <c r="BB158" s="1039">
        <f>IF($BE$3="４週",SUM(W158:AX158),IF($BE$3="暦月",SUM(W158:BA158),""))</f>
        <v>0</v>
      </c>
      <c r="BC158" s="1040"/>
      <c r="BD158" s="1041">
        <f>IF($BE$3="４週",BB158/4,IF($BE$3="暦月",(BB158/($BE$8/7)),""))</f>
        <v>0</v>
      </c>
      <c r="BE158" s="1040"/>
      <c r="BF158" s="1042"/>
      <c r="BG158" s="1043"/>
      <c r="BH158" s="1043"/>
      <c r="BI158" s="1043"/>
      <c r="BJ158" s="1044"/>
    </row>
    <row r="159" spans="2:62" ht="20.25" customHeight="1">
      <c r="B159" s="946">
        <f>B157+1</f>
        <v>72</v>
      </c>
      <c r="C159" s="1004"/>
      <c r="D159" s="1005"/>
      <c r="E159" s="981"/>
      <c r="F159" s="982"/>
      <c r="G159" s="981"/>
      <c r="H159" s="982"/>
      <c r="I159" s="1008"/>
      <c r="J159" s="1009"/>
      <c r="K159" s="1010"/>
      <c r="L159" s="1011"/>
      <c r="M159" s="1011"/>
      <c r="N159" s="1005"/>
      <c r="O159" s="987"/>
      <c r="P159" s="988"/>
      <c r="Q159" s="988"/>
      <c r="R159" s="988"/>
      <c r="S159" s="989"/>
      <c r="T159" s="1029" t="s">
        <v>882</v>
      </c>
      <c r="V159" s="1030"/>
      <c r="W159" s="1015"/>
      <c r="X159" s="1016"/>
      <c r="Y159" s="1016"/>
      <c r="Z159" s="1016"/>
      <c r="AA159" s="1016"/>
      <c r="AB159" s="1016"/>
      <c r="AC159" s="1017"/>
      <c r="AD159" s="1015"/>
      <c r="AE159" s="1016"/>
      <c r="AF159" s="1016"/>
      <c r="AG159" s="1016"/>
      <c r="AH159" s="1016"/>
      <c r="AI159" s="1016"/>
      <c r="AJ159" s="1017"/>
      <c r="AK159" s="1015"/>
      <c r="AL159" s="1016"/>
      <c r="AM159" s="1016"/>
      <c r="AN159" s="1016"/>
      <c r="AO159" s="1016"/>
      <c r="AP159" s="1016"/>
      <c r="AQ159" s="1017"/>
      <c r="AR159" s="1015"/>
      <c r="AS159" s="1016"/>
      <c r="AT159" s="1016"/>
      <c r="AU159" s="1016"/>
      <c r="AV159" s="1016"/>
      <c r="AW159" s="1016"/>
      <c r="AX159" s="1017"/>
      <c r="AY159" s="1015"/>
      <c r="AZ159" s="1016"/>
      <c r="BA159" s="1018"/>
      <c r="BB159" s="1019"/>
      <c r="BC159" s="1020"/>
      <c r="BD159" s="1021"/>
      <c r="BE159" s="1022"/>
      <c r="BF159" s="1023"/>
      <c r="BG159" s="1024"/>
      <c r="BH159" s="1024"/>
      <c r="BI159" s="1024"/>
      <c r="BJ159" s="1025"/>
    </row>
    <row r="160" spans="2:62" ht="20.25" customHeight="1">
      <c r="B160" s="975"/>
      <c r="C160" s="1031"/>
      <c r="D160" s="1032"/>
      <c r="E160" s="1033"/>
      <c r="F160" s="1034">
        <f>C159</f>
        <v>0</v>
      </c>
      <c r="G160" s="1033"/>
      <c r="H160" s="1034">
        <f>I159</f>
        <v>0</v>
      </c>
      <c r="I160" s="1035"/>
      <c r="J160" s="1036"/>
      <c r="K160" s="1037"/>
      <c r="L160" s="1038"/>
      <c r="M160" s="1038"/>
      <c r="N160" s="1032"/>
      <c r="O160" s="987"/>
      <c r="P160" s="988"/>
      <c r="Q160" s="988"/>
      <c r="R160" s="988"/>
      <c r="S160" s="989"/>
      <c r="T160" s="1026" t="s">
        <v>885</v>
      </c>
      <c r="U160" s="1027"/>
      <c r="V160" s="1028"/>
      <c r="W160" s="993" t="str">
        <f>IF(W159="","",VLOOKUP(W159,'シフト記号表（従来型・ユニット型共通）'!$C$6:$L$47,10,FALSE))</f>
        <v/>
      </c>
      <c r="X160" s="994" t="str">
        <f>IF(X159="","",VLOOKUP(X159,'シフト記号表（従来型・ユニット型共通）'!$C$6:$L$47,10,FALSE))</f>
        <v/>
      </c>
      <c r="Y160" s="994" t="str">
        <f>IF(Y159="","",VLOOKUP(Y159,'シフト記号表（従来型・ユニット型共通）'!$C$6:$L$47,10,FALSE))</f>
        <v/>
      </c>
      <c r="Z160" s="994" t="str">
        <f>IF(Z159="","",VLOOKUP(Z159,'シフト記号表（従来型・ユニット型共通）'!$C$6:$L$47,10,FALSE))</f>
        <v/>
      </c>
      <c r="AA160" s="994" t="str">
        <f>IF(AA159="","",VLOOKUP(AA159,'シフト記号表（従来型・ユニット型共通）'!$C$6:$L$47,10,FALSE))</f>
        <v/>
      </c>
      <c r="AB160" s="994" t="str">
        <f>IF(AB159="","",VLOOKUP(AB159,'シフト記号表（従来型・ユニット型共通）'!$C$6:$L$47,10,FALSE))</f>
        <v/>
      </c>
      <c r="AC160" s="995" t="str">
        <f>IF(AC159="","",VLOOKUP(AC159,'シフト記号表（従来型・ユニット型共通）'!$C$6:$L$47,10,FALSE))</f>
        <v/>
      </c>
      <c r="AD160" s="993" t="str">
        <f>IF(AD159="","",VLOOKUP(AD159,'シフト記号表（従来型・ユニット型共通）'!$C$6:$L$47,10,FALSE))</f>
        <v/>
      </c>
      <c r="AE160" s="994" t="str">
        <f>IF(AE159="","",VLOOKUP(AE159,'シフト記号表（従来型・ユニット型共通）'!$C$6:$L$47,10,FALSE))</f>
        <v/>
      </c>
      <c r="AF160" s="994" t="str">
        <f>IF(AF159="","",VLOOKUP(AF159,'シフト記号表（従来型・ユニット型共通）'!$C$6:$L$47,10,FALSE))</f>
        <v/>
      </c>
      <c r="AG160" s="994" t="str">
        <f>IF(AG159="","",VLOOKUP(AG159,'シフト記号表（従来型・ユニット型共通）'!$C$6:$L$47,10,FALSE))</f>
        <v/>
      </c>
      <c r="AH160" s="994" t="str">
        <f>IF(AH159="","",VLOOKUP(AH159,'シフト記号表（従来型・ユニット型共通）'!$C$6:$L$47,10,FALSE))</f>
        <v/>
      </c>
      <c r="AI160" s="994" t="str">
        <f>IF(AI159="","",VLOOKUP(AI159,'シフト記号表（従来型・ユニット型共通）'!$C$6:$L$47,10,FALSE))</f>
        <v/>
      </c>
      <c r="AJ160" s="995" t="str">
        <f>IF(AJ159="","",VLOOKUP(AJ159,'シフト記号表（従来型・ユニット型共通）'!$C$6:$L$47,10,FALSE))</f>
        <v/>
      </c>
      <c r="AK160" s="993" t="str">
        <f>IF(AK159="","",VLOOKUP(AK159,'シフト記号表（従来型・ユニット型共通）'!$C$6:$L$47,10,FALSE))</f>
        <v/>
      </c>
      <c r="AL160" s="994" t="str">
        <f>IF(AL159="","",VLOOKUP(AL159,'シフト記号表（従来型・ユニット型共通）'!$C$6:$L$47,10,FALSE))</f>
        <v/>
      </c>
      <c r="AM160" s="994" t="str">
        <f>IF(AM159="","",VLOOKUP(AM159,'シフト記号表（従来型・ユニット型共通）'!$C$6:$L$47,10,FALSE))</f>
        <v/>
      </c>
      <c r="AN160" s="994" t="str">
        <f>IF(AN159="","",VLOOKUP(AN159,'シフト記号表（従来型・ユニット型共通）'!$C$6:$L$47,10,FALSE))</f>
        <v/>
      </c>
      <c r="AO160" s="994" t="str">
        <f>IF(AO159="","",VLOOKUP(AO159,'シフト記号表（従来型・ユニット型共通）'!$C$6:$L$47,10,FALSE))</f>
        <v/>
      </c>
      <c r="AP160" s="994" t="str">
        <f>IF(AP159="","",VLOOKUP(AP159,'シフト記号表（従来型・ユニット型共通）'!$C$6:$L$47,10,FALSE))</f>
        <v/>
      </c>
      <c r="AQ160" s="995" t="str">
        <f>IF(AQ159="","",VLOOKUP(AQ159,'シフト記号表（従来型・ユニット型共通）'!$C$6:$L$47,10,FALSE))</f>
        <v/>
      </c>
      <c r="AR160" s="993" t="str">
        <f>IF(AR159="","",VLOOKUP(AR159,'シフト記号表（従来型・ユニット型共通）'!$C$6:$L$47,10,FALSE))</f>
        <v/>
      </c>
      <c r="AS160" s="994" t="str">
        <f>IF(AS159="","",VLOOKUP(AS159,'シフト記号表（従来型・ユニット型共通）'!$C$6:$L$47,10,FALSE))</f>
        <v/>
      </c>
      <c r="AT160" s="994" t="str">
        <f>IF(AT159="","",VLOOKUP(AT159,'シフト記号表（従来型・ユニット型共通）'!$C$6:$L$47,10,FALSE))</f>
        <v/>
      </c>
      <c r="AU160" s="994" t="str">
        <f>IF(AU159="","",VLOOKUP(AU159,'シフト記号表（従来型・ユニット型共通）'!$C$6:$L$47,10,FALSE))</f>
        <v/>
      </c>
      <c r="AV160" s="994" t="str">
        <f>IF(AV159="","",VLOOKUP(AV159,'シフト記号表（従来型・ユニット型共通）'!$C$6:$L$47,10,FALSE))</f>
        <v/>
      </c>
      <c r="AW160" s="994" t="str">
        <f>IF(AW159="","",VLOOKUP(AW159,'シフト記号表（従来型・ユニット型共通）'!$C$6:$L$47,10,FALSE))</f>
        <v/>
      </c>
      <c r="AX160" s="995" t="str">
        <f>IF(AX159="","",VLOOKUP(AX159,'シフト記号表（従来型・ユニット型共通）'!$C$6:$L$47,10,FALSE))</f>
        <v/>
      </c>
      <c r="AY160" s="993" t="str">
        <f>IF(AY159="","",VLOOKUP(AY159,'シフト記号表（従来型・ユニット型共通）'!$C$6:$L$47,10,FALSE))</f>
        <v/>
      </c>
      <c r="AZ160" s="994" t="str">
        <f>IF(AZ159="","",VLOOKUP(AZ159,'シフト記号表（従来型・ユニット型共通）'!$C$6:$L$47,10,FALSE))</f>
        <v/>
      </c>
      <c r="BA160" s="994" t="str">
        <f>IF(BA159="","",VLOOKUP(BA159,'シフト記号表（従来型・ユニット型共通）'!$C$6:$L$47,10,FALSE))</f>
        <v/>
      </c>
      <c r="BB160" s="1039">
        <f>IF($BE$3="４週",SUM(W160:AX160),IF($BE$3="暦月",SUM(W160:BA160),""))</f>
        <v>0</v>
      </c>
      <c r="BC160" s="1040"/>
      <c r="BD160" s="1041">
        <f>IF($BE$3="４週",BB160/4,IF($BE$3="暦月",(BB160/($BE$8/7)),""))</f>
        <v>0</v>
      </c>
      <c r="BE160" s="1040"/>
      <c r="BF160" s="1042"/>
      <c r="BG160" s="1043"/>
      <c r="BH160" s="1043"/>
      <c r="BI160" s="1043"/>
      <c r="BJ160" s="1044"/>
    </row>
    <row r="161" spans="2:62" ht="20.25" customHeight="1">
      <c r="B161" s="946">
        <f>B159+1</f>
        <v>73</v>
      </c>
      <c r="C161" s="1004"/>
      <c r="D161" s="1005"/>
      <c r="E161" s="981"/>
      <c r="F161" s="982"/>
      <c r="G161" s="981"/>
      <c r="H161" s="982"/>
      <c r="I161" s="1008"/>
      <c r="J161" s="1009"/>
      <c r="K161" s="1010"/>
      <c r="L161" s="1011"/>
      <c r="M161" s="1011"/>
      <c r="N161" s="1005"/>
      <c r="O161" s="987"/>
      <c r="P161" s="988"/>
      <c r="Q161" s="988"/>
      <c r="R161" s="988"/>
      <c r="S161" s="989"/>
      <c r="T161" s="1029" t="s">
        <v>882</v>
      </c>
      <c r="V161" s="1030"/>
      <c r="W161" s="1015"/>
      <c r="X161" s="1016"/>
      <c r="Y161" s="1016"/>
      <c r="Z161" s="1016"/>
      <c r="AA161" s="1016"/>
      <c r="AB161" s="1016"/>
      <c r="AC161" s="1017"/>
      <c r="AD161" s="1015"/>
      <c r="AE161" s="1016"/>
      <c r="AF161" s="1016"/>
      <c r="AG161" s="1016"/>
      <c r="AH161" s="1016"/>
      <c r="AI161" s="1016"/>
      <c r="AJ161" s="1017"/>
      <c r="AK161" s="1015"/>
      <c r="AL161" s="1016"/>
      <c r="AM161" s="1016"/>
      <c r="AN161" s="1016"/>
      <c r="AO161" s="1016"/>
      <c r="AP161" s="1016"/>
      <c r="AQ161" s="1017"/>
      <c r="AR161" s="1015"/>
      <c r="AS161" s="1016"/>
      <c r="AT161" s="1016"/>
      <c r="AU161" s="1016"/>
      <c r="AV161" s="1016"/>
      <c r="AW161" s="1016"/>
      <c r="AX161" s="1017"/>
      <c r="AY161" s="1015"/>
      <c r="AZ161" s="1016"/>
      <c r="BA161" s="1018"/>
      <c r="BB161" s="1019"/>
      <c r="BC161" s="1020"/>
      <c r="BD161" s="1021"/>
      <c r="BE161" s="1022"/>
      <c r="BF161" s="1023"/>
      <c r="BG161" s="1024"/>
      <c r="BH161" s="1024"/>
      <c r="BI161" s="1024"/>
      <c r="BJ161" s="1025"/>
    </row>
    <row r="162" spans="2:62" ht="20.25" customHeight="1">
      <c r="B162" s="975"/>
      <c r="C162" s="1031"/>
      <c r="D162" s="1032"/>
      <c r="E162" s="1033"/>
      <c r="F162" s="1034">
        <f>C161</f>
        <v>0</v>
      </c>
      <c r="G162" s="1033"/>
      <c r="H162" s="1034">
        <f>I161</f>
        <v>0</v>
      </c>
      <c r="I162" s="1035"/>
      <c r="J162" s="1036"/>
      <c r="K162" s="1037"/>
      <c r="L162" s="1038"/>
      <c r="M162" s="1038"/>
      <c r="N162" s="1032"/>
      <c r="O162" s="987"/>
      <c r="P162" s="988"/>
      <c r="Q162" s="988"/>
      <c r="R162" s="988"/>
      <c r="S162" s="989"/>
      <c r="T162" s="1026" t="s">
        <v>885</v>
      </c>
      <c r="U162" s="1027"/>
      <c r="V162" s="1028"/>
      <c r="W162" s="993" t="str">
        <f>IF(W161="","",VLOOKUP(W161,'シフト記号表（従来型・ユニット型共通）'!$C$6:$L$47,10,FALSE))</f>
        <v/>
      </c>
      <c r="X162" s="994" t="str">
        <f>IF(X161="","",VLOOKUP(X161,'シフト記号表（従来型・ユニット型共通）'!$C$6:$L$47,10,FALSE))</f>
        <v/>
      </c>
      <c r="Y162" s="994" t="str">
        <f>IF(Y161="","",VLOOKUP(Y161,'シフト記号表（従来型・ユニット型共通）'!$C$6:$L$47,10,FALSE))</f>
        <v/>
      </c>
      <c r="Z162" s="994" t="str">
        <f>IF(Z161="","",VLOOKUP(Z161,'シフト記号表（従来型・ユニット型共通）'!$C$6:$L$47,10,FALSE))</f>
        <v/>
      </c>
      <c r="AA162" s="994" t="str">
        <f>IF(AA161="","",VLOOKUP(AA161,'シフト記号表（従来型・ユニット型共通）'!$C$6:$L$47,10,FALSE))</f>
        <v/>
      </c>
      <c r="AB162" s="994" t="str">
        <f>IF(AB161="","",VLOOKUP(AB161,'シフト記号表（従来型・ユニット型共通）'!$C$6:$L$47,10,FALSE))</f>
        <v/>
      </c>
      <c r="AC162" s="995" t="str">
        <f>IF(AC161="","",VLOOKUP(AC161,'シフト記号表（従来型・ユニット型共通）'!$C$6:$L$47,10,FALSE))</f>
        <v/>
      </c>
      <c r="AD162" s="993" t="str">
        <f>IF(AD161="","",VLOOKUP(AD161,'シフト記号表（従来型・ユニット型共通）'!$C$6:$L$47,10,FALSE))</f>
        <v/>
      </c>
      <c r="AE162" s="994" t="str">
        <f>IF(AE161="","",VLOOKUP(AE161,'シフト記号表（従来型・ユニット型共通）'!$C$6:$L$47,10,FALSE))</f>
        <v/>
      </c>
      <c r="AF162" s="994" t="str">
        <f>IF(AF161="","",VLOOKUP(AF161,'シフト記号表（従来型・ユニット型共通）'!$C$6:$L$47,10,FALSE))</f>
        <v/>
      </c>
      <c r="AG162" s="994" t="str">
        <f>IF(AG161="","",VLOOKUP(AG161,'シフト記号表（従来型・ユニット型共通）'!$C$6:$L$47,10,FALSE))</f>
        <v/>
      </c>
      <c r="AH162" s="994" t="str">
        <f>IF(AH161="","",VLOOKUP(AH161,'シフト記号表（従来型・ユニット型共通）'!$C$6:$L$47,10,FALSE))</f>
        <v/>
      </c>
      <c r="AI162" s="994" t="str">
        <f>IF(AI161="","",VLOOKUP(AI161,'シフト記号表（従来型・ユニット型共通）'!$C$6:$L$47,10,FALSE))</f>
        <v/>
      </c>
      <c r="AJ162" s="995" t="str">
        <f>IF(AJ161="","",VLOOKUP(AJ161,'シフト記号表（従来型・ユニット型共通）'!$C$6:$L$47,10,FALSE))</f>
        <v/>
      </c>
      <c r="AK162" s="993" t="str">
        <f>IF(AK161="","",VLOOKUP(AK161,'シフト記号表（従来型・ユニット型共通）'!$C$6:$L$47,10,FALSE))</f>
        <v/>
      </c>
      <c r="AL162" s="994" t="str">
        <f>IF(AL161="","",VLOOKUP(AL161,'シフト記号表（従来型・ユニット型共通）'!$C$6:$L$47,10,FALSE))</f>
        <v/>
      </c>
      <c r="AM162" s="994" t="str">
        <f>IF(AM161="","",VLOOKUP(AM161,'シフト記号表（従来型・ユニット型共通）'!$C$6:$L$47,10,FALSE))</f>
        <v/>
      </c>
      <c r="AN162" s="994" t="str">
        <f>IF(AN161="","",VLOOKUP(AN161,'シフト記号表（従来型・ユニット型共通）'!$C$6:$L$47,10,FALSE))</f>
        <v/>
      </c>
      <c r="AO162" s="994" t="str">
        <f>IF(AO161="","",VLOOKUP(AO161,'シフト記号表（従来型・ユニット型共通）'!$C$6:$L$47,10,FALSE))</f>
        <v/>
      </c>
      <c r="AP162" s="994" t="str">
        <f>IF(AP161="","",VLOOKUP(AP161,'シフト記号表（従来型・ユニット型共通）'!$C$6:$L$47,10,FALSE))</f>
        <v/>
      </c>
      <c r="AQ162" s="995" t="str">
        <f>IF(AQ161="","",VLOOKUP(AQ161,'シフト記号表（従来型・ユニット型共通）'!$C$6:$L$47,10,FALSE))</f>
        <v/>
      </c>
      <c r="AR162" s="993" t="str">
        <f>IF(AR161="","",VLOOKUP(AR161,'シフト記号表（従来型・ユニット型共通）'!$C$6:$L$47,10,FALSE))</f>
        <v/>
      </c>
      <c r="AS162" s="994" t="str">
        <f>IF(AS161="","",VLOOKUP(AS161,'シフト記号表（従来型・ユニット型共通）'!$C$6:$L$47,10,FALSE))</f>
        <v/>
      </c>
      <c r="AT162" s="994" t="str">
        <f>IF(AT161="","",VLOOKUP(AT161,'シフト記号表（従来型・ユニット型共通）'!$C$6:$L$47,10,FALSE))</f>
        <v/>
      </c>
      <c r="AU162" s="994" t="str">
        <f>IF(AU161="","",VLOOKUP(AU161,'シフト記号表（従来型・ユニット型共通）'!$C$6:$L$47,10,FALSE))</f>
        <v/>
      </c>
      <c r="AV162" s="994" t="str">
        <f>IF(AV161="","",VLOOKUP(AV161,'シフト記号表（従来型・ユニット型共通）'!$C$6:$L$47,10,FALSE))</f>
        <v/>
      </c>
      <c r="AW162" s="994" t="str">
        <f>IF(AW161="","",VLOOKUP(AW161,'シフト記号表（従来型・ユニット型共通）'!$C$6:$L$47,10,FALSE))</f>
        <v/>
      </c>
      <c r="AX162" s="995" t="str">
        <f>IF(AX161="","",VLOOKUP(AX161,'シフト記号表（従来型・ユニット型共通）'!$C$6:$L$47,10,FALSE))</f>
        <v/>
      </c>
      <c r="AY162" s="993" t="str">
        <f>IF(AY161="","",VLOOKUP(AY161,'シフト記号表（従来型・ユニット型共通）'!$C$6:$L$47,10,FALSE))</f>
        <v/>
      </c>
      <c r="AZ162" s="994" t="str">
        <f>IF(AZ161="","",VLOOKUP(AZ161,'シフト記号表（従来型・ユニット型共通）'!$C$6:$L$47,10,FALSE))</f>
        <v/>
      </c>
      <c r="BA162" s="994" t="str">
        <f>IF(BA161="","",VLOOKUP(BA161,'シフト記号表（従来型・ユニット型共通）'!$C$6:$L$47,10,FALSE))</f>
        <v/>
      </c>
      <c r="BB162" s="1039">
        <f>IF($BE$3="４週",SUM(W162:AX162),IF($BE$3="暦月",SUM(W162:BA162),""))</f>
        <v>0</v>
      </c>
      <c r="BC162" s="1040"/>
      <c r="BD162" s="1041">
        <f>IF($BE$3="４週",BB162/4,IF($BE$3="暦月",(BB162/($BE$8/7)),""))</f>
        <v>0</v>
      </c>
      <c r="BE162" s="1040"/>
      <c r="BF162" s="1042"/>
      <c r="BG162" s="1043"/>
      <c r="BH162" s="1043"/>
      <c r="BI162" s="1043"/>
      <c r="BJ162" s="1044"/>
    </row>
    <row r="163" spans="2:62" ht="20.25" customHeight="1">
      <c r="B163" s="946">
        <f>B161+1</f>
        <v>74</v>
      </c>
      <c r="C163" s="1004"/>
      <c r="D163" s="1005"/>
      <c r="E163" s="981"/>
      <c r="F163" s="982"/>
      <c r="G163" s="981"/>
      <c r="H163" s="982"/>
      <c r="I163" s="1008"/>
      <c r="J163" s="1009"/>
      <c r="K163" s="1010"/>
      <c r="L163" s="1011"/>
      <c r="M163" s="1011"/>
      <c r="N163" s="1005"/>
      <c r="O163" s="987"/>
      <c r="P163" s="988"/>
      <c r="Q163" s="988"/>
      <c r="R163" s="988"/>
      <c r="S163" s="989"/>
      <c r="T163" s="1029" t="s">
        <v>882</v>
      </c>
      <c r="V163" s="1030"/>
      <c r="W163" s="1015"/>
      <c r="X163" s="1016"/>
      <c r="Y163" s="1016"/>
      <c r="Z163" s="1016"/>
      <c r="AA163" s="1016"/>
      <c r="AB163" s="1016"/>
      <c r="AC163" s="1017"/>
      <c r="AD163" s="1015"/>
      <c r="AE163" s="1016"/>
      <c r="AF163" s="1016"/>
      <c r="AG163" s="1016"/>
      <c r="AH163" s="1016"/>
      <c r="AI163" s="1016"/>
      <c r="AJ163" s="1017"/>
      <c r="AK163" s="1015"/>
      <c r="AL163" s="1016"/>
      <c r="AM163" s="1016"/>
      <c r="AN163" s="1016"/>
      <c r="AO163" s="1016"/>
      <c r="AP163" s="1016"/>
      <c r="AQ163" s="1017"/>
      <c r="AR163" s="1015"/>
      <c r="AS163" s="1016"/>
      <c r="AT163" s="1016"/>
      <c r="AU163" s="1016"/>
      <c r="AV163" s="1016"/>
      <c r="AW163" s="1016"/>
      <c r="AX163" s="1017"/>
      <c r="AY163" s="1015"/>
      <c r="AZ163" s="1016"/>
      <c r="BA163" s="1018"/>
      <c r="BB163" s="1019"/>
      <c r="BC163" s="1020"/>
      <c r="BD163" s="1021"/>
      <c r="BE163" s="1022"/>
      <c r="BF163" s="1023"/>
      <c r="BG163" s="1024"/>
      <c r="BH163" s="1024"/>
      <c r="BI163" s="1024"/>
      <c r="BJ163" s="1025"/>
    </row>
    <row r="164" spans="2:62" ht="20.25" customHeight="1">
      <c r="B164" s="975"/>
      <c r="C164" s="1031"/>
      <c r="D164" s="1032"/>
      <c r="E164" s="1033"/>
      <c r="F164" s="1034">
        <f>C163</f>
        <v>0</v>
      </c>
      <c r="G164" s="1033"/>
      <c r="H164" s="1034">
        <f>I163</f>
        <v>0</v>
      </c>
      <c r="I164" s="1035"/>
      <c r="J164" s="1036"/>
      <c r="K164" s="1037"/>
      <c r="L164" s="1038"/>
      <c r="M164" s="1038"/>
      <c r="N164" s="1032"/>
      <c r="O164" s="987"/>
      <c r="P164" s="988"/>
      <c r="Q164" s="988"/>
      <c r="R164" s="988"/>
      <c r="S164" s="989"/>
      <c r="T164" s="1026" t="s">
        <v>885</v>
      </c>
      <c r="U164" s="1027"/>
      <c r="V164" s="1028"/>
      <c r="W164" s="993" t="str">
        <f>IF(W163="","",VLOOKUP(W163,'シフト記号表（従来型・ユニット型共通）'!$C$6:$L$47,10,FALSE))</f>
        <v/>
      </c>
      <c r="X164" s="994" t="str">
        <f>IF(X163="","",VLOOKUP(X163,'シフト記号表（従来型・ユニット型共通）'!$C$6:$L$47,10,FALSE))</f>
        <v/>
      </c>
      <c r="Y164" s="994" t="str">
        <f>IF(Y163="","",VLOOKUP(Y163,'シフト記号表（従来型・ユニット型共通）'!$C$6:$L$47,10,FALSE))</f>
        <v/>
      </c>
      <c r="Z164" s="994" t="str">
        <f>IF(Z163="","",VLOOKUP(Z163,'シフト記号表（従来型・ユニット型共通）'!$C$6:$L$47,10,FALSE))</f>
        <v/>
      </c>
      <c r="AA164" s="994" t="str">
        <f>IF(AA163="","",VLOOKUP(AA163,'シフト記号表（従来型・ユニット型共通）'!$C$6:$L$47,10,FALSE))</f>
        <v/>
      </c>
      <c r="AB164" s="994" t="str">
        <f>IF(AB163="","",VLOOKUP(AB163,'シフト記号表（従来型・ユニット型共通）'!$C$6:$L$47,10,FALSE))</f>
        <v/>
      </c>
      <c r="AC164" s="995" t="str">
        <f>IF(AC163="","",VLOOKUP(AC163,'シフト記号表（従来型・ユニット型共通）'!$C$6:$L$47,10,FALSE))</f>
        <v/>
      </c>
      <c r="AD164" s="993" t="str">
        <f>IF(AD163="","",VLOOKUP(AD163,'シフト記号表（従来型・ユニット型共通）'!$C$6:$L$47,10,FALSE))</f>
        <v/>
      </c>
      <c r="AE164" s="994" t="str">
        <f>IF(AE163="","",VLOOKUP(AE163,'シフト記号表（従来型・ユニット型共通）'!$C$6:$L$47,10,FALSE))</f>
        <v/>
      </c>
      <c r="AF164" s="994" t="str">
        <f>IF(AF163="","",VLOOKUP(AF163,'シフト記号表（従来型・ユニット型共通）'!$C$6:$L$47,10,FALSE))</f>
        <v/>
      </c>
      <c r="AG164" s="994" t="str">
        <f>IF(AG163="","",VLOOKUP(AG163,'シフト記号表（従来型・ユニット型共通）'!$C$6:$L$47,10,FALSE))</f>
        <v/>
      </c>
      <c r="AH164" s="994" t="str">
        <f>IF(AH163="","",VLOOKUP(AH163,'シフト記号表（従来型・ユニット型共通）'!$C$6:$L$47,10,FALSE))</f>
        <v/>
      </c>
      <c r="AI164" s="994" t="str">
        <f>IF(AI163="","",VLOOKUP(AI163,'シフト記号表（従来型・ユニット型共通）'!$C$6:$L$47,10,FALSE))</f>
        <v/>
      </c>
      <c r="AJ164" s="995" t="str">
        <f>IF(AJ163="","",VLOOKUP(AJ163,'シフト記号表（従来型・ユニット型共通）'!$C$6:$L$47,10,FALSE))</f>
        <v/>
      </c>
      <c r="AK164" s="993" t="str">
        <f>IF(AK163="","",VLOOKUP(AK163,'シフト記号表（従来型・ユニット型共通）'!$C$6:$L$47,10,FALSE))</f>
        <v/>
      </c>
      <c r="AL164" s="994" t="str">
        <f>IF(AL163="","",VLOOKUP(AL163,'シフト記号表（従来型・ユニット型共通）'!$C$6:$L$47,10,FALSE))</f>
        <v/>
      </c>
      <c r="AM164" s="994" t="str">
        <f>IF(AM163="","",VLOOKUP(AM163,'シフト記号表（従来型・ユニット型共通）'!$C$6:$L$47,10,FALSE))</f>
        <v/>
      </c>
      <c r="AN164" s="994" t="str">
        <f>IF(AN163="","",VLOOKUP(AN163,'シフト記号表（従来型・ユニット型共通）'!$C$6:$L$47,10,FALSE))</f>
        <v/>
      </c>
      <c r="AO164" s="994" t="str">
        <f>IF(AO163="","",VLOOKUP(AO163,'シフト記号表（従来型・ユニット型共通）'!$C$6:$L$47,10,FALSE))</f>
        <v/>
      </c>
      <c r="AP164" s="994" t="str">
        <f>IF(AP163="","",VLOOKUP(AP163,'シフト記号表（従来型・ユニット型共通）'!$C$6:$L$47,10,FALSE))</f>
        <v/>
      </c>
      <c r="AQ164" s="995" t="str">
        <f>IF(AQ163="","",VLOOKUP(AQ163,'シフト記号表（従来型・ユニット型共通）'!$C$6:$L$47,10,FALSE))</f>
        <v/>
      </c>
      <c r="AR164" s="993" t="str">
        <f>IF(AR163="","",VLOOKUP(AR163,'シフト記号表（従来型・ユニット型共通）'!$C$6:$L$47,10,FALSE))</f>
        <v/>
      </c>
      <c r="AS164" s="994" t="str">
        <f>IF(AS163="","",VLOOKUP(AS163,'シフト記号表（従来型・ユニット型共通）'!$C$6:$L$47,10,FALSE))</f>
        <v/>
      </c>
      <c r="AT164" s="994" t="str">
        <f>IF(AT163="","",VLOOKUP(AT163,'シフト記号表（従来型・ユニット型共通）'!$C$6:$L$47,10,FALSE))</f>
        <v/>
      </c>
      <c r="AU164" s="994" t="str">
        <f>IF(AU163="","",VLOOKUP(AU163,'シフト記号表（従来型・ユニット型共通）'!$C$6:$L$47,10,FALSE))</f>
        <v/>
      </c>
      <c r="AV164" s="994" t="str">
        <f>IF(AV163="","",VLOOKUP(AV163,'シフト記号表（従来型・ユニット型共通）'!$C$6:$L$47,10,FALSE))</f>
        <v/>
      </c>
      <c r="AW164" s="994" t="str">
        <f>IF(AW163="","",VLOOKUP(AW163,'シフト記号表（従来型・ユニット型共通）'!$C$6:$L$47,10,FALSE))</f>
        <v/>
      </c>
      <c r="AX164" s="995" t="str">
        <f>IF(AX163="","",VLOOKUP(AX163,'シフト記号表（従来型・ユニット型共通）'!$C$6:$L$47,10,FALSE))</f>
        <v/>
      </c>
      <c r="AY164" s="993" t="str">
        <f>IF(AY163="","",VLOOKUP(AY163,'シフト記号表（従来型・ユニット型共通）'!$C$6:$L$47,10,FALSE))</f>
        <v/>
      </c>
      <c r="AZ164" s="994" t="str">
        <f>IF(AZ163="","",VLOOKUP(AZ163,'シフト記号表（従来型・ユニット型共通）'!$C$6:$L$47,10,FALSE))</f>
        <v/>
      </c>
      <c r="BA164" s="994" t="str">
        <f>IF(BA163="","",VLOOKUP(BA163,'シフト記号表（従来型・ユニット型共通）'!$C$6:$L$47,10,FALSE))</f>
        <v/>
      </c>
      <c r="BB164" s="1039">
        <f>IF($BE$3="４週",SUM(W164:AX164),IF($BE$3="暦月",SUM(W164:BA164),""))</f>
        <v>0</v>
      </c>
      <c r="BC164" s="1040"/>
      <c r="BD164" s="1041">
        <f>IF($BE$3="４週",BB164/4,IF($BE$3="暦月",(BB164/($BE$8/7)),""))</f>
        <v>0</v>
      </c>
      <c r="BE164" s="1040"/>
      <c r="BF164" s="1042"/>
      <c r="BG164" s="1043"/>
      <c r="BH164" s="1043"/>
      <c r="BI164" s="1043"/>
      <c r="BJ164" s="1044"/>
    </row>
    <row r="165" spans="2:62" ht="20.25" customHeight="1">
      <c r="B165" s="946">
        <f>B163+1</f>
        <v>75</v>
      </c>
      <c r="C165" s="1004"/>
      <c r="D165" s="1005"/>
      <c r="E165" s="981"/>
      <c r="F165" s="982"/>
      <c r="G165" s="981"/>
      <c r="H165" s="982"/>
      <c r="I165" s="1008"/>
      <c r="J165" s="1009"/>
      <c r="K165" s="1010"/>
      <c r="L165" s="1011"/>
      <c r="M165" s="1011"/>
      <c r="N165" s="1005"/>
      <c r="O165" s="987"/>
      <c r="P165" s="988"/>
      <c r="Q165" s="988"/>
      <c r="R165" s="988"/>
      <c r="S165" s="989"/>
      <c r="T165" s="1029" t="s">
        <v>882</v>
      </c>
      <c r="V165" s="1030"/>
      <c r="W165" s="1015"/>
      <c r="X165" s="1016"/>
      <c r="Y165" s="1016"/>
      <c r="Z165" s="1016"/>
      <c r="AA165" s="1016"/>
      <c r="AB165" s="1016"/>
      <c r="AC165" s="1017"/>
      <c r="AD165" s="1015"/>
      <c r="AE165" s="1016"/>
      <c r="AF165" s="1016"/>
      <c r="AG165" s="1016"/>
      <c r="AH165" s="1016"/>
      <c r="AI165" s="1016"/>
      <c r="AJ165" s="1017"/>
      <c r="AK165" s="1015"/>
      <c r="AL165" s="1016"/>
      <c r="AM165" s="1016"/>
      <c r="AN165" s="1016"/>
      <c r="AO165" s="1016"/>
      <c r="AP165" s="1016"/>
      <c r="AQ165" s="1017"/>
      <c r="AR165" s="1015"/>
      <c r="AS165" s="1016"/>
      <c r="AT165" s="1016"/>
      <c r="AU165" s="1016"/>
      <c r="AV165" s="1016"/>
      <c r="AW165" s="1016"/>
      <c r="AX165" s="1017"/>
      <c r="AY165" s="1015"/>
      <c r="AZ165" s="1016"/>
      <c r="BA165" s="1018"/>
      <c r="BB165" s="1019"/>
      <c r="BC165" s="1020"/>
      <c r="BD165" s="1021"/>
      <c r="BE165" s="1022"/>
      <c r="BF165" s="1023"/>
      <c r="BG165" s="1024"/>
      <c r="BH165" s="1024"/>
      <c r="BI165" s="1024"/>
      <c r="BJ165" s="1025"/>
    </row>
    <row r="166" spans="2:62" ht="20.25" customHeight="1">
      <c r="B166" s="975"/>
      <c r="C166" s="1031"/>
      <c r="D166" s="1032"/>
      <c r="E166" s="1033"/>
      <c r="F166" s="1034">
        <f>C165</f>
        <v>0</v>
      </c>
      <c r="G166" s="1033"/>
      <c r="H166" s="1034">
        <f>I165</f>
        <v>0</v>
      </c>
      <c r="I166" s="1035"/>
      <c r="J166" s="1036"/>
      <c r="K166" s="1037"/>
      <c r="L166" s="1038"/>
      <c r="M166" s="1038"/>
      <c r="N166" s="1032"/>
      <c r="O166" s="987"/>
      <c r="P166" s="988"/>
      <c r="Q166" s="988"/>
      <c r="R166" s="988"/>
      <c r="S166" s="989"/>
      <c r="T166" s="1026" t="s">
        <v>885</v>
      </c>
      <c r="U166" s="1027"/>
      <c r="V166" s="1028"/>
      <c r="W166" s="993" t="str">
        <f>IF(W165="","",VLOOKUP(W165,'シフト記号表（従来型・ユニット型共通）'!$C$6:$L$47,10,FALSE))</f>
        <v/>
      </c>
      <c r="X166" s="994" t="str">
        <f>IF(X165="","",VLOOKUP(X165,'シフト記号表（従来型・ユニット型共通）'!$C$6:$L$47,10,FALSE))</f>
        <v/>
      </c>
      <c r="Y166" s="994" t="str">
        <f>IF(Y165="","",VLOOKUP(Y165,'シフト記号表（従来型・ユニット型共通）'!$C$6:$L$47,10,FALSE))</f>
        <v/>
      </c>
      <c r="Z166" s="994" t="str">
        <f>IF(Z165="","",VLOOKUP(Z165,'シフト記号表（従来型・ユニット型共通）'!$C$6:$L$47,10,FALSE))</f>
        <v/>
      </c>
      <c r="AA166" s="994" t="str">
        <f>IF(AA165="","",VLOOKUP(AA165,'シフト記号表（従来型・ユニット型共通）'!$C$6:$L$47,10,FALSE))</f>
        <v/>
      </c>
      <c r="AB166" s="994" t="str">
        <f>IF(AB165="","",VLOOKUP(AB165,'シフト記号表（従来型・ユニット型共通）'!$C$6:$L$47,10,FALSE))</f>
        <v/>
      </c>
      <c r="AC166" s="995" t="str">
        <f>IF(AC165="","",VLOOKUP(AC165,'シフト記号表（従来型・ユニット型共通）'!$C$6:$L$47,10,FALSE))</f>
        <v/>
      </c>
      <c r="AD166" s="993" t="str">
        <f>IF(AD165="","",VLOOKUP(AD165,'シフト記号表（従来型・ユニット型共通）'!$C$6:$L$47,10,FALSE))</f>
        <v/>
      </c>
      <c r="AE166" s="994" t="str">
        <f>IF(AE165="","",VLOOKUP(AE165,'シフト記号表（従来型・ユニット型共通）'!$C$6:$L$47,10,FALSE))</f>
        <v/>
      </c>
      <c r="AF166" s="994" t="str">
        <f>IF(AF165="","",VLOOKUP(AF165,'シフト記号表（従来型・ユニット型共通）'!$C$6:$L$47,10,FALSE))</f>
        <v/>
      </c>
      <c r="AG166" s="994" t="str">
        <f>IF(AG165="","",VLOOKUP(AG165,'シフト記号表（従来型・ユニット型共通）'!$C$6:$L$47,10,FALSE))</f>
        <v/>
      </c>
      <c r="AH166" s="994" t="str">
        <f>IF(AH165="","",VLOOKUP(AH165,'シフト記号表（従来型・ユニット型共通）'!$C$6:$L$47,10,FALSE))</f>
        <v/>
      </c>
      <c r="AI166" s="994" t="str">
        <f>IF(AI165="","",VLOOKUP(AI165,'シフト記号表（従来型・ユニット型共通）'!$C$6:$L$47,10,FALSE))</f>
        <v/>
      </c>
      <c r="AJ166" s="995" t="str">
        <f>IF(AJ165="","",VLOOKUP(AJ165,'シフト記号表（従来型・ユニット型共通）'!$C$6:$L$47,10,FALSE))</f>
        <v/>
      </c>
      <c r="AK166" s="993" t="str">
        <f>IF(AK165="","",VLOOKUP(AK165,'シフト記号表（従来型・ユニット型共通）'!$C$6:$L$47,10,FALSE))</f>
        <v/>
      </c>
      <c r="AL166" s="994" t="str">
        <f>IF(AL165="","",VLOOKUP(AL165,'シフト記号表（従来型・ユニット型共通）'!$C$6:$L$47,10,FALSE))</f>
        <v/>
      </c>
      <c r="AM166" s="994" t="str">
        <f>IF(AM165="","",VLOOKUP(AM165,'シフト記号表（従来型・ユニット型共通）'!$C$6:$L$47,10,FALSE))</f>
        <v/>
      </c>
      <c r="AN166" s="994" t="str">
        <f>IF(AN165="","",VLOOKUP(AN165,'シフト記号表（従来型・ユニット型共通）'!$C$6:$L$47,10,FALSE))</f>
        <v/>
      </c>
      <c r="AO166" s="994" t="str">
        <f>IF(AO165="","",VLOOKUP(AO165,'シフト記号表（従来型・ユニット型共通）'!$C$6:$L$47,10,FALSE))</f>
        <v/>
      </c>
      <c r="AP166" s="994" t="str">
        <f>IF(AP165="","",VLOOKUP(AP165,'シフト記号表（従来型・ユニット型共通）'!$C$6:$L$47,10,FALSE))</f>
        <v/>
      </c>
      <c r="AQ166" s="995" t="str">
        <f>IF(AQ165="","",VLOOKUP(AQ165,'シフト記号表（従来型・ユニット型共通）'!$C$6:$L$47,10,FALSE))</f>
        <v/>
      </c>
      <c r="AR166" s="993" t="str">
        <f>IF(AR165="","",VLOOKUP(AR165,'シフト記号表（従来型・ユニット型共通）'!$C$6:$L$47,10,FALSE))</f>
        <v/>
      </c>
      <c r="AS166" s="994" t="str">
        <f>IF(AS165="","",VLOOKUP(AS165,'シフト記号表（従来型・ユニット型共通）'!$C$6:$L$47,10,FALSE))</f>
        <v/>
      </c>
      <c r="AT166" s="994" t="str">
        <f>IF(AT165="","",VLOOKUP(AT165,'シフト記号表（従来型・ユニット型共通）'!$C$6:$L$47,10,FALSE))</f>
        <v/>
      </c>
      <c r="AU166" s="994" t="str">
        <f>IF(AU165="","",VLOOKUP(AU165,'シフト記号表（従来型・ユニット型共通）'!$C$6:$L$47,10,FALSE))</f>
        <v/>
      </c>
      <c r="AV166" s="994" t="str">
        <f>IF(AV165="","",VLOOKUP(AV165,'シフト記号表（従来型・ユニット型共通）'!$C$6:$L$47,10,FALSE))</f>
        <v/>
      </c>
      <c r="AW166" s="994" t="str">
        <f>IF(AW165="","",VLOOKUP(AW165,'シフト記号表（従来型・ユニット型共通）'!$C$6:$L$47,10,FALSE))</f>
        <v/>
      </c>
      <c r="AX166" s="995" t="str">
        <f>IF(AX165="","",VLOOKUP(AX165,'シフト記号表（従来型・ユニット型共通）'!$C$6:$L$47,10,FALSE))</f>
        <v/>
      </c>
      <c r="AY166" s="993" t="str">
        <f>IF(AY165="","",VLOOKUP(AY165,'シフト記号表（従来型・ユニット型共通）'!$C$6:$L$47,10,FALSE))</f>
        <v/>
      </c>
      <c r="AZ166" s="994" t="str">
        <f>IF(AZ165="","",VLOOKUP(AZ165,'シフト記号表（従来型・ユニット型共通）'!$C$6:$L$47,10,FALSE))</f>
        <v/>
      </c>
      <c r="BA166" s="994" t="str">
        <f>IF(BA165="","",VLOOKUP(BA165,'シフト記号表（従来型・ユニット型共通）'!$C$6:$L$47,10,FALSE))</f>
        <v/>
      </c>
      <c r="BB166" s="1039">
        <f>IF($BE$3="４週",SUM(W166:AX166),IF($BE$3="暦月",SUM(W166:BA166),""))</f>
        <v>0</v>
      </c>
      <c r="BC166" s="1040"/>
      <c r="BD166" s="1041">
        <f>IF($BE$3="４週",BB166/4,IF($BE$3="暦月",(BB166/($BE$8/7)),""))</f>
        <v>0</v>
      </c>
      <c r="BE166" s="1040"/>
      <c r="BF166" s="1042"/>
      <c r="BG166" s="1043"/>
      <c r="BH166" s="1043"/>
      <c r="BI166" s="1043"/>
      <c r="BJ166" s="1044"/>
    </row>
    <row r="167" spans="2:62" ht="20.25" customHeight="1">
      <c r="B167" s="946">
        <f>B165+1</f>
        <v>76</v>
      </c>
      <c r="C167" s="1004"/>
      <c r="D167" s="1005"/>
      <c r="E167" s="981"/>
      <c r="F167" s="982"/>
      <c r="G167" s="981"/>
      <c r="H167" s="982"/>
      <c r="I167" s="1008"/>
      <c r="J167" s="1009"/>
      <c r="K167" s="1010"/>
      <c r="L167" s="1011"/>
      <c r="M167" s="1011"/>
      <c r="N167" s="1005"/>
      <c r="O167" s="987"/>
      <c r="P167" s="988"/>
      <c r="Q167" s="988"/>
      <c r="R167" s="988"/>
      <c r="S167" s="989"/>
      <c r="T167" s="1029" t="s">
        <v>882</v>
      </c>
      <c r="V167" s="1030"/>
      <c r="W167" s="1015"/>
      <c r="X167" s="1016"/>
      <c r="Y167" s="1016"/>
      <c r="Z167" s="1016"/>
      <c r="AA167" s="1016"/>
      <c r="AB167" s="1016"/>
      <c r="AC167" s="1017"/>
      <c r="AD167" s="1015"/>
      <c r="AE167" s="1016"/>
      <c r="AF167" s="1016"/>
      <c r="AG167" s="1016"/>
      <c r="AH167" s="1016"/>
      <c r="AI167" s="1016"/>
      <c r="AJ167" s="1017"/>
      <c r="AK167" s="1015"/>
      <c r="AL167" s="1016"/>
      <c r="AM167" s="1016"/>
      <c r="AN167" s="1016"/>
      <c r="AO167" s="1016"/>
      <c r="AP167" s="1016"/>
      <c r="AQ167" s="1017"/>
      <c r="AR167" s="1015"/>
      <c r="AS167" s="1016"/>
      <c r="AT167" s="1016"/>
      <c r="AU167" s="1016"/>
      <c r="AV167" s="1016"/>
      <c r="AW167" s="1016"/>
      <c r="AX167" s="1017"/>
      <c r="AY167" s="1015"/>
      <c r="AZ167" s="1016"/>
      <c r="BA167" s="1018"/>
      <c r="BB167" s="1019"/>
      <c r="BC167" s="1020"/>
      <c r="BD167" s="1021"/>
      <c r="BE167" s="1022"/>
      <c r="BF167" s="1023"/>
      <c r="BG167" s="1024"/>
      <c r="BH167" s="1024"/>
      <c r="BI167" s="1024"/>
      <c r="BJ167" s="1025"/>
    </row>
    <row r="168" spans="2:62" ht="20.25" customHeight="1">
      <c r="B168" s="975"/>
      <c r="C168" s="1031"/>
      <c r="D168" s="1032"/>
      <c r="E168" s="1033"/>
      <c r="F168" s="1034">
        <f>C167</f>
        <v>0</v>
      </c>
      <c r="G168" s="1033"/>
      <c r="H168" s="1034">
        <f>I167</f>
        <v>0</v>
      </c>
      <c r="I168" s="1035"/>
      <c r="J168" s="1036"/>
      <c r="K168" s="1037"/>
      <c r="L168" s="1038"/>
      <c r="M168" s="1038"/>
      <c r="N168" s="1032"/>
      <c r="O168" s="987"/>
      <c r="P168" s="988"/>
      <c r="Q168" s="988"/>
      <c r="R168" s="988"/>
      <c r="S168" s="989"/>
      <c r="T168" s="1026" t="s">
        <v>885</v>
      </c>
      <c r="U168" s="1027"/>
      <c r="V168" s="1028"/>
      <c r="W168" s="993" t="str">
        <f>IF(W167="","",VLOOKUP(W167,'シフト記号表（従来型・ユニット型共通）'!$C$6:$L$47,10,FALSE))</f>
        <v/>
      </c>
      <c r="X168" s="994" t="str">
        <f>IF(X167="","",VLOOKUP(X167,'シフト記号表（従来型・ユニット型共通）'!$C$6:$L$47,10,FALSE))</f>
        <v/>
      </c>
      <c r="Y168" s="994" t="str">
        <f>IF(Y167="","",VLOOKUP(Y167,'シフト記号表（従来型・ユニット型共通）'!$C$6:$L$47,10,FALSE))</f>
        <v/>
      </c>
      <c r="Z168" s="994" t="str">
        <f>IF(Z167="","",VLOOKUP(Z167,'シフト記号表（従来型・ユニット型共通）'!$C$6:$L$47,10,FALSE))</f>
        <v/>
      </c>
      <c r="AA168" s="994" t="str">
        <f>IF(AA167="","",VLOOKUP(AA167,'シフト記号表（従来型・ユニット型共通）'!$C$6:$L$47,10,FALSE))</f>
        <v/>
      </c>
      <c r="AB168" s="994" t="str">
        <f>IF(AB167="","",VLOOKUP(AB167,'シフト記号表（従来型・ユニット型共通）'!$C$6:$L$47,10,FALSE))</f>
        <v/>
      </c>
      <c r="AC168" s="995" t="str">
        <f>IF(AC167="","",VLOOKUP(AC167,'シフト記号表（従来型・ユニット型共通）'!$C$6:$L$47,10,FALSE))</f>
        <v/>
      </c>
      <c r="AD168" s="993" t="str">
        <f>IF(AD167="","",VLOOKUP(AD167,'シフト記号表（従来型・ユニット型共通）'!$C$6:$L$47,10,FALSE))</f>
        <v/>
      </c>
      <c r="AE168" s="994" t="str">
        <f>IF(AE167="","",VLOOKUP(AE167,'シフト記号表（従来型・ユニット型共通）'!$C$6:$L$47,10,FALSE))</f>
        <v/>
      </c>
      <c r="AF168" s="994" t="str">
        <f>IF(AF167="","",VLOOKUP(AF167,'シフト記号表（従来型・ユニット型共通）'!$C$6:$L$47,10,FALSE))</f>
        <v/>
      </c>
      <c r="AG168" s="994" t="str">
        <f>IF(AG167="","",VLOOKUP(AG167,'シフト記号表（従来型・ユニット型共通）'!$C$6:$L$47,10,FALSE))</f>
        <v/>
      </c>
      <c r="AH168" s="994" t="str">
        <f>IF(AH167="","",VLOOKUP(AH167,'シフト記号表（従来型・ユニット型共通）'!$C$6:$L$47,10,FALSE))</f>
        <v/>
      </c>
      <c r="AI168" s="994" t="str">
        <f>IF(AI167="","",VLOOKUP(AI167,'シフト記号表（従来型・ユニット型共通）'!$C$6:$L$47,10,FALSE))</f>
        <v/>
      </c>
      <c r="AJ168" s="995" t="str">
        <f>IF(AJ167="","",VLOOKUP(AJ167,'シフト記号表（従来型・ユニット型共通）'!$C$6:$L$47,10,FALSE))</f>
        <v/>
      </c>
      <c r="AK168" s="993" t="str">
        <f>IF(AK167="","",VLOOKUP(AK167,'シフト記号表（従来型・ユニット型共通）'!$C$6:$L$47,10,FALSE))</f>
        <v/>
      </c>
      <c r="AL168" s="994" t="str">
        <f>IF(AL167="","",VLOOKUP(AL167,'シフト記号表（従来型・ユニット型共通）'!$C$6:$L$47,10,FALSE))</f>
        <v/>
      </c>
      <c r="AM168" s="994" t="str">
        <f>IF(AM167="","",VLOOKUP(AM167,'シフト記号表（従来型・ユニット型共通）'!$C$6:$L$47,10,FALSE))</f>
        <v/>
      </c>
      <c r="AN168" s="994" t="str">
        <f>IF(AN167="","",VLOOKUP(AN167,'シフト記号表（従来型・ユニット型共通）'!$C$6:$L$47,10,FALSE))</f>
        <v/>
      </c>
      <c r="AO168" s="994" t="str">
        <f>IF(AO167="","",VLOOKUP(AO167,'シフト記号表（従来型・ユニット型共通）'!$C$6:$L$47,10,FALSE))</f>
        <v/>
      </c>
      <c r="AP168" s="994" t="str">
        <f>IF(AP167="","",VLOOKUP(AP167,'シフト記号表（従来型・ユニット型共通）'!$C$6:$L$47,10,FALSE))</f>
        <v/>
      </c>
      <c r="AQ168" s="995" t="str">
        <f>IF(AQ167="","",VLOOKUP(AQ167,'シフト記号表（従来型・ユニット型共通）'!$C$6:$L$47,10,FALSE))</f>
        <v/>
      </c>
      <c r="AR168" s="993" t="str">
        <f>IF(AR167="","",VLOOKUP(AR167,'シフト記号表（従来型・ユニット型共通）'!$C$6:$L$47,10,FALSE))</f>
        <v/>
      </c>
      <c r="AS168" s="994" t="str">
        <f>IF(AS167="","",VLOOKUP(AS167,'シフト記号表（従来型・ユニット型共通）'!$C$6:$L$47,10,FALSE))</f>
        <v/>
      </c>
      <c r="AT168" s="994" t="str">
        <f>IF(AT167="","",VLOOKUP(AT167,'シフト記号表（従来型・ユニット型共通）'!$C$6:$L$47,10,FALSE))</f>
        <v/>
      </c>
      <c r="AU168" s="994" t="str">
        <f>IF(AU167="","",VLOOKUP(AU167,'シフト記号表（従来型・ユニット型共通）'!$C$6:$L$47,10,FALSE))</f>
        <v/>
      </c>
      <c r="AV168" s="994" t="str">
        <f>IF(AV167="","",VLOOKUP(AV167,'シフト記号表（従来型・ユニット型共通）'!$C$6:$L$47,10,FALSE))</f>
        <v/>
      </c>
      <c r="AW168" s="994" t="str">
        <f>IF(AW167="","",VLOOKUP(AW167,'シフト記号表（従来型・ユニット型共通）'!$C$6:$L$47,10,FALSE))</f>
        <v/>
      </c>
      <c r="AX168" s="995" t="str">
        <f>IF(AX167="","",VLOOKUP(AX167,'シフト記号表（従来型・ユニット型共通）'!$C$6:$L$47,10,FALSE))</f>
        <v/>
      </c>
      <c r="AY168" s="993" t="str">
        <f>IF(AY167="","",VLOOKUP(AY167,'シフト記号表（従来型・ユニット型共通）'!$C$6:$L$47,10,FALSE))</f>
        <v/>
      </c>
      <c r="AZ168" s="994" t="str">
        <f>IF(AZ167="","",VLOOKUP(AZ167,'シフト記号表（従来型・ユニット型共通）'!$C$6:$L$47,10,FALSE))</f>
        <v/>
      </c>
      <c r="BA168" s="994" t="str">
        <f>IF(BA167="","",VLOOKUP(BA167,'シフト記号表（従来型・ユニット型共通）'!$C$6:$L$47,10,FALSE))</f>
        <v/>
      </c>
      <c r="BB168" s="1039">
        <f>IF($BE$3="４週",SUM(W168:AX168),IF($BE$3="暦月",SUM(W168:BA168),""))</f>
        <v>0</v>
      </c>
      <c r="BC168" s="1040"/>
      <c r="BD168" s="1041">
        <f>IF($BE$3="４週",BB168/4,IF($BE$3="暦月",(BB168/($BE$8/7)),""))</f>
        <v>0</v>
      </c>
      <c r="BE168" s="1040"/>
      <c r="BF168" s="1042"/>
      <c r="BG168" s="1043"/>
      <c r="BH168" s="1043"/>
      <c r="BI168" s="1043"/>
      <c r="BJ168" s="1044"/>
    </row>
    <row r="169" spans="2:62" ht="20.25" customHeight="1">
      <c r="B169" s="946">
        <f>B167+1</f>
        <v>77</v>
      </c>
      <c r="C169" s="1004"/>
      <c r="D169" s="1005"/>
      <c r="E169" s="981"/>
      <c r="F169" s="982"/>
      <c r="G169" s="981"/>
      <c r="H169" s="982"/>
      <c r="I169" s="1008"/>
      <c r="J169" s="1009"/>
      <c r="K169" s="1010"/>
      <c r="L169" s="1011"/>
      <c r="M169" s="1011"/>
      <c r="N169" s="1005"/>
      <c r="O169" s="987"/>
      <c r="P169" s="988"/>
      <c r="Q169" s="988"/>
      <c r="R169" s="988"/>
      <c r="S169" s="989"/>
      <c r="T169" s="1029" t="s">
        <v>882</v>
      </c>
      <c r="V169" s="1030"/>
      <c r="W169" s="1015"/>
      <c r="X169" s="1016"/>
      <c r="Y169" s="1016"/>
      <c r="Z169" s="1016"/>
      <c r="AA169" s="1016"/>
      <c r="AB169" s="1016"/>
      <c r="AC169" s="1017"/>
      <c r="AD169" s="1015"/>
      <c r="AE169" s="1016"/>
      <c r="AF169" s="1016"/>
      <c r="AG169" s="1016"/>
      <c r="AH169" s="1016"/>
      <c r="AI169" s="1016"/>
      <c r="AJ169" s="1017"/>
      <c r="AK169" s="1015"/>
      <c r="AL169" s="1016"/>
      <c r="AM169" s="1016"/>
      <c r="AN169" s="1016"/>
      <c r="AO169" s="1016"/>
      <c r="AP169" s="1016"/>
      <c r="AQ169" s="1017"/>
      <c r="AR169" s="1015"/>
      <c r="AS169" s="1016"/>
      <c r="AT169" s="1016"/>
      <c r="AU169" s="1016"/>
      <c r="AV169" s="1016"/>
      <c r="AW169" s="1016"/>
      <c r="AX169" s="1017"/>
      <c r="AY169" s="1015"/>
      <c r="AZ169" s="1016"/>
      <c r="BA169" s="1018"/>
      <c r="BB169" s="1019"/>
      <c r="BC169" s="1020"/>
      <c r="BD169" s="1021"/>
      <c r="BE169" s="1022"/>
      <c r="BF169" s="1023"/>
      <c r="BG169" s="1024"/>
      <c r="BH169" s="1024"/>
      <c r="BI169" s="1024"/>
      <c r="BJ169" s="1025"/>
    </row>
    <row r="170" spans="2:62" ht="20.25" customHeight="1">
      <c r="B170" s="975"/>
      <c r="C170" s="1031"/>
      <c r="D170" s="1032"/>
      <c r="E170" s="1033"/>
      <c r="F170" s="1034">
        <f>C169</f>
        <v>0</v>
      </c>
      <c r="G170" s="1033"/>
      <c r="H170" s="1034">
        <f>I169</f>
        <v>0</v>
      </c>
      <c r="I170" s="1035"/>
      <c r="J170" s="1036"/>
      <c r="K170" s="1037"/>
      <c r="L170" s="1038"/>
      <c r="M170" s="1038"/>
      <c r="N170" s="1032"/>
      <c r="O170" s="987"/>
      <c r="P170" s="988"/>
      <c r="Q170" s="988"/>
      <c r="R170" s="988"/>
      <c r="S170" s="989"/>
      <c r="T170" s="1026" t="s">
        <v>885</v>
      </c>
      <c r="U170" s="1027"/>
      <c r="V170" s="1028"/>
      <c r="W170" s="993" t="str">
        <f>IF(W169="","",VLOOKUP(W169,'シフト記号表（従来型・ユニット型共通）'!$C$6:$L$47,10,FALSE))</f>
        <v/>
      </c>
      <c r="X170" s="994" t="str">
        <f>IF(X169="","",VLOOKUP(X169,'シフト記号表（従来型・ユニット型共通）'!$C$6:$L$47,10,FALSE))</f>
        <v/>
      </c>
      <c r="Y170" s="994" t="str">
        <f>IF(Y169="","",VLOOKUP(Y169,'シフト記号表（従来型・ユニット型共通）'!$C$6:$L$47,10,FALSE))</f>
        <v/>
      </c>
      <c r="Z170" s="994" t="str">
        <f>IF(Z169="","",VLOOKUP(Z169,'シフト記号表（従来型・ユニット型共通）'!$C$6:$L$47,10,FALSE))</f>
        <v/>
      </c>
      <c r="AA170" s="994" t="str">
        <f>IF(AA169="","",VLOOKUP(AA169,'シフト記号表（従来型・ユニット型共通）'!$C$6:$L$47,10,FALSE))</f>
        <v/>
      </c>
      <c r="AB170" s="994" t="str">
        <f>IF(AB169="","",VLOOKUP(AB169,'シフト記号表（従来型・ユニット型共通）'!$C$6:$L$47,10,FALSE))</f>
        <v/>
      </c>
      <c r="AC170" s="995" t="str">
        <f>IF(AC169="","",VLOOKUP(AC169,'シフト記号表（従来型・ユニット型共通）'!$C$6:$L$47,10,FALSE))</f>
        <v/>
      </c>
      <c r="AD170" s="993" t="str">
        <f>IF(AD169="","",VLOOKUP(AD169,'シフト記号表（従来型・ユニット型共通）'!$C$6:$L$47,10,FALSE))</f>
        <v/>
      </c>
      <c r="AE170" s="994" t="str">
        <f>IF(AE169="","",VLOOKUP(AE169,'シフト記号表（従来型・ユニット型共通）'!$C$6:$L$47,10,FALSE))</f>
        <v/>
      </c>
      <c r="AF170" s="994" t="str">
        <f>IF(AF169="","",VLOOKUP(AF169,'シフト記号表（従来型・ユニット型共通）'!$C$6:$L$47,10,FALSE))</f>
        <v/>
      </c>
      <c r="AG170" s="994" t="str">
        <f>IF(AG169="","",VLOOKUP(AG169,'シフト記号表（従来型・ユニット型共通）'!$C$6:$L$47,10,FALSE))</f>
        <v/>
      </c>
      <c r="AH170" s="994" t="str">
        <f>IF(AH169="","",VLOOKUP(AH169,'シフト記号表（従来型・ユニット型共通）'!$C$6:$L$47,10,FALSE))</f>
        <v/>
      </c>
      <c r="AI170" s="994" t="str">
        <f>IF(AI169="","",VLOOKUP(AI169,'シフト記号表（従来型・ユニット型共通）'!$C$6:$L$47,10,FALSE))</f>
        <v/>
      </c>
      <c r="AJ170" s="995" t="str">
        <f>IF(AJ169="","",VLOOKUP(AJ169,'シフト記号表（従来型・ユニット型共通）'!$C$6:$L$47,10,FALSE))</f>
        <v/>
      </c>
      <c r="AK170" s="993" t="str">
        <f>IF(AK169="","",VLOOKUP(AK169,'シフト記号表（従来型・ユニット型共通）'!$C$6:$L$47,10,FALSE))</f>
        <v/>
      </c>
      <c r="AL170" s="994" t="str">
        <f>IF(AL169="","",VLOOKUP(AL169,'シフト記号表（従来型・ユニット型共通）'!$C$6:$L$47,10,FALSE))</f>
        <v/>
      </c>
      <c r="AM170" s="994" t="str">
        <f>IF(AM169="","",VLOOKUP(AM169,'シフト記号表（従来型・ユニット型共通）'!$C$6:$L$47,10,FALSE))</f>
        <v/>
      </c>
      <c r="AN170" s="994" t="str">
        <f>IF(AN169="","",VLOOKUP(AN169,'シフト記号表（従来型・ユニット型共通）'!$C$6:$L$47,10,FALSE))</f>
        <v/>
      </c>
      <c r="AO170" s="994" t="str">
        <f>IF(AO169="","",VLOOKUP(AO169,'シフト記号表（従来型・ユニット型共通）'!$C$6:$L$47,10,FALSE))</f>
        <v/>
      </c>
      <c r="AP170" s="994" t="str">
        <f>IF(AP169="","",VLOOKUP(AP169,'シフト記号表（従来型・ユニット型共通）'!$C$6:$L$47,10,FALSE))</f>
        <v/>
      </c>
      <c r="AQ170" s="995" t="str">
        <f>IF(AQ169="","",VLOOKUP(AQ169,'シフト記号表（従来型・ユニット型共通）'!$C$6:$L$47,10,FALSE))</f>
        <v/>
      </c>
      <c r="AR170" s="993" t="str">
        <f>IF(AR169="","",VLOOKUP(AR169,'シフト記号表（従来型・ユニット型共通）'!$C$6:$L$47,10,FALSE))</f>
        <v/>
      </c>
      <c r="AS170" s="994" t="str">
        <f>IF(AS169="","",VLOOKUP(AS169,'シフト記号表（従来型・ユニット型共通）'!$C$6:$L$47,10,FALSE))</f>
        <v/>
      </c>
      <c r="AT170" s="994" t="str">
        <f>IF(AT169="","",VLOOKUP(AT169,'シフト記号表（従来型・ユニット型共通）'!$C$6:$L$47,10,FALSE))</f>
        <v/>
      </c>
      <c r="AU170" s="994" t="str">
        <f>IF(AU169="","",VLOOKUP(AU169,'シフト記号表（従来型・ユニット型共通）'!$C$6:$L$47,10,FALSE))</f>
        <v/>
      </c>
      <c r="AV170" s="994" t="str">
        <f>IF(AV169="","",VLOOKUP(AV169,'シフト記号表（従来型・ユニット型共通）'!$C$6:$L$47,10,FALSE))</f>
        <v/>
      </c>
      <c r="AW170" s="994" t="str">
        <f>IF(AW169="","",VLOOKUP(AW169,'シフト記号表（従来型・ユニット型共通）'!$C$6:$L$47,10,FALSE))</f>
        <v/>
      </c>
      <c r="AX170" s="995" t="str">
        <f>IF(AX169="","",VLOOKUP(AX169,'シフト記号表（従来型・ユニット型共通）'!$C$6:$L$47,10,FALSE))</f>
        <v/>
      </c>
      <c r="AY170" s="993" t="str">
        <f>IF(AY169="","",VLOOKUP(AY169,'シフト記号表（従来型・ユニット型共通）'!$C$6:$L$47,10,FALSE))</f>
        <v/>
      </c>
      <c r="AZ170" s="994" t="str">
        <f>IF(AZ169="","",VLOOKUP(AZ169,'シフト記号表（従来型・ユニット型共通）'!$C$6:$L$47,10,FALSE))</f>
        <v/>
      </c>
      <c r="BA170" s="994" t="str">
        <f>IF(BA169="","",VLOOKUP(BA169,'シフト記号表（従来型・ユニット型共通）'!$C$6:$L$47,10,FALSE))</f>
        <v/>
      </c>
      <c r="BB170" s="1039">
        <f>IF($BE$3="４週",SUM(W170:AX170),IF($BE$3="暦月",SUM(W170:BA170),""))</f>
        <v>0</v>
      </c>
      <c r="BC170" s="1040"/>
      <c r="BD170" s="1041">
        <f>IF($BE$3="４週",BB170/4,IF($BE$3="暦月",(BB170/($BE$8/7)),""))</f>
        <v>0</v>
      </c>
      <c r="BE170" s="1040"/>
      <c r="BF170" s="1042"/>
      <c r="BG170" s="1043"/>
      <c r="BH170" s="1043"/>
      <c r="BI170" s="1043"/>
      <c r="BJ170" s="1044"/>
    </row>
    <row r="171" spans="2:62" ht="20.25" customHeight="1">
      <c r="B171" s="946">
        <f>B169+1</f>
        <v>78</v>
      </c>
      <c r="C171" s="1004"/>
      <c r="D171" s="1005"/>
      <c r="E171" s="981"/>
      <c r="F171" s="982"/>
      <c r="G171" s="981"/>
      <c r="H171" s="982"/>
      <c r="I171" s="1008"/>
      <c r="J171" s="1009"/>
      <c r="K171" s="1010"/>
      <c r="L171" s="1011"/>
      <c r="M171" s="1011"/>
      <c r="N171" s="1005"/>
      <c r="O171" s="987"/>
      <c r="P171" s="988"/>
      <c r="Q171" s="988"/>
      <c r="R171" s="988"/>
      <c r="S171" s="989"/>
      <c r="T171" s="1029" t="s">
        <v>882</v>
      </c>
      <c r="V171" s="1030"/>
      <c r="W171" s="1015"/>
      <c r="X171" s="1016"/>
      <c r="Y171" s="1016"/>
      <c r="Z171" s="1016"/>
      <c r="AA171" s="1016"/>
      <c r="AB171" s="1016"/>
      <c r="AC171" s="1017"/>
      <c r="AD171" s="1015"/>
      <c r="AE171" s="1016"/>
      <c r="AF171" s="1016"/>
      <c r="AG171" s="1016"/>
      <c r="AH171" s="1016"/>
      <c r="AI171" s="1016"/>
      <c r="AJ171" s="1017"/>
      <c r="AK171" s="1015"/>
      <c r="AL171" s="1016"/>
      <c r="AM171" s="1016"/>
      <c r="AN171" s="1016"/>
      <c r="AO171" s="1016"/>
      <c r="AP171" s="1016"/>
      <c r="AQ171" s="1017"/>
      <c r="AR171" s="1015"/>
      <c r="AS171" s="1016"/>
      <c r="AT171" s="1016"/>
      <c r="AU171" s="1016"/>
      <c r="AV171" s="1016"/>
      <c r="AW171" s="1016"/>
      <c r="AX171" s="1017"/>
      <c r="AY171" s="1015"/>
      <c r="AZ171" s="1016"/>
      <c r="BA171" s="1018"/>
      <c r="BB171" s="1019"/>
      <c r="BC171" s="1020"/>
      <c r="BD171" s="1021"/>
      <c r="BE171" s="1022"/>
      <c r="BF171" s="1023"/>
      <c r="BG171" s="1024"/>
      <c r="BH171" s="1024"/>
      <c r="BI171" s="1024"/>
      <c r="BJ171" s="1025"/>
    </row>
    <row r="172" spans="2:62" ht="20.25" customHeight="1">
      <c r="B172" s="975"/>
      <c r="C172" s="1031"/>
      <c r="D172" s="1032"/>
      <c r="E172" s="1033"/>
      <c r="F172" s="1034">
        <f>C171</f>
        <v>0</v>
      </c>
      <c r="G172" s="1033"/>
      <c r="H172" s="1034">
        <f>I171</f>
        <v>0</v>
      </c>
      <c r="I172" s="1035"/>
      <c r="J172" s="1036"/>
      <c r="K172" s="1037"/>
      <c r="L172" s="1038"/>
      <c r="M172" s="1038"/>
      <c r="N172" s="1032"/>
      <c r="O172" s="987"/>
      <c r="P172" s="988"/>
      <c r="Q172" s="988"/>
      <c r="R172" s="988"/>
      <c r="S172" s="989"/>
      <c r="T172" s="1026" t="s">
        <v>885</v>
      </c>
      <c r="U172" s="1027"/>
      <c r="V172" s="1028"/>
      <c r="W172" s="993" t="str">
        <f>IF(W171="","",VLOOKUP(W171,'シフト記号表（従来型・ユニット型共通）'!$C$6:$L$47,10,FALSE))</f>
        <v/>
      </c>
      <c r="X172" s="994" t="str">
        <f>IF(X171="","",VLOOKUP(X171,'シフト記号表（従来型・ユニット型共通）'!$C$6:$L$47,10,FALSE))</f>
        <v/>
      </c>
      <c r="Y172" s="994" t="str">
        <f>IF(Y171="","",VLOOKUP(Y171,'シフト記号表（従来型・ユニット型共通）'!$C$6:$L$47,10,FALSE))</f>
        <v/>
      </c>
      <c r="Z172" s="994" t="str">
        <f>IF(Z171="","",VLOOKUP(Z171,'シフト記号表（従来型・ユニット型共通）'!$C$6:$L$47,10,FALSE))</f>
        <v/>
      </c>
      <c r="AA172" s="994" t="str">
        <f>IF(AA171="","",VLOOKUP(AA171,'シフト記号表（従来型・ユニット型共通）'!$C$6:$L$47,10,FALSE))</f>
        <v/>
      </c>
      <c r="AB172" s="994" t="str">
        <f>IF(AB171="","",VLOOKUP(AB171,'シフト記号表（従来型・ユニット型共通）'!$C$6:$L$47,10,FALSE))</f>
        <v/>
      </c>
      <c r="AC172" s="995" t="str">
        <f>IF(AC171="","",VLOOKUP(AC171,'シフト記号表（従来型・ユニット型共通）'!$C$6:$L$47,10,FALSE))</f>
        <v/>
      </c>
      <c r="AD172" s="993" t="str">
        <f>IF(AD171="","",VLOOKUP(AD171,'シフト記号表（従来型・ユニット型共通）'!$C$6:$L$47,10,FALSE))</f>
        <v/>
      </c>
      <c r="AE172" s="994" t="str">
        <f>IF(AE171="","",VLOOKUP(AE171,'シフト記号表（従来型・ユニット型共通）'!$C$6:$L$47,10,FALSE))</f>
        <v/>
      </c>
      <c r="AF172" s="994" t="str">
        <f>IF(AF171="","",VLOOKUP(AF171,'シフト記号表（従来型・ユニット型共通）'!$C$6:$L$47,10,FALSE))</f>
        <v/>
      </c>
      <c r="AG172" s="994" t="str">
        <f>IF(AG171="","",VLOOKUP(AG171,'シフト記号表（従来型・ユニット型共通）'!$C$6:$L$47,10,FALSE))</f>
        <v/>
      </c>
      <c r="AH172" s="994" t="str">
        <f>IF(AH171="","",VLOOKUP(AH171,'シフト記号表（従来型・ユニット型共通）'!$C$6:$L$47,10,FALSE))</f>
        <v/>
      </c>
      <c r="AI172" s="994" t="str">
        <f>IF(AI171="","",VLOOKUP(AI171,'シフト記号表（従来型・ユニット型共通）'!$C$6:$L$47,10,FALSE))</f>
        <v/>
      </c>
      <c r="AJ172" s="995" t="str">
        <f>IF(AJ171="","",VLOOKUP(AJ171,'シフト記号表（従来型・ユニット型共通）'!$C$6:$L$47,10,FALSE))</f>
        <v/>
      </c>
      <c r="AK172" s="993" t="str">
        <f>IF(AK171="","",VLOOKUP(AK171,'シフト記号表（従来型・ユニット型共通）'!$C$6:$L$47,10,FALSE))</f>
        <v/>
      </c>
      <c r="AL172" s="994" t="str">
        <f>IF(AL171="","",VLOOKUP(AL171,'シフト記号表（従来型・ユニット型共通）'!$C$6:$L$47,10,FALSE))</f>
        <v/>
      </c>
      <c r="AM172" s="994" t="str">
        <f>IF(AM171="","",VLOOKUP(AM171,'シフト記号表（従来型・ユニット型共通）'!$C$6:$L$47,10,FALSE))</f>
        <v/>
      </c>
      <c r="AN172" s="994" t="str">
        <f>IF(AN171="","",VLOOKUP(AN171,'シフト記号表（従来型・ユニット型共通）'!$C$6:$L$47,10,FALSE))</f>
        <v/>
      </c>
      <c r="AO172" s="994" t="str">
        <f>IF(AO171="","",VLOOKUP(AO171,'シフト記号表（従来型・ユニット型共通）'!$C$6:$L$47,10,FALSE))</f>
        <v/>
      </c>
      <c r="AP172" s="994" t="str">
        <f>IF(AP171="","",VLOOKUP(AP171,'シフト記号表（従来型・ユニット型共通）'!$C$6:$L$47,10,FALSE))</f>
        <v/>
      </c>
      <c r="AQ172" s="995" t="str">
        <f>IF(AQ171="","",VLOOKUP(AQ171,'シフト記号表（従来型・ユニット型共通）'!$C$6:$L$47,10,FALSE))</f>
        <v/>
      </c>
      <c r="AR172" s="993" t="str">
        <f>IF(AR171="","",VLOOKUP(AR171,'シフト記号表（従来型・ユニット型共通）'!$C$6:$L$47,10,FALSE))</f>
        <v/>
      </c>
      <c r="AS172" s="994" t="str">
        <f>IF(AS171="","",VLOOKUP(AS171,'シフト記号表（従来型・ユニット型共通）'!$C$6:$L$47,10,FALSE))</f>
        <v/>
      </c>
      <c r="AT172" s="994" t="str">
        <f>IF(AT171="","",VLOOKUP(AT171,'シフト記号表（従来型・ユニット型共通）'!$C$6:$L$47,10,FALSE))</f>
        <v/>
      </c>
      <c r="AU172" s="994" t="str">
        <f>IF(AU171="","",VLOOKUP(AU171,'シフト記号表（従来型・ユニット型共通）'!$C$6:$L$47,10,FALSE))</f>
        <v/>
      </c>
      <c r="AV172" s="994" t="str">
        <f>IF(AV171="","",VLOOKUP(AV171,'シフト記号表（従来型・ユニット型共通）'!$C$6:$L$47,10,FALSE))</f>
        <v/>
      </c>
      <c r="AW172" s="994" t="str">
        <f>IF(AW171="","",VLOOKUP(AW171,'シフト記号表（従来型・ユニット型共通）'!$C$6:$L$47,10,FALSE))</f>
        <v/>
      </c>
      <c r="AX172" s="995" t="str">
        <f>IF(AX171="","",VLOOKUP(AX171,'シフト記号表（従来型・ユニット型共通）'!$C$6:$L$47,10,FALSE))</f>
        <v/>
      </c>
      <c r="AY172" s="993" t="str">
        <f>IF(AY171="","",VLOOKUP(AY171,'シフト記号表（従来型・ユニット型共通）'!$C$6:$L$47,10,FALSE))</f>
        <v/>
      </c>
      <c r="AZ172" s="994" t="str">
        <f>IF(AZ171="","",VLOOKUP(AZ171,'シフト記号表（従来型・ユニット型共通）'!$C$6:$L$47,10,FALSE))</f>
        <v/>
      </c>
      <c r="BA172" s="994" t="str">
        <f>IF(BA171="","",VLOOKUP(BA171,'シフト記号表（従来型・ユニット型共通）'!$C$6:$L$47,10,FALSE))</f>
        <v/>
      </c>
      <c r="BB172" s="1039">
        <f>IF($BE$3="４週",SUM(W172:AX172),IF($BE$3="暦月",SUM(W172:BA172),""))</f>
        <v>0</v>
      </c>
      <c r="BC172" s="1040"/>
      <c r="BD172" s="1041">
        <f>IF($BE$3="４週",BB172/4,IF($BE$3="暦月",(BB172/($BE$8/7)),""))</f>
        <v>0</v>
      </c>
      <c r="BE172" s="1040"/>
      <c r="BF172" s="1042"/>
      <c r="BG172" s="1043"/>
      <c r="BH172" s="1043"/>
      <c r="BI172" s="1043"/>
      <c r="BJ172" s="1044"/>
    </row>
    <row r="173" spans="2:62" ht="20.25" customHeight="1">
      <c r="B173" s="946">
        <f>B171+1</f>
        <v>79</v>
      </c>
      <c r="C173" s="1004"/>
      <c r="D173" s="1005"/>
      <c r="E173" s="981"/>
      <c r="F173" s="982"/>
      <c r="G173" s="981"/>
      <c r="H173" s="982"/>
      <c r="I173" s="1008"/>
      <c r="J173" s="1009"/>
      <c r="K173" s="1010"/>
      <c r="L173" s="1011"/>
      <c r="M173" s="1011"/>
      <c r="N173" s="1005"/>
      <c r="O173" s="987"/>
      <c r="P173" s="988"/>
      <c r="Q173" s="988"/>
      <c r="R173" s="988"/>
      <c r="S173" s="989"/>
      <c r="T173" s="1029" t="s">
        <v>882</v>
      </c>
      <c r="V173" s="1030"/>
      <c r="W173" s="1015"/>
      <c r="X173" s="1016"/>
      <c r="Y173" s="1016"/>
      <c r="Z173" s="1016"/>
      <c r="AA173" s="1016"/>
      <c r="AB173" s="1016"/>
      <c r="AC173" s="1017"/>
      <c r="AD173" s="1015"/>
      <c r="AE173" s="1016"/>
      <c r="AF173" s="1016"/>
      <c r="AG173" s="1016"/>
      <c r="AH173" s="1016"/>
      <c r="AI173" s="1016"/>
      <c r="AJ173" s="1017"/>
      <c r="AK173" s="1015"/>
      <c r="AL173" s="1016"/>
      <c r="AM173" s="1016"/>
      <c r="AN173" s="1016"/>
      <c r="AO173" s="1016"/>
      <c r="AP173" s="1016"/>
      <c r="AQ173" s="1017"/>
      <c r="AR173" s="1015"/>
      <c r="AS173" s="1016"/>
      <c r="AT173" s="1016"/>
      <c r="AU173" s="1016"/>
      <c r="AV173" s="1016"/>
      <c r="AW173" s="1016"/>
      <c r="AX173" s="1017"/>
      <c r="AY173" s="1015"/>
      <c r="AZ173" s="1016"/>
      <c r="BA173" s="1018"/>
      <c r="BB173" s="1019"/>
      <c r="BC173" s="1020"/>
      <c r="BD173" s="1021"/>
      <c r="BE173" s="1022"/>
      <c r="BF173" s="1023"/>
      <c r="BG173" s="1024"/>
      <c r="BH173" s="1024"/>
      <c r="BI173" s="1024"/>
      <c r="BJ173" s="1025"/>
    </row>
    <row r="174" spans="2:62" ht="20.25" customHeight="1">
      <c r="B174" s="975"/>
      <c r="C174" s="1031"/>
      <c r="D174" s="1032"/>
      <c r="E174" s="1033"/>
      <c r="F174" s="1034">
        <f>C173</f>
        <v>0</v>
      </c>
      <c r="G174" s="1033"/>
      <c r="H174" s="1034">
        <f>I173</f>
        <v>0</v>
      </c>
      <c r="I174" s="1035"/>
      <c r="J174" s="1036"/>
      <c r="K174" s="1037"/>
      <c r="L174" s="1038"/>
      <c r="M174" s="1038"/>
      <c r="N174" s="1032"/>
      <c r="O174" s="987"/>
      <c r="P174" s="988"/>
      <c r="Q174" s="988"/>
      <c r="R174" s="988"/>
      <c r="S174" s="989"/>
      <c r="T174" s="1026" t="s">
        <v>885</v>
      </c>
      <c r="U174" s="1027"/>
      <c r="V174" s="1028"/>
      <c r="W174" s="993" t="str">
        <f>IF(W173="","",VLOOKUP(W173,'シフト記号表（従来型・ユニット型共通）'!$C$6:$L$47,10,FALSE))</f>
        <v/>
      </c>
      <c r="X174" s="994" t="str">
        <f>IF(X173="","",VLOOKUP(X173,'シフト記号表（従来型・ユニット型共通）'!$C$6:$L$47,10,FALSE))</f>
        <v/>
      </c>
      <c r="Y174" s="994" t="str">
        <f>IF(Y173="","",VLOOKUP(Y173,'シフト記号表（従来型・ユニット型共通）'!$C$6:$L$47,10,FALSE))</f>
        <v/>
      </c>
      <c r="Z174" s="994" t="str">
        <f>IF(Z173="","",VLOOKUP(Z173,'シフト記号表（従来型・ユニット型共通）'!$C$6:$L$47,10,FALSE))</f>
        <v/>
      </c>
      <c r="AA174" s="994" t="str">
        <f>IF(AA173="","",VLOOKUP(AA173,'シフト記号表（従来型・ユニット型共通）'!$C$6:$L$47,10,FALSE))</f>
        <v/>
      </c>
      <c r="AB174" s="994" t="str">
        <f>IF(AB173="","",VLOOKUP(AB173,'シフト記号表（従来型・ユニット型共通）'!$C$6:$L$47,10,FALSE))</f>
        <v/>
      </c>
      <c r="AC174" s="995" t="str">
        <f>IF(AC173="","",VLOOKUP(AC173,'シフト記号表（従来型・ユニット型共通）'!$C$6:$L$47,10,FALSE))</f>
        <v/>
      </c>
      <c r="AD174" s="993" t="str">
        <f>IF(AD173="","",VLOOKUP(AD173,'シフト記号表（従来型・ユニット型共通）'!$C$6:$L$47,10,FALSE))</f>
        <v/>
      </c>
      <c r="AE174" s="994" t="str">
        <f>IF(AE173="","",VLOOKUP(AE173,'シフト記号表（従来型・ユニット型共通）'!$C$6:$L$47,10,FALSE))</f>
        <v/>
      </c>
      <c r="AF174" s="994" t="str">
        <f>IF(AF173="","",VLOOKUP(AF173,'シフト記号表（従来型・ユニット型共通）'!$C$6:$L$47,10,FALSE))</f>
        <v/>
      </c>
      <c r="AG174" s="994" t="str">
        <f>IF(AG173="","",VLOOKUP(AG173,'シフト記号表（従来型・ユニット型共通）'!$C$6:$L$47,10,FALSE))</f>
        <v/>
      </c>
      <c r="AH174" s="994" t="str">
        <f>IF(AH173="","",VLOOKUP(AH173,'シフト記号表（従来型・ユニット型共通）'!$C$6:$L$47,10,FALSE))</f>
        <v/>
      </c>
      <c r="AI174" s="994" t="str">
        <f>IF(AI173="","",VLOOKUP(AI173,'シフト記号表（従来型・ユニット型共通）'!$C$6:$L$47,10,FALSE))</f>
        <v/>
      </c>
      <c r="AJ174" s="995" t="str">
        <f>IF(AJ173="","",VLOOKUP(AJ173,'シフト記号表（従来型・ユニット型共通）'!$C$6:$L$47,10,FALSE))</f>
        <v/>
      </c>
      <c r="AK174" s="993" t="str">
        <f>IF(AK173="","",VLOOKUP(AK173,'シフト記号表（従来型・ユニット型共通）'!$C$6:$L$47,10,FALSE))</f>
        <v/>
      </c>
      <c r="AL174" s="994" t="str">
        <f>IF(AL173="","",VLOOKUP(AL173,'シフト記号表（従来型・ユニット型共通）'!$C$6:$L$47,10,FALSE))</f>
        <v/>
      </c>
      <c r="AM174" s="994" t="str">
        <f>IF(AM173="","",VLOOKUP(AM173,'シフト記号表（従来型・ユニット型共通）'!$C$6:$L$47,10,FALSE))</f>
        <v/>
      </c>
      <c r="AN174" s="994" t="str">
        <f>IF(AN173="","",VLOOKUP(AN173,'シフト記号表（従来型・ユニット型共通）'!$C$6:$L$47,10,FALSE))</f>
        <v/>
      </c>
      <c r="AO174" s="994" t="str">
        <f>IF(AO173="","",VLOOKUP(AO173,'シフト記号表（従来型・ユニット型共通）'!$C$6:$L$47,10,FALSE))</f>
        <v/>
      </c>
      <c r="AP174" s="994" t="str">
        <f>IF(AP173="","",VLOOKUP(AP173,'シフト記号表（従来型・ユニット型共通）'!$C$6:$L$47,10,FALSE))</f>
        <v/>
      </c>
      <c r="AQ174" s="995" t="str">
        <f>IF(AQ173="","",VLOOKUP(AQ173,'シフト記号表（従来型・ユニット型共通）'!$C$6:$L$47,10,FALSE))</f>
        <v/>
      </c>
      <c r="AR174" s="993" t="str">
        <f>IF(AR173="","",VLOOKUP(AR173,'シフト記号表（従来型・ユニット型共通）'!$C$6:$L$47,10,FALSE))</f>
        <v/>
      </c>
      <c r="AS174" s="994" t="str">
        <f>IF(AS173="","",VLOOKUP(AS173,'シフト記号表（従来型・ユニット型共通）'!$C$6:$L$47,10,FALSE))</f>
        <v/>
      </c>
      <c r="AT174" s="994" t="str">
        <f>IF(AT173="","",VLOOKUP(AT173,'シフト記号表（従来型・ユニット型共通）'!$C$6:$L$47,10,FALSE))</f>
        <v/>
      </c>
      <c r="AU174" s="994" t="str">
        <f>IF(AU173="","",VLOOKUP(AU173,'シフト記号表（従来型・ユニット型共通）'!$C$6:$L$47,10,FALSE))</f>
        <v/>
      </c>
      <c r="AV174" s="994" t="str">
        <f>IF(AV173="","",VLOOKUP(AV173,'シフト記号表（従来型・ユニット型共通）'!$C$6:$L$47,10,FALSE))</f>
        <v/>
      </c>
      <c r="AW174" s="994" t="str">
        <f>IF(AW173="","",VLOOKUP(AW173,'シフト記号表（従来型・ユニット型共通）'!$C$6:$L$47,10,FALSE))</f>
        <v/>
      </c>
      <c r="AX174" s="995" t="str">
        <f>IF(AX173="","",VLOOKUP(AX173,'シフト記号表（従来型・ユニット型共通）'!$C$6:$L$47,10,FALSE))</f>
        <v/>
      </c>
      <c r="AY174" s="993" t="str">
        <f>IF(AY173="","",VLOOKUP(AY173,'シフト記号表（従来型・ユニット型共通）'!$C$6:$L$47,10,FALSE))</f>
        <v/>
      </c>
      <c r="AZ174" s="994" t="str">
        <f>IF(AZ173="","",VLOOKUP(AZ173,'シフト記号表（従来型・ユニット型共通）'!$C$6:$L$47,10,FALSE))</f>
        <v/>
      </c>
      <c r="BA174" s="994" t="str">
        <f>IF(BA173="","",VLOOKUP(BA173,'シフト記号表（従来型・ユニット型共通）'!$C$6:$L$47,10,FALSE))</f>
        <v/>
      </c>
      <c r="BB174" s="1039">
        <f>IF($BE$3="４週",SUM(W174:AX174),IF($BE$3="暦月",SUM(W174:BA174),""))</f>
        <v>0</v>
      </c>
      <c r="BC174" s="1040"/>
      <c r="BD174" s="1041">
        <f>IF($BE$3="４週",BB174/4,IF($BE$3="暦月",(BB174/($BE$8/7)),""))</f>
        <v>0</v>
      </c>
      <c r="BE174" s="1040"/>
      <c r="BF174" s="1042"/>
      <c r="BG174" s="1043"/>
      <c r="BH174" s="1043"/>
      <c r="BI174" s="1043"/>
      <c r="BJ174" s="1044"/>
    </row>
    <row r="175" spans="2:62" ht="20.25" customHeight="1">
      <c r="B175" s="946">
        <f>B173+1</f>
        <v>80</v>
      </c>
      <c r="C175" s="1004"/>
      <c r="D175" s="1005"/>
      <c r="E175" s="981"/>
      <c r="F175" s="982"/>
      <c r="G175" s="981"/>
      <c r="H175" s="982"/>
      <c r="I175" s="1008"/>
      <c r="J175" s="1009"/>
      <c r="K175" s="1010"/>
      <c r="L175" s="1011"/>
      <c r="M175" s="1011"/>
      <c r="N175" s="1005"/>
      <c r="O175" s="987"/>
      <c r="P175" s="988"/>
      <c r="Q175" s="988"/>
      <c r="R175" s="988"/>
      <c r="S175" s="989"/>
      <c r="T175" s="1029" t="s">
        <v>882</v>
      </c>
      <c r="V175" s="1030"/>
      <c r="W175" s="1015"/>
      <c r="X175" s="1016"/>
      <c r="Y175" s="1016"/>
      <c r="Z175" s="1016"/>
      <c r="AA175" s="1016"/>
      <c r="AB175" s="1016"/>
      <c r="AC175" s="1017"/>
      <c r="AD175" s="1015"/>
      <c r="AE175" s="1016"/>
      <c r="AF175" s="1016"/>
      <c r="AG175" s="1016"/>
      <c r="AH175" s="1016"/>
      <c r="AI175" s="1016"/>
      <c r="AJ175" s="1017"/>
      <c r="AK175" s="1015"/>
      <c r="AL175" s="1016"/>
      <c r="AM175" s="1016"/>
      <c r="AN175" s="1016"/>
      <c r="AO175" s="1016"/>
      <c r="AP175" s="1016"/>
      <c r="AQ175" s="1017"/>
      <c r="AR175" s="1015"/>
      <c r="AS175" s="1016"/>
      <c r="AT175" s="1016"/>
      <c r="AU175" s="1016"/>
      <c r="AV175" s="1016"/>
      <c r="AW175" s="1016"/>
      <c r="AX175" s="1017"/>
      <c r="AY175" s="1015"/>
      <c r="AZ175" s="1016"/>
      <c r="BA175" s="1018"/>
      <c r="BB175" s="1019"/>
      <c r="BC175" s="1020"/>
      <c r="BD175" s="1021"/>
      <c r="BE175" s="1022"/>
      <c r="BF175" s="1023"/>
      <c r="BG175" s="1024"/>
      <c r="BH175" s="1024"/>
      <c r="BI175" s="1024"/>
      <c r="BJ175" s="1025"/>
    </row>
    <row r="176" spans="2:62" ht="20.25" customHeight="1">
      <c r="B176" s="975"/>
      <c r="C176" s="1031"/>
      <c r="D176" s="1032"/>
      <c r="E176" s="1033"/>
      <c r="F176" s="1034">
        <f>C175</f>
        <v>0</v>
      </c>
      <c r="G176" s="1033"/>
      <c r="H176" s="1034">
        <f>I175</f>
        <v>0</v>
      </c>
      <c r="I176" s="1035"/>
      <c r="J176" s="1036"/>
      <c r="K176" s="1037"/>
      <c r="L176" s="1038"/>
      <c r="M176" s="1038"/>
      <c r="N176" s="1032"/>
      <c r="O176" s="987"/>
      <c r="P176" s="988"/>
      <c r="Q176" s="988"/>
      <c r="R176" s="988"/>
      <c r="S176" s="989"/>
      <c r="T176" s="1026" t="s">
        <v>885</v>
      </c>
      <c r="U176" s="1027"/>
      <c r="V176" s="1028"/>
      <c r="W176" s="993" t="str">
        <f>IF(W175="","",VLOOKUP(W175,'シフト記号表（従来型・ユニット型共通）'!$C$6:$L$47,10,FALSE))</f>
        <v/>
      </c>
      <c r="X176" s="994" t="str">
        <f>IF(X175="","",VLOOKUP(X175,'シフト記号表（従来型・ユニット型共通）'!$C$6:$L$47,10,FALSE))</f>
        <v/>
      </c>
      <c r="Y176" s="994" t="str">
        <f>IF(Y175="","",VLOOKUP(Y175,'シフト記号表（従来型・ユニット型共通）'!$C$6:$L$47,10,FALSE))</f>
        <v/>
      </c>
      <c r="Z176" s="994" t="str">
        <f>IF(Z175="","",VLOOKUP(Z175,'シフト記号表（従来型・ユニット型共通）'!$C$6:$L$47,10,FALSE))</f>
        <v/>
      </c>
      <c r="AA176" s="994" t="str">
        <f>IF(AA175="","",VLOOKUP(AA175,'シフト記号表（従来型・ユニット型共通）'!$C$6:$L$47,10,FALSE))</f>
        <v/>
      </c>
      <c r="AB176" s="994" t="str">
        <f>IF(AB175="","",VLOOKUP(AB175,'シフト記号表（従来型・ユニット型共通）'!$C$6:$L$47,10,FALSE))</f>
        <v/>
      </c>
      <c r="AC176" s="995" t="str">
        <f>IF(AC175="","",VLOOKUP(AC175,'シフト記号表（従来型・ユニット型共通）'!$C$6:$L$47,10,FALSE))</f>
        <v/>
      </c>
      <c r="AD176" s="993" t="str">
        <f>IF(AD175="","",VLOOKUP(AD175,'シフト記号表（従来型・ユニット型共通）'!$C$6:$L$47,10,FALSE))</f>
        <v/>
      </c>
      <c r="AE176" s="994" t="str">
        <f>IF(AE175="","",VLOOKUP(AE175,'シフト記号表（従来型・ユニット型共通）'!$C$6:$L$47,10,FALSE))</f>
        <v/>
      </c>
      <c r="AF176" s="994" t="str">
        <f>IF(AF175="","",VLOOKUP(AF175,'シフト記号表（従来型・ユニット型共通）'!$C$6:$L$47,10,FALSE))</f>
        <v/>
      </c>
      <c r="AG176" s="994" t="str">
        <f>IF(AG175="","",VLOOKUP(AG175,'シフト記号表（従来型・ユニット型共通）'!$C$6:$L$47,10,FALSE))</f>
        <v/>
      </c>
      <c r="AH176" s="994" t="str">
        <f>IF(AH175="","",VLOOKUP(AH175,'シフト記号表（従来型・ユニット型共通）'!$C$6:$L$47,10,FALSE))</f>
        <v/>
      </c>
      <c r="AI176" s="994" t="str">
        <f>IF(AI175="","",VLOOKUP(AI175,'シフト記号表（従来型・ユニット型共通）'!$C$6:$L$47,10,FALSE))</f>
        <v/>
      </c>
      <c r="AJ176" s="995" t="str">
        <f>IF(AJ175="","",VLOOKUP(AJ175,'シフト記号表（従来型・ユニット型共通）'!$C$6:$L$47,10,FALSE))</f>
        <v/>
      </c>
      <c r="AK176" s="993" t="str">
        <f>IF(AK175="","",VLOOKUP(AK175,'シフト記号表（従来型・ユニット型共通）'!$C$6:$L$47,10,FALSE))</f>
        <v/>
      </c>
      <c r="AL176" s="994" t="str">
        <f>IF(AL175="","",VLOOKUP(AL175,'シフト記号表（従来型・ユニット型共通）'!$C$6:$L$47,10,FALSE))</f>
        <v/>
      </c>
      <c r="AM176" s="994" t="str">
        <f>IF(AM175="","",VLOOKUP(AM175,'シフト記号表（従来型・ユニット型共通）'!$C$6:$L$47,10,FALSE))</f>
        <v/>
      </c>
      <c r="AN176" s="994" t="str">
        <f>IF(AN175="","",VLOOKUP(AN175,'シフト記号表（従来型・ユニット型共通）'!$C$6:$L$47,10,FALSE))</f>
        <v/>
      </c>
      <c r="AO176" s="994" t="str">
        <f>IF(AO175="","",VLOOKUP(AO175,'シフト記号表（従来型・ユニット型共通）'!$C$6:$L$47,10,FALSE))</f>
        <v/>
      </c>
      <c r="AP176" s="994" t="str">
        <f>IF(AP175="","",VLOOKUP(AP175,'シフト記号表（従来型・ユニット型共通）'!$C$6:$L$47,10,FALSE))</f>
        <v/>
      </c>
      <c r="AQ176" s="995" t="str">
        <f>IF(AQ175="","",VLOOKUP(AQ175,'シフト記号表（従来型・ユニット型共通）'!$C$6:$L$47,10,FALSE))</f>
        <v/>
      </c>
      <c r="AR176" s="993" t="str">
        <f>IF(AR175="","",VLOOKUP(AR175,'シフト記号表（従来型・ユニット型共通）'!$C$6:$L$47,10,FALSE))</f>
        <v/>
      </c>
      <c r="AS176" s="994" t="str">
        <f>IF(AS175="","",VLOOKUP(AS175,'シフト記号表（従来型・ユニット型共通）'!$C$6:$L$47,10,FALSE))</f>
        <v/>
      </c>
      <c r="AT176" s="994" t="str">
        <f>IF(AT175="","",VLOOKUP(AT175,'シフト記号表（従来型・ユニット型共通）'!$C$6:$L$47,10,FALSE))</f>
        <v/>
      </c>
      <c r="AU176" s="994" t="str">
        <f>IF(AU175="","",VLOOKUP(AU175,'シフト記号表（従来型・ユニット型共通）'!$C$6:$L$47,10,FALSE))</f>
        <v/>
      </c>
      <c r="AV176" s="994" t="str">
        <f>IF(AV175="","",VLOOKUP(AV175,'シフト記号表（従来型・ユニット型共通）'!$C$6:$L$47,10,FALSE))</f>
        <v/>
      </c>
      <c r="AW176" s="994" t="str">
        <f>IF(AW175="","",VLOOKUP(AW175,'シフト記号表（従来型・ユニット型共通）'!$C$6:$L$47,10,FALSE))</f>
        <v/>
      </c>
      <c r="AX176" s="995" t="str">
        <f>IF(AX175="","",VLOOKUP(AX175,'シフト記号表（従来型・ユニット型共通）'!$C$6:$L$47,10,FALSE))</f>
        <v/>
      </c>
      <c r="AY176" s="993" t="str">
        <f>IF(AY175="","",VLOOKUP(AY175,'シフト記号表（従来型・ユニット型共通）'!$C$6:$L$47,10,FALSE))</f>
        <v/>
      </c>
      <c r="AZ176" s="994" t="str">
        <f>IF(AZ175="","",VLOOKUP(AZ175,'シフト記号表（従来型・ユニット型共通）'!$C$6:$L$47,10,FALSE))</f>
        <v/>
      </c>
      <c r="BA176" s="994" t="str">
        <f>IF(BA175="","",VLOOKUP(BA175,'シフト記号表（従来型・ユニット型共通）'!$C$6:$L$47,10,FALSE))</f>
        <v/>
      </c>
      <c r="BB176" s="1039">
        <f>IF($BE$3="４週",SUM(W176:AX176),IF($BE$3="暦月",SUM(W176:BA176),""))</f>
        <v>0</v>
      </c>
      <c r="BC176" s="1040"/>
      <c r="BD176" s="1041">
        <f>IF($BE$3="４週",BB176/4,IF($BE$3="暦月",(BB176/($BE$8/7)),""))</f>
        <v>0</v>
      </c>
      <c r="BE176" s="1040"/>
      <c r="BF176" s="1042"/>
      <c r="BG176" s="1043"/>
      <c r="BH176" s="1043"/>
      <c r="BI176" s="1043"/>
      <c r="BJ176" s="1044"/>
    </row>
    <row r="177" spans="2:62" ht="20.25" customHeight="1">
      <c r="B177" s="946">
        <f>B175+1</f>
        <v>81</v>
      </c>
      <c r="C177" s="1004"/>
      <c r="D177" s="1005"/>
      <c r="E177" s="981"/>
      <c r="F177" s="982"/>
      <c r="G177" s="981"/>
      <c r="H177" s="982"/>
      <c r="I177" s="1008"/>
      <c r="J177" s="1009"/>
      <c r="K177" s="1010"/>
      <c r="L177" s="1011"/>
      <c r="M177" s="1011"/>
      <c r="N177" s="1005"/>
      <c r="O177" s="987"/>
      <c r="P177" s="988"/>
      <c r="Q177" s="988"/>
      <c r="R177" s="988"/>
      <c r="S177" s="989"/>
      <c r="T177" s="1029" t="s">
        <v>882</v>
      </c>
      <c r="V177" s="1030"/>
      <c r="W177" s="1015"/>
      <c r="X177" s="1016"/>
      <c r="Y177" s="1016"/>
      <c r="Z177" s="1016"/>
      <c r="AA177" s="1016"/>
      <c r="AB177" s="1016"/>
      <c r="AC177" s="1017"/>
      <c r="AD177" s="1015"/>
      <c r="AE177" s="1016"/>
      <c r="AF177" s="1016"/>
      <c r="AG177" s="1016"/>
      <c r="AH177" s="1016"/>
      <c r="AI177" s="1016"/>
      <c r="AJ177" s="1017"/>
      <c r="AK177" s="1015"/>
      <c r="AL177" s="1016"/>
      <c r="AM177" s="1016"/>
      <c r="AN177" s="1016"/>
      <c r="AO177" s="1016"/>
      <c r="AP177" s="1016"/>
      <c r="AQ177" s="1017"/>
      <c r="AR177" s="1015"/>
      <c r="AS177" s="1016"/>
      <c r="AT177" s="1016"/>
      <c r="AU177" s="1016"/>
      <c r="AV177" s="1016"/>
      <c r="AW177" s="1016"/>
      <c r="AX177" s="1017"/>
      <c r="AY177" s="1015"/>
      <c r="AZ177" s="1016"/>
      <c r="BA177" s="1018"/>
      <c r="BB177" s="1019"/>
      <c r="BC177" s="1020"/>
      <c r="BD177" s="1021"/>
      <c r="BE177" s="1022"/>
      <c r="BF177" s="1023"/>
      <c r="BG177" s="1024"/>
      <c r="BH177" s="1024"/>
      <c r="BI177" s="1024"/>
      <c r="BJ177" s="1025"/>
    </row>
    <row r="178" spans="2:62" ht="20.25" customHeight="1">
      <c r="B178" s="975"/>
      <c r="C178" s="1031"/>
      <c r="D178" s="1032"/>
      <c r="E178" s="1033"/>
      <c r="F178" s="1034">
        <f>C177</f>
        <v>0</v>
      </c>
      <c r="G178" s="1033"/>
      <c r="H178" s="1034">
        <f>I177</f>
        <v>0</v>
      </c>
      <c r="I178" s="1035"/>
      <c r="J178" s="1036"/>
      <c r="K178" s="1037"/>
      <c r="L178" s="1038"/>
      <c r="M178" s="1038"/>
      <c r="N178" s="1032"/>
      <c r="O178" s="987"/>
      <c r="P178" s="988"/>
      <c r="Q178" s="988"/>
      <c r="R178" s="988"/>
      <c r="S178" s="989"/>
      <c r="T178" s="1026" t="s">
        <v>885</v>
      </c>
      <c r="U178" s="1027"/>
      <c r="V178" s="1028"/>
      <c r="W178" s="993" t="str">
        <f>IF(W177="","",VLOOKUP(W177,'シフト記号表（従来型・ユニット型共通）'!$C$6:$L$47,10,FALSE))</f>
        <v/>
      </c>
      <c r="X178" s="994" t="str">
        <f>IF(X177="","",VLOOKUP(X177,'シフト記号表（従来型・ユニット型共通）'!$C$6:$L$47,10,FALSE))</f>
        <v/>
      </c>
      <c r="Y178" s="994" t="str">
        <f>IF(Y177="","",VLOOKUP(Y177,'シフト記号表（従来型・ユニット型共通）'!$C$6:$L$47,10,FALSE))</f>
        <v/>
      </c>
      <c r="Z178" s="994" t="str">
        <f>IF(Z177="","",VLOOKUP(Z177,'シフト記号表（従来型・ユニット型共通）'!$C$6:$L$47,10,FALSE))</f>
        <v/>
      </c>
      <c r="AA178" s="994" t="str">
        <f>IF(AA177="","",VLOOKUP(AA177,'シフト記号表（従来型・ユニット型共通）'!$C$6:$L$47,10,FALSE))</f>
        <v/>
      </c>
      <c r="AB178" s="994" t="str">
        <f>IF(AB177="","",VLOOKUP(AB177,'シフト記号表（従来型・ユニット型共通）'!$C$6:$L$47,10,FALSE))</f>
        <v/>
      </c>
      <c r="AC178" s="995" t="str">
        <f>IF(AC177="","",VLOOKUP(AC177,'シフト記号表（従来型・ユニット型共通）'!$C$6:$L$47,10,FALSE))</f>
        <v/>
      </c>
      <c r="AD178" s="993" t="str">
        <f>IF(AD177="","",VLOOKUP(AD177,'シフト記号表（従来型・ユニット型共通）'!$C$6:$L$47,10,FALSE))</f>
        <v/>
      </c>
      <c r="AE178" s="994" t="str">
        <f>IF(AE177="","",VLOOKUP(AE177,'シフト記号表（従来型・ユニット型共通）'!$C$6:$L$47,10,FALSE))</f>
        <v/>
      </c>
      <c r="AF178" s="994" t="str">
        <f>IF(AF177="","",VLOOKUP(AF177,'シフト記号表（従来型・ユニット型共通）'!$C$6:$L$47,10,FALSE))</f>
        <v/>
      </c>
      <c r="AG178" s="994" t="str">
        <f>IF(AG177="","",VLOOKUP(AG177,'シフト記号表（従来型・ユニット型共通）'!$C$6:$L$47,10,FALSE))</f>
        <v/>
      </c>
      <c r="AH178" s="994" t="str">
        <f>IF(AH177="","",VLOOKUP(AH177,'シフト記号表（従来型・ユニット型共通）'!$C$6:$L$47,10,FALSE))</f>
        <v/>
      </c>
      <c r="AI178" s="994" t="str">
        <f>IF(AI177="","",VLOOKUP(AI177,'シフト記号表（従来型・ユニット型共通）'!$C$6:$L$47,10,FALSE))</f>
        <v/>
      </c>
      <c r="AJ178" s="995" t="str">
        <f>IF(AJ177="","",VLOOKUP(AJ177,'シフト記号表（従来型・ユニット型共通）'!$C$6:$L$47,10,FALSE))</f>
        <v/>
      </c>
      <c r="AK178" s="993" t="str">
        <f>IF(AK177="","",VLOOKUP(AK177,'シフト記号表（従来型・ユニット型共通）'!$C$6:$L$47,10,FALSE))</f>
        <v/>
      </c>
      <c r="AL178" s="994" t="str">
        <f>IF(AL177="","",VLOOKUP(AL177,'シフト記号表（従来型・ユニット型共通）'!$C$6:$L$47,10,FALSE))</f>
        <v/>
      </c>
      <c r="AM178" s="994" t="str">
        <f>IF(AM177="","",VLOOKUP(AM177,'シフト記号表（従来型・ユニット型共通）'!$C$6:$L$47,10,FALSE))</f>
        <v/>
      </c>
      <c r="AN178" s="994" t="str">
        <f>IF(AN177="","",VLOOKUP(AN177,'シフト記号表（従来型・ユニット型共通）'!$C$6:$L$47,10,FALSE))</f>
        <v/>
      </c>
      <c r="AO178" s="994" t="str">
        <f>IF(AO177="","",VLOOKUP(AO177,'シフト記号表（従来型・ユニット型共通）'!$C$6:$L$47,10,FALSE))</f>
        <v/>
      </c>
      <c r="AP178" s="994" t="str">
        <f>IF(AP177="","",VLOOKUP(AP177,'シフト記号表（従来型・ユニット型共通）'!$C$6:$L$47,10,FALSE))</f>
        <v/>
      </c>
      <c r="AQ178" s="995" t="str">
        <f>IF(AQ177="","",VLOOKUP(AQ177,'シフト記号表（従来型・ユニット型共通）'!$C$6:$L$47,10,FALSE))</f>
        <v/>
      </c>
      <c r="AR178" s="993" t="str">
        <f>IF(AR177="","",VLOOKUP(AR177,'シフト記号表（従来型・ユニット型共通）'!$C$6:$L$47,10,FALSE))</f>
        <v/>
      </c>
      <c r="AS178" s="994" t="str">
        <f>IF(AS177="","",VLOOKUP(AS177,'シフト記号表（従来型・ユニット型共通）'!$C$6:$L$47,10,FALSE))</f>
        <v/>
      </c>
      <c r="AT178" s="994" t="str">
        <f>IF(AT177="","",VLOOKUP(AT177,'シフト記号表（従来型・ユニット型共通）'!$C$6:$L$47,10,FALSE))</f>
        <v/>
      </c>
      <c r="AU178" s="994" t="str">
        <f>IF(AU177="","",VLOOKUP(AU177,'シフト記号表（従来型・ユニット型共通）'!$C$6:$L$47,10,FALSE))</f>
        <v/>
      </c>
      <c r="AV178" s="994" t="str">
        <f>IF(AV177="","",VLOOKUP(AV177,'シフト記号表（従来型・ユニット型共通）'!$C$6:$L$47,10,FALSE))</f>
        <v/>
      </c>
      <c r="AW178" s="994" t="str">
        <f>IF(AW177="","",VLOOKUP(AW177,'シフト記号表（従来型・ユニット型共通）'!$C$6:$L$47,10,FALSE))</f>
        <v/>
      </c>
      <c r="AX178" s="995" t="str">
        <f>IF(AX177="","",VLOOKUP(AX177,'シフト記号表（従来型・ユニット型共通）'!$C$6:$L$47,10,FALSE))</f>
        <v/>
      </c>
      <c r="AY178" s="993" t="str">
        <f>IF(AY177="","",VLOOKUP(AY177,'シフト記号表（従来型・ユニット型共通）'!$C$6:$L$47,10,FALSE))</f>
        <v/>
      </c>
      <c r="AZ178" s="994" t="str">
        <f>IF(AZ177="","",VLOOKUP(AZ177,'シフト記号表（従来型・ユニット型共通）'!$C$6:$L$47,10,FALSE))</f>
        <v/>
      </c>
      <c r="BA178" s="994" t="str">
        <f>IF(BA177="","",VLOOKUP(BA177,'シフト記号表（従来型・ユニット型共通）'!$C$6:$L$47,10,FALSE))</f>
        <v/>
      </c>
      <c r="BB178" s="1039">
        <f>IF($BE$3="４週",SUM(W178:AX178),IF($BE$3="暦月",SUM(W178:BA178),""))</f>
        <v>0</v>
      </c>
      <c r="BC178" s="1040"/>
      <c r="BD178" s="1041">
        <f>IF($BE$3="４週",BB178/4,IF($BE$3="暦月",(BB178/($BE$8/7)),""))</f>
        <v>0</v>
      </c>
      <c r="BE178" s="1040"/>
      <c r="BF178" s="1042"/>
      <c r="BG178" s="1043"/>
      <c r="BH178" s="1043"/>
      <c r="BI178" s="1043"/>
      <c r="BJ178" s="1044"/>
    </row>
    <row r="179" spans="2:62" ht="20.25" customHeight="1">
      <c r="B179" s="946">
        <f>B177+1</f>
        <v>82</v>
      </c>
      <c r="C179" s="1004"/>
      <c r="D179" s="1005"/>
      <c r="E179" s="981"/>
      <c r="F179" s="982"/>
      <c r="G179" s="981"/>
      <c r="H179" s="982"/>
      <c r="I179" s="1008"/>
      <c r="J179" s="1009"/>
      <c r="K179" s="1010"/>
      <c r="L179" s="1011"/>
      <c r="M179" s="1011"/>
      <c r="N179" s="1005"/>
      <c r="O179" s="987"/>
      <c r="P179" s="988"/>
      <c r="Q179" s="988"/>
      <c r="R179" s="988"/>
      <c r="S179" s="989"/>
      <c r="T179" s="1029" t="s">
        <v>882</v>
      </c>
      <c r="V179" s="1030"/>
      <c r="W179" s="1015"/>
      <c r="X179" s="1016"/>
      <c r="Y179" s="1016"/>
      <c r="Z179" s="1016"/>
      <c r="AA179" s="1016"/>
      <c r="AB179" s="1016"/>
      <c r="AC179" s="1017"/>
      <c r="AD179" s="1015"/>
      <c r="AE179" s="1016"/>
      <c r="AF179" s="1016"/>
      <c r="AG179" s="1016"/>
      <c r="AH179" s="1016"/>
      <c r="AI179" s="1016"/>
      <c r="AJ179" s="1017"/>
      <c r="AK179" s="1015"/>
      <c r="AL179" s="1016"/>
      <c r="AM179" s="1016"/>
      <c r="AN179" s="1016"/>
      <c r="AO179" s="1016"/>
      <c r="AP179" s="1016"/>
      <c r="AQ179" s="1017"/>
      <c r="AR179" s="1015"/>
      <c r="AS179" s="1016"/>
      <c r="AT179" s="1016"/>
      <c r="AU179" s="1016"/>
      <c r="AV179" s="1016"/>
      <c r="AW179" s="1016"/>
      <c r="AX179" s="1017"/>
      <c r="AY179" s="1015"/>
      <c r="AZ179" s="1016"/>
      <c r="BA179" s="1018"/>
      <c r="BB179" s="1019"/>
      <c r="BC179" s="1020"/>
      <c r="BD179" s="1021"/>
      <c r="BE179" s="1022"/>
      <c r="BF179" s="1023"/>
      <c r="BG179" s="1024"/>
      <c r="BH179" s="1024"/>
      <c r="BI179" s="1024"/>
      <c r="BJ179" s="1025"/>
    </row>
    <row r="180" spans="2:62" ht="20.25" customHeight="1">
      <c r="B180" s="975"/>
      <c r="C180" s="1031"/>
      <c r="D180" s="1032"/>
      <c r="E180" s="1033"/>
      <c r="F180" s="1034">
        <f>C179</f>
        <v>0</v>
      </c>
      <c r="G180" s="1033"/>
      <c r="H180" s="1034">
        <f>I179</f>
        <v>0</v>
      </c>
      <c r="I180" s="1035"/>
      <c r="J180" s="1036"/>
      <c r="K180" s="1037"/>
      <c r="L180" s="1038"/>
      <c r="M180" s="1038"/>
      <c r="N180" s="1032"/>
      <c r="O180" s="987"/>
      <c r="P180" s="988"/>
      <c r="Q180" s="988"/>
      <c r="R180" s="988"/>
      <c r="S180" s="989"/>
      <c r="T180" s="1026" t="s">
        <v>885</v>
      </c>
      <c r="U180" s="1027"/>
      <c r="V180" s="1028"/>
      <c r="W180" s="993" t="str">
        <f>IF(W179="","",VLOOKUP(W179,'シフト記号表（従来型・ユニット型共通）'!$C$6:$L$47,10,FALSE))</f>
        <v/>
      </c>
      <c r="X180" s="994" t="str">
        <f>IF(X179="","",VLOOKUP(X179,'シフト記号表（従来型・ユニット型共通）'!$C$6:$L$47,10,FALSE))</f>
        <v/>
      </c>
      <c r="Y180" s="994" t="str">
        <f>IF(Y179="","",VLOOKUP(Y179,'シフト記号表（従来型・ユニット型共通）'!$C$6:$L$47,10,FALSE))</f>
        <v/>
      </c>
      <c r="Z180" s="994" t="str">
        <f>IF(Z179="","",VLOOKUP(Z179,'シフト記号表（従来型・ユニット型共通）'!$C$6:$L$47,10,FALSE))</f>
        <v/>
      </c>
      <c r="AA180" s="994" t="str">
        <f>IF(AA179="","",VLOOKUP(AA179,'シフト記号表（従来型・ユニット型共通）'!$C$6:$L$47,10,FALSE))</f>
        <v/>
      </c>
      <c r="AB180" s="994" t="str">
        <f>IF(AB179="","",VLOOKUP(AB179,'シフト記号表（従来型・ユニット型共通）'!$C$6:$L$47,10,FALSE))</f>
        <v/>
      </c>
      <c r="AC180" s="995" t="str">
        <f>IF(AC179="","",VLOOKUP(AC179,'シフト記号表（従来型・ユニット型共通）'!$C$6:$L$47,10,FALSE))</f>
        <v/>
      </c>
      <c r="AD180" s="993" t="str">
        <f>IF(AD179="","",VLOOKUP(AD179,'シフト記号表（従来型・ユニット型共通）'!$C$6:$L$47,10,FALSE))</f>
        <v/>
      </c>
      <c r="AE180" s="994" t="str">
        <f>IF(AE179="","",VLOOKUP(AE179,'シフト記号表（従来型・ユニット型共通）'!$C$6:$L$47,10,FALSE))</f>
        <v/>
      </c>
      <c r="AF180" s="994" t="str">
        <f>IF(AF179="","",VLOOKUP(AF179,'シフト記号表（従来型・ユニット型共通）'!$C$6:$L$47,10,FALSE))</f>
        <v/>
      </c>
      <c r="AG180" s="994" t="str">
        <f>IF(AG179="","",VLOOKUP(AG179,'シフト記号表（従来型・ユニット型共通）'!$C$6:$L$47,10,FALSE))</f>
        <v/>
      </c>
      <c r="AH180" s="994" t="str">
        <f>IF(AH179="","",VLOOKUP(AH179,'シフト記号表（従来型・ユニット型共通）'!$C$6:$L$47,10,FALSE))</f>
        <v/>
      </c>
      <c r="AI180" s="994" t="str">
        <f>IF(AI179="","",VLOOKUP(AI179,'シフト記号表（従来型・ユニット型共通）'!$C$6:$L$47,10,FALSE))</f>
        <v/>
      </c>
      <c r="AJ180" s="995" t="str">
        <f>IF(AJ179="","",VLOOKUP(AJ179,'シフト記号表（従来型・ユニット型共通）'!$C$6:$L$47,10,FALSE))</f>
        <v/>
      </c>
      <c r="AK180" s="993" t="str">
        <f>IF(AK179="","",VLOOKUP(AK179,'シフト記号表（従来型・ユニット型共通）'!$C$6:$L$47,10,FALSE))</f>
        <v/>
      </c>
      <c r="AL180" s="994" t="str">
        <f>IF(AL179="","",VLOOKUP(AL179,'シフト記号表（従来型・ユニット型共通）'!$C$6:$L$47,10,FALSE))</f>
        <v/>
      </c>
      <c r="AM180" s="994" t="str">
        <f>IF(AM179="","",VLOOKUP(AM179,'シフト記号表（従来型・ユニット型共通）'!$C$6:$L$47,10,FALSE))</f>
        <v/>
      </c>
      <c r="AN180" s="994" t="str">
        <f>IF(AN179="","",VLOOKUP(AN179,'シフト記号表（従来型・ユニット型共通）'!$C$6:$L$47,10,FALSE))</f>
        <v/>
      </c>
      <c r="AO180" s="994" t="str">
        <f>IF(AO179="","",VLOOKUP(AO179,'シフト記号表（従来型・ユニット型共通）'!$C$6:$L$47,10,FALSE))</f>
        <v/>
      </c>
      <c r="AP180" s="994" t="str">
        <f>IF(AP179="","",VLOOKUP(AP179,'シフト記号表（従来型・ユニット型共通）'!$C$6:$L$47,10,FALSE))</f>
        <v/>
      </c>
      <c r="AQ180" s="995" t="str">
        <f>IF(AQ179="","",VLOOKUP(AQ179,'シフト記号表（従来型・ユニット型共通）'!$C$6:$L$47,10,FALSE))</f>
        <v/>
      </c>
      <c r="AR180" s="993" t="str">
        <f>IF(AR179="","",VLOOKUP(AR179,'シフト記号表（従来型・ユニット型共通）'!$C$6:$L$47,10,FALSE))</f>
        <v/>
      </c>
      <c r="AS180" s="994" t="str">
        <f>IF(AS179="","",VLOOKUP(AS179,'シフト記号表（従来型・ユニット型共通）'!$C$6:$L$47,10,FALSE))</f>
        <v/>
      </c>
      <c r="AT180" s="994" t="str">
        <f>IF(AT179="","",VLOOKUP(AT179,'シフト記号表（従来型・ユニット型共通）'!$C$6:$L$47,10,FALSE))</f>
        <v/>
      </c>
      <c r="AU180" s="994" t="str">
        <f>IF(AU179="","",VLOOKUP(AU179,'シフト記号表（従来型・ユニット型共通）'!$C$6:$L$47,10,FALSE))</f>
        <v/>
      </c>
      <c r="AV180" s="994" t="str">
        <f>IF(AV179="","",VLOOKUP(AV179,'シフト記号表（従来型・ユニット型共通）'!$C$6:$L$47,10,FALSE))</f>
        <v/>
      </c>
      <c r="AW180" s="994" t="str">
        <f>IF(AW179="","",VLOOKUP(AW179,'シフト記号表（従来型・ユニット型共通）'!$C$6:$L$47,10,FALSE))</f>
        <v/>
      </c>
      <c r="AX180" s="995" t="str">
        <f>IF(AX179="","",VLOOKUP(AX179,'シフト記号表（従来型・ユニット型共通）'!$C$6:$L$47,10,FALSE))</f>
        <v/>
      </c>
      <c r="AY180" s="993" t="str">
        <f>IF(AY179="","",VLOOKUP(AY179,'シフト記号表（従来型・ユニット型共通）'!$C$6:$L$47,10,FALSE))</f>
        <v/>
      </c>
      <c r="AZ180" s="994" t="str">
        <f>IF(AZ179="","",VLOOKUP(AZ179,'シフト記号表（従来型・ユニット型共通）'!$C$6:$L$47,10,FALSE))</f>
        <v/>
      </c>
      <c r="BA180" s="994" t="str">
        <f>IF(BA179="","",VLOOKUP(BA179,'シフト記号表（従来型・ユニット型共通）'!$C$6:$L$47,10,FALSE))</f>
        <v/>
      </c>
      <c r="BB180" s="1039">
        <f>IF($BE$3="４週",SUM(W180:AX180),IF($BE$3="暦月",SUM(W180:BA180),""))</f>
        <v>0</v>
      </c>
      <c r="BC180" s="1040"/>
      <c r="BD180" s="1041">
        <f>IF($BE$3="４週",BB180/4,IF($BE$3="暦月",(BB180/($BE$8/7)),""))</f>
        <v>0</v>
      </c>
      <c r="BE180" s="1040"/>
      <c r="BF180" s="1042"/>
      <c r="BG180" s="1043"/>
      <c r="BH180" s="1043"/>
      <c r="BI180" s="1043"/>
      <c r="BJ180" s="1044"/>
    </row>
    <row r="181" spans="2:62" ht="20.25" customHeight="1">
      <c r="B181" s="946">
        <f>B179+1</f>
        <v>83</v>
      </c>
      <c r="C181" s="1004"/>
      <c r="D181" s="1005"/>
      <c r="E181" s="981"/>
      <c r="F181" s="982"/>
      <c r="G181" s="981"/>
      <c r="H181" s="982"/>
      <c r="I181" s="1008"/>
      <c r="J181" s="1009"/>
      <c r="K181" s="1010"/>
      <c r="L181" s="1011"/>
      <c r="M181" s="1011"/>
      <c r="N181" s="1005"/>
      <c r="O181" s="987"/>
      <c r="P181" s="988"/>
      <c r="Q181" s="988"/>
      <c r="R181" s="988"/>
      <c r="S181" s="989"/>
      <c r="T181" s="1029" t="s">
        <v>882</v>
      </c>
      <c r="V181" s="1030"/>
      <c r="W181" s="1015"/>
      <c r="X181" s="1016"/>
      <c r="Y181" s="1016"/>
      <c r="Z181" s="1016"/>
      <c r="AA181" s="1016"/>
      <c r="AB181" s="1016"/>
      <c r="AC181" s="1017"/>
      <c r="AD181" s="1015"/>
      <c r="AE181" s="1016"/>
      <c r="AF181" s="1016"/>
      <c r="AG181" s="1016"/>
      <c r="AH181" s="1016"/>
      <c r="AI181" s="1016"/>
      <c r="AJ181" s="1017"/>
      <c r="AK181" s="1015"/>
      <c r="AL181" s="1016"/>
      <c r="AM181" s="1016"/>
      <c r="AN181" s="1016"/>
      <c r="AO181" s="1016"/>
      <c r="AP181" s="1016"/>
      <c r="AQ181" s="1017"/>
      <c r="AR181" s="1015"/>
      <c r="AS181" s="1016"/>
      <c r="AT181" s="1016"/>
      <c r="AU181" s="1016"/>
      <c r="AV181" s="1016"/>
      <c r="AW181" s="1016"/>
      <c r="AX181" s="1017"/>
      <c r="AY181" s="1015"/>
      <c r="AZ181" s="1016"/>
      <c r="BA181" s="1018"/>
      <c r="BB181" s="1019"/>
      <c r="BC181" s="1020"/>
      <c r="BD181" s="1021"/>
      <c r="BE181" s="1022"/>
      <c r="BF181" s="1023"/>
      <c r="BG181" s="1024"/>
      <c r="BH181" s="1024"/>
      <c r="BI181" s="1024"/>
      <c r="BJ181" s="1025"/>
    </row>
    <row r="182" spans="2:62" ht="20.25" customHeight="1">
      <c r="B182" s="975"/>
      <c r="C182" s="1031"/>
      <c r="D182" s="1032"/>
      <c r="E182" s="1033"/>
      <c r="F182" s="1034">
        <f>C181</f>
        <v>0</v>
      </c>
      <c r="G182" s="1033"/>
      <c r="H182" s="1034">
        <f>I181</f>
        <v>0</v>
      </c>
      <c r="I182" s="1035"/>
      <c r="J182" s="1036"/>
      <c r="K182" s="1037"/>
      <c r="L182" s="1038"/>
      <c r="M182" s="1038"/>
      <c r="N182" s="1032"/>
      <c r="O182" s="987"/>
      <c r="P182" s="988"/>
      <c r="Q182" s="988"/>
      <c r="R182" s="988"/>
      <c r="S182" s="989"/>
      <c r="T182" s="1026" t="s">
        <v>885</v>
      </c>
      <c r="U182" s="1027"/>
      <c r="V182" s="1028"/>
      <c r="W182" s="993" t="str">
        <f>IF(W181="","",VLOOKUP(W181,'シフト記号表（従来型・ユニット型共通）'!$C$6:$L$47,10,FALSE))</f>
        <v/>
      </c>
      <c r="X182" s="994" t="str">
        <f>IF(X181="","",VLOOKUP(X181,'シフト記号表（従来型・ユニット型共通）'!$C$6:$L$47,10,FALSE))</f>
        <v/>
      </c>
      <c r="Y182" s="994" t="str">
        <f>IF(Y181="","",VLOOKUP(Y181,'シフト記号表（従来型・ユニット型共通）'!$C$6:$L$47,10,FALSE))</f>
        <v/>
      </c>
      <c r="Z182" s="994" t="str">
        <f>IF(Z181="","",VLOOKUP(Z181,'シフト記号表（従来型・ユニット型共通）'!$C$6:$L$47,10,FALSE))</f>
        <v/>
      </c>
      <c r="AA182" s="994" t="str">
        <f>IF(AA181="","",VLOOKUP(AA181,'シフト記号表（従来型・ユニット型共通）'!$C$6:$L$47,10,FALSE))</f>
        <v/>
      </c>
      <c r="AB182" s="994" t="str">
        <f>IF(AB181="","",VLOOKUP(AB181,'シフト記号表（従来型・ユニット型共通）'!$C$6:$L$47,10,FALSE))</f>
        <v/>
      </c>
      <c r="AC182" s="995" t="str">
        <f>IF(AC181="","",VLOOKUP(AC181,'シフト記号表（従来型・ユニット型共通）'!$C$6:$L$47,10,FALSE))</f>
        <v/>
      </c>
      <c r="AD182" s="993" t="str">
        <f>IF(AD181="","",VLOOKUP(AD181,'シフト記号表（従来型・ユニット型共通）'!$C$6:$L$47,10,FALSE))</f>
        <v/>
      </c>
      <c r="AE182" s="994" t="str">
        <f>IF(AE181="","",VLOOKUP(AE181,'シフト記号表（従来型・ユニット型共通）'!$C$6:$L$47,10,FALSE))</f>
        <v/>
      </c>
      <c r="AF182" s="994" t="str">
        <f>IF(AF181="","",VLOOKUP(AF181,'シフト記号表（従来型・ユニット型共通）'!$C$6:$L$47,10,FALSE))</f>
        <v/>
      </c>
      <c r="AG182" s="994" t="str">
        <f>IF(AG181="","",VLOOKUP(AG181,'シフト記号表（従来型・ユニット型共通）'!$C$6:$L$47,10,FALSE))</f>
        <v/>
      </c>
      <c r="AH182" s="994" t="str">
        <f>IF(AH181="","",VLOOKUP(AH181,'シフト記号表（従来型・ユニット型共通）'!$C$6:$L$47,10,FALSE))</f>
        <v/>
      </c>
      <c r="AI182" s="994" t="str">
        <f>IF(AI181="","",VLOOKUP(AI181,'シフト記号表（従来型・ユニット型共通）'!$C$6:$L$47,10,FALSE))</f>
        <v/>
      </c>
      <c r="AJ182" s="995" t="str">
        <f>IF(AJ181="","",VLOOKUP(AJ181,'シフト記号表（従来型・ユニット型共通）'!$C$6:$L$47,10,FALSE))</f>
        <v/>
      </c>
      <c r="AK182" s="993" t="str">
        <f>IF(AK181="","",VLOOKUP(AK181,'シフト記号表（従来型・ユニット型共通）'!$C$6:$L$47,10,FALSE))</f>
        <v/>
      </c>
      <c r="AL182" s="994" t="str">
        <f>IF(AL181="","",VLOOKUP(AL181,'シフト記号表（従来型・ユニット型共通）'!$C$6:$L$47,10,FALSE))</f>
        <v/>
      </c>
      <c r="AM182" s="994" t="str">
        <f>IF(AM181="","",VLOOKUP(AM181,'シフト記号表（従来型・ユニット型共通）'!$C$6:$L$47,10,FALSE))</f>
        <v/>
      </c>
      <c r="AN182" s="994" t="str">
        <f>IF(AN181="","",VLOOKUP(AN181,'シフト記号表（従来型・ユニット型共通）'!$C$6:$L$47,10,FALSE))</f>
        <v/>
      </c>
      <c r="AO182" s="994" t="str">
        <f>IF(AO181="","",VLOOKUP(AO181,'シフト記号表（従来型・ユニット型共通）'!$C$6:$L$47,10,FALSE))</f>
        <v/>
      </c>
      <c r="AP182" s="994" t="str">
        <f>IF(AP181="","",VLOOKUP(AP181,'シフト記号表（従来型・ユニット型共通）'!$C$6:$L$47,10,FALSE))</f>
        <v/>
      </c>
      <c r="AQ182" s="995" t="str">
        <f>IF(AQ181="","",VLOOKUP(AQ181,'シフト記号表（従来型・ユニット型共通）'!$C$6:$L$47,10,FALSE))</f>
        <v/>
      </c>
      <c r="AR182" s="993" t="str">
        <f>IF(AR181="","",VLOOKUP(AR181,'シフト記号表（従来型・ユニット型共通）'!$C$6:$L$47,10,FALSE))</f>
        <v/>
      </c>
      <c r="AS182" s="994" t="str">
        <f>IF(AS181="","",VLOOKUP(AS181,'シフト記号表（従来型・ユニット型共通）'!$C$6:$L$47,10,FALSE))</f>
        <v/>
      </c>
      <c r="AT182" s="994" t="str">
        <f>IF(AT181="","",VLOOKUP(AT181,'シフト記号表（従来型・ユニット型共通）'!$C$6:$L$47,10,FALSE))</f>
        <v/>
      </c>
      <c r="AU182" s="994" t="str">
        <f>IF(AU181="","",VLOOKUP(AU181,'シフト記号表（従来型・ユニット型共通）'!$C$6:$L$47,10,FALSE))</f>
        <v/>
      </c>
      <c r="AV182" s="994" t="str">
        <f>IF(AV181="","",VLOOKUP(AV181,'シフト記号表（従来型・ユニット型共通）'!$C$6:$L$47,10,FALSE))</f>
        <v/>
      </c>
      <c r="AW182" s="994" t="str">
        <f>IF(AW181="","",VLOOKUP(AW181,'シフト記号表（従来型・ユニット型共通）'!$C$6:$L$47,10,FALSE))</f>
        <v/>
      </c>
      <c r="AX182" s="995" t="str">
        <f>IF(AX181="","",VLOOKUP(AX181,'シフト記号表（従来型・ユニット型共通）'!$C$6:$L$47,10,FALSE))</f>
        <v/>
      </c>
      <c r="AY182" s="993" t="str">
        <f>IF(AY181="","",VLOOKUP(AY181,'シフト記号表（従来型・ユニット型共通）'!$C$6:$L$47,10,FALSE))</f>
        <v/>
      </c>
      <c r="AZ182" s="994" t="str">
        <f>IF(AZ181="","",VLOOKUP(AZ181,'シフト記号表（従来型・ユニット型共通）'!$C$6:$L$47,10,FALSE))</f>
        <v/>
      </c>
      <c r="BA182" s="994" t="str">
        <f>IF(BA181="","",VLOOKUP(BA181,'シフト記号表（従来型・ユニット型共通）'!$C$6:$L$47,10,FALSE))</f>
        <v/>
      </c>
      <c r="BB182" s="1039">
        <f>IF($BE$3="４週",SUM(W182:AX182),IF($BE$3="暦月",SUM(W182:BA182),""))</f>
        <v>0</v>
      </c>
      <c r="BC182" s="1040"/>
      <c r="BD182" s="1041">
        <f>IF($BE$3="４週",BB182/4,IF($BE$3="暦月",(BB182/($BE$8/7)),""))</f>
        <v>0</v>
      </c>
      <c r="BE182" s="1040"/>
      <c r="BF182" s="1042"/>
      <c r="BG182" s="1043"/>
      <c r="BH182" s="1043"/>
      <c r="BI182" s="1043"/>
      <c r="BJ182" s="1044"/>
    </row>
    <row r="183" spans="2:62" ht="20.25" customHeight="1">
      <c r="B183" s="946">
        <f>B181+1</f>
        <v>84</v>
      </c>
      <c r="C183" s="1004"/>
      <c r="D183" s="1005"/>
      <c r="E183" s="981"/>
      <c r="F183" s="982"/>
      <c r="G183" s="981"/>
      <c r="H183" s="982"/>
      <c r="I183" s="1008"/>
      <c r="J183" s="1009"/>
      <c r="K183" s="1010"/>
      <c r="L183" s="1011"/>
      <c r="M183" s="1011"/>
      <c r="N183" s="1005"/>
      <c r="O183" s="987"/>
      <c r="P183" s="988"/>
      <c r="Q183" s="988"/>
      <c r="R183" s="988"/>
      <c r="S183" s="989"/>
      <c r="T183" s="1029" t="s">
        <v>882</v>
      </c>
      <c r="V183" s="1030"/>
      <c r="W183" s="1015"/>
      <c r="X183" s="1016"/>
      <c r="Y183" s="1016"/>
      <c r="Z183" s="1016"/>
      <c r="AA183" s="1016"/>
      <c r="AB183" s="1016"/>
      <c r="AC183" s="1017"/>
      <c r="AD183" s="1015"/>
      <c r="AE183" s="1016"/>
      <c r="AF183" s="1016"/>
      <c r="AG183" s="1016"/>
      <c r="AH183" s="1016"/>
      <c r="AI183" s="1016"/>
      <c r="AJ183" s="1017"/>
      <c r="AK183" s="1015"/>
      <c r="AL183" s="1016"/>
      <c r="AM183" s="1016"/>
      <c r="AN183" s="1016"/>
      <c r="AO183" s="1016"/>
      <c r="AP183" s="1016"/>
      <c r="AQ183" s="1017"/>
      <c r="AR183" s="1015"/>
      <c r="AS183" s="1016"/>
      <c r="AT183" s="1016"/>
      <c r="AU183" s="1016"/>
      <c r="AV183" s="1016"/>
      <c r="AW183" s="1016"/>
      <c r="AX183" s="1017"/>
      <c r="AY183" s="1015"/>
      <c r="AZ183" s="1016"/>
      <c r="BA183" s="1018"/>
      <c r="BB183" s="1019"/>
      <c r="BC183" s="1020"/>
      <c r="BD183" s="1021"/>
      <c r="BE183" s="1022"/>
      <c r="BF183" s="1023"/>
      <c r="BG183" s="1024"/>
      <c r="BH183" s="1024"/>
      <c r="BI183" s="1024"/>
      <c r="BJ183" s="1025"/>
    </row>
    <row r="184" spans="2:62" ht="20.25" customHeight="1">
      <c r="B184" s="975"/>
      <c r="C184" s="1031"/>
      <c r="D184" s="1032"/>
      <c r="E184" s="1033"/>
      <c r="F184" s="1034">
        <f>C183</f>
        <v>0</v>
      </c>
      <c r="G184" s="1033"/>
      <c r="H184" s="1034">
        <f>I183</f>
        <v>0</v>
      </c>
      <c r="I184" s="1035"/>
      <c r="J184" s="1036"/>
      <c r="K184" s="1037"/>
      <c r="L184" s="1038"/>
      <c r="M184" s="1038"/>
      <c r="N184" s="1032"/>
      <c r="O184" s="987"/>
      <c r="P184" s="988"/>
      <c r="Q184" s="988"/>
      <c r="R184" s="988"/>
      <c r="S184" s="989"/>
      <c r="T184" s="1026" t="s">
        <v>885</v>
      </c>
      <c r="U184" s="1027"/>
      <c r="V184" s="1028"/>
      <c r="W184" s="993" t="str">
        <f>IF(W183="","",VLOOKUP(W183,'シフト記号表（従来型・ユニット型共通）'!$C$6:$L$47,10,FALSE))</f>
        <v/>
      </c>
      <c r="X184" s="994" t="str">
        <f>IF(X183="","",VLOOKUP(X183,'シフト記号表（従来型・ユニット型共通）'!$C$6:$L$47,10,FALSE))</f>
        <v/>
      </c>
      <c r="Y184" s="994" t="str">
        <f>IF(Y183="","",VLOOKUP(Y183,'シフト記号表（従来型・ユニット型共通）'!$C$6:$L$47,10,FALSE))</f>
        <v/>
      </c>
      <c r="Z184" s="994" t="str">
        <f>IF(Z183="","",VLOOKUP(Z183,'シフト記号表（従来型・ユニット型共通）'!$C$6:$L$47,10,FALSE))</f>
        <v/>
      </c>
      <c r="AA184" s="994" t="str">
        <f>IF(AA183="","",VLOOKUP(AA183,'シフト記号表（従来型・ユニット型共通）'!$C$6:$L$47,10,FALSE))</f>
        <v/>
      </c>
      <c r="AB184" s="994" t="str">
        <f>IF(AB183="","",VLOOKUP(AB183,'シフト記号表（従来型・ユニット型共通）'!$C$6:$L$47,10,FALSE))</f>
        <v/>
      </c>
      <c r="AC184" s="995" t="str">
        <f>IF(AC183="","",VLOOKUP(AC183,'シフト記号表（従来型・ユニット型共通）'!$C$6:$L$47,10,FALSE))</f>
        <v/>
      </c>
      <c r="AD184" s="993" t="str">
        <f>IF(AD183="","",VLOOKUP(AD183,'シフト記号表（従来型・ユニット型共通）'!$C$6:$L$47,10,FALSE))</f>
        <v/>
      </c>
      <c r="AE184" s="994" t="str">
        <f>IF(AE183="","",VLOOKUP(AE183,'シフト記号表（従来型・ユニット型共通）'!$C$6:$L$47,10,FALSE))</f>
        <v/>
      </c>
      <c r="AF184" s="994" t="str">
        <f>IF(AF183="","",VLOOKUP(AF183,'シフト記号表（従来型・ユニット型共通）'!$C$6:$L$47,10,FALSE))</f>
        <v/>
      </c>
      <c r="AG184" s="994" t="str">
        <f>IF(AG183="","",VLOOKUP(AG183,'シフト記号表（従来型・ユニット型共通）'!$C$6:$L$47,10,FALSE))</f>
        <v/>
      </c>
      <c r="AH184" s="994" t="str">
        <f>IF(AH183="","",VLOOKUP(AH183,'シフト記号表（従来型・ユニット型共通）'!$C$6:$L$47,10,FALSE))</f>
        <v/>
      </c>
      <c r="AI184" s="994" t="str">
        <f>IF(AI183="","",VLOOKUP(AI183,'シフト記号表（従来型・ユニット型共通）'!$C$6:$L$47,10,FALSE))</f>
        <v/>
      </c>
      <c r="AJ184" s="995" t="str">
        <f>IF(AJ183="","",VLOOKUP(AJ183,'シフト記号表（従来型・ユニット型共通）'!$C$6:$L$47,10,FALSE))</f>
        <v/>
      </c>
      <c r="AK184" s="993" t="str">
        <f>IF(AK183="","",VLOOKUP(AK183,'シフト記号表（従来型・ユニット型共通）'!$C$6:$L$47,10,FALSE))</f>
        <v/>
      </c>
      <c r="AL184" s="994" t="str">
        <f>IF(AL183="","",VLOOKUP(AL183,'シフト記号表（従来型・ユニット型共通）'!$C$6:$L$47,10,FALSE))</f>
        <v/>
      </c>
      <c r="AM184" s="994" t="str">
        <f>IF(AM183="","",VLOOKUP(AM183,'シフト記号表（従来型・ユニット型共通）'!$C$6:$L$47,10,FALSE))</f>
        <v/>
      </c>
      <c r="AN184" s="994" t="str">
        <f>IF(AN183="","",VLOOKUP(AN183,'シフト記号表（従来型・ユニット型共通）'!$C$6:$L$47,10,FALSE))</f>
        <v/>
      </c>
      <c r="AO184" s="994" t="str">
        <f>IF(AO183="","",VLOOKUP(AO183,'シフト記号表（従来型・ユニット型共通）'!$C$6:$L$47,10,FALSE))</f>
        <v/>
      </c>
      <c r="AP184" s="994" t="str">
        <f>IF(AP183="","",VLOOKUP(AP183,'シフト記号表（従来型・ユニット型共通）'!$C$6:$L$47,10,FALSE))</f>
        <v/>
      </c>
      <c r="AQ184" s="995" t="str">
        <f>IF(AQ183="","",VLOOKUP(AQ183,'シフト記号表（従来型・ユニット型共通）'!$C$6:$L$47,10,FALSE))</f>
        <v/>
      </c>
      <c r="AR184" s="993" t="str">
        <f>IF(AR183="","",VLOOKUP(AR183,'シフト記号表（従来型・ユニット型共通）'!$C$6:$L$47,10,FALSE))</f>
        <v/>
      </c>
      <c r="AS184" s="994" t="str">
        <f>IF(AS183="","",VLOOKUP(AS183,'シフト記号表（従来型・ユニット型共通）'!$C$6:$L$47,10,FALSE))</f>
        <v/>
      </c>
      <c r="AT184" s="994" t="str">
        <f>IF(AT183="","",VLOOKUP(AT183,'シフト記号表（従来型・ユニット型共通）'!$C$6:$L$47,10,FALSE))</f>
        <v/>
      </c>
      <c r="AU184" s="994" t="str">
        <f>IF(AU183="","",VLOOKUP(AU183,'シフト記号表（従来型・ユニット型共通）'!$C$6:$L$47,10,FALSE))</f>
        <v/>
      </c>
      <c r="AV184" s="994" t="str">
        <f>IF(AV183="","",VLOOKUP(AV183,'シフト記号表（従来型・ユニット型共通）'!$C$6:$L$47,10,FALSE))</f>
        <v/>
      </c>
      <c r="AW184" s="994" t="str">
        <f>IF(AW183="","",VLOOKUP(AW183,'シフト記号表（従来型・ユニット型共通）'!$C$6:$L$47,10,FALSE))</f>
        <v/>
      </c>
      <c r="AX184" s="995" t="str">
        <f>IF(AX183="","",VLOOKUP(AX183,'シフト記号表（従来型・ユニット型共通）'!$C$6:$L$47,10,FALSE))</f>
        <v/>
      </c>
      <c r="AY184" s="993" t="str">
        <f>IF(AY183="","",VLOOKUP(AY183,'シフト記号表（従来型・ユニット型共通）'!$C$6:$L$47,10,FALSE))</f>
        <v/>
      </c>
      <c r="AZ184" s="994" t="str">
        <f>IF(AZ183="","",VLOOKUP(AZ183,'シフト記号表（従来型・ユニット型共通）'!$C$6:$L$47,10,FALSE))</f>
        <v/>
      </c>
      <c r="BA184" s="994" t="str">
        <f>IF(BA183="","",VLOOKUP(BA183,'シフト記号表（従来型・ユニット型共通）'!$C$6:$L$47,10,FALSE))</f>
        <v/>
      </c>
      <c r="BB184" s="1039">
        <f>IF($BE$3="４週",SUM(W184:AX184),IF($BE$3="暦月",SUM(W184:BA184),""))</f>
        <v>0</v>
      </c>
      <c r="BC184" s="1040"/>
      <c r="BD184" s="1041">
        <f>IF($BE$3="４週",BB184/4,IF($BE$3="暦月",(BB184/($BE$8/7)),""))</f>
        <v>0</v>
      </c>
      <c r="BE184" s="1040"/>
      <c r="BF184" s="1042"/>
      <c r="BG184" s="1043"/>
      <c r="BH184" s="1043"/>
      <c r="BI184" s="1043"/>
      <c r="BJ184" s="1044"/>
    </row>
    <row r="185" spans="2:62" ht="20.25" customHeight="1">
      <c r="B185" s="946">
        <f>B183+1</f>
        <v>85</v>
      </c>
      <c r="C185" s="1004"/>
      <c r="D185" s="1005"/>
      <c r="E185" s="981"/>
      <c r="F185" s="982"/>
      <c r="G185" s="981"/>
      <c r="H185" s="982"/>
      <c r="I185" s="1008"/>
      <c r="J185" s="1009"/>
      <c r="K185" s="1010"/>
      <c r="L185" s="1011"/>
      <c r="M185" s="1011"/>
      <c r="N185" s="1005"/>
      <c r="O185" s="987"/>
      <c r="P185" s="988"/>
      <c r="Q185" s="988"/>
      <c r="R185" s="988"/>
      <c r="S185" s="989"/>
      <c r="T185" s="1029" t="s">
        <v>882</v>
      </c>
      <c r="V185" s="1030"/>
      <c r="W185" s="1015"/>
      <c r="X185" s="1016"/>
      <c r="Y185" s="1016"/>
      <c r="Z185" s="1016"/>
      <c r="AA185" s="1016"/>
      <c r="AB185" s="1016"/>
      <c r="AC185" s="1017"/>
      <c r="AD185" s="1015"/>
      <c r="AE185" s="1016"/>
      <c r="AF185" s="1016"/>
      <c r="AG185" s="1016"/>
      <c r="AH185" s="1016"/>
      <c r="AI185" s="1016"/>
      <c r="AJ185" s="1017"/>
      <c r="AK185" s="1015"/>
      <c r="AL185" s="1016"/>
      <c r="AM185" s="1016"/>
      <c r="AN185" s="1016"/>
      <c r="AO185" s="1016"/>
      <c r="AP185" s="1016"/>
      <c r="AQ185" s="1017"/>
      <c r="AR185" s="1015"/>
      <c r="AS185" s="1016"/>
      <c r="AT185" s="1016"/>
      <c r="AU185" s="1016"/>
      <c r="AV185" s="1016"/>
      <c r="AW185" s="1016"/>
      <c r="AX185" s="1017"/>
      <c r="AY185" s="1015"/>
      <c r="AZ185" s="1016"/>
      <c r="BA185" s="1018"/>
      <c r="BB185" s="1019"/>
      <c r="BC185" s="1020"/>
      <c r="BD185" s="1021"/>
      <c r="BE185" s="1022"/>
      <c r="BF185" s="1023"/>
      <c r="BG185" s="1024"/>
      <c r="BH185" s="1024"/>
      <c r="BI185" s="1024"/>
      <c r="BJ185" s="1025"/>
    </row>
    <row r="186" spans="2:62" ht="20.25" customHeight="1">
      <c r="B186" s="975"/>
      <c r="C186" s="1031"/>
      <c r="D186" s="1032"/>
      <c r="E186" s="1033"/>
      <c r="F186" s="1034">
        <f>C185</f>
        <v>0</v>
      </c>
      <c r="G186" s="1033"/>
      <c r="H186" s="1034">
        <f>I185</f>
        <v>0</v>
      </c>
      <c r="I186" s="1035"/>
      <c r="J186" s="1036"/>
      <c r="K186" s="1037"/>
      <c r="L186" s="1038"/>
      <c r="M186" s="1038"/>
      <c r="N186" s="1032"/>
      <c r="O186" s="987"/>
      <c r="P186" s="988"/>
      <c r="Q186" s="988"/>
      <c r="R186" s="988"/>
      <c r="S186" s="989"/>
      <c r="T186" s="1026" t="s">
        <v>885</v>
      </c>
      <c r="U186" s="1027"/>
      <c r="V186" s="1028"/>
      <c r="W186" s="993" t="str">
        <f>IF(W185="","",VLOOKUP(W185,'シフト記号表（従来型・ユニット型共通）'!$C$6:$L$47,10,FALSE))</f>
        <v/>
      </c>
      <c r="X186" s="994" t="str">
        <f>IF(X185="","",VLOOKUP(X185,'シフト記号表（従来型・ユニット型共通）'!$C$6:$L$47,10,FALSE))</f>
        <v/>
      </c>
      <c r="Y186" s="994" t="str">
        <f>IF(Y185="","",VLOOKUP(Y185,'シフト記号表（従来型・ユニット型共通）'!$C$6:$L$47,10,FALSE))</f>
        <v/>
      </c>
      <c r="Z186" s="994" t="str">
        <f>IF(Z185="","",VLOOKUP(Z185,'シフト記号表（従来型・ユニット型共通）'!$C$6:$L$47,10,FALSE))</f>
        <v/>
      </c>
      <c r="AA186" s="994" t="str">
        <f>IF(AA185="","",VLOOKUP(AA185,'シフト記号表（従来型・ユニット型共通）'!$C$6:$L$47,10,FALSE))</f>
        <v/>
      </c>
      <c r="AB186" s="994" t="str">
        <f>IF(AB185="","",VLOOKUP(AB185,'シフト記号表（従来型・ユニット型共通）'!$C$6:$L$47,10,FALSE))</f>
        <v/>
      </c>
      <c r="AC186" s="995" t="str">
        <f>IF(AC185="","",VLOOKUP(AC185,'シフト記号表（従来型・ユニット型共通）'!$C$6:$L$47,10,FALSE))</f>
        <v/>
      </c>
      <c r="AD186" s="993" t="str">
        <f>IF(AD185="","",VLOOKUP(AD185,'シフト記号表（従来型・ユニット型共通）'!$C$6:$L$47,10,FALSE))</f>
        <v/>
      </c>
      <c r="AE186" s="994" t="str">
        <f>IF(AE185="","",VLOOKUP(AE185,'シフト記号表（従来型・ユニット型共通）'!$C$6:$L$47,10,FALSE))</f>
        <v/>
      </c>
      <c r="AF186" s="994" t="str">
        <f>IF(AF185="","",VLOOKUP(AF185,'シフト記号表（従来型・ユニット型共通）'!$C$6:$L$47,10,FALSE))</f>
        <v/>
      </c>
      <c r="AG186" s="994" t="str">
        <f>IF(AG185="","",VLOOKUP(AG185,'シフト記号表（従来型・ユニット型共通）'!$C$6:$L$47,10,FALSE))</f>
        <v/>
      </c>
      <c r="AH186" s="994" t="str">
        <f>IF(AH185="","",VLOOKUP(AH185,'シフト記号表（従来型・ユニット型共通）'!$C$6:$L$47,10,FALSE))</f>
        <v/>
      </c>
      <c r="AI186" s="994" t="str">
        <f>IF(AI185="","",VLOOKUP(AI185,'シフト記号表（従来型・ユニット型共通）'!$C$6:$L$47,10,FALSE))</f>
        <v/>
      </c>
      <c r="AJ186" s="995" t="str">
        <f>IF(AJ185="","",VLOOKUP(AJ185,'シフト記号表（従来型・ユニット型共通）'!$C$6:$L$47,10,FALSE))</f>
        <v/>
      </c>
      <c r="AK186" s="993" t="str">
        <f>IF(AK185="","",VLOOKUP(AK185,'シフト記号表（従来型・ユニット型共通）'!$C$6:$L$47,10,FALSE))</f>
        <v/>
      </c>
      <c r="AL186" s="994" t="str">
        <f>IF(AL185="","",VLOOKUP(AL185,'シフト記号表（従来型・ユニット型共通）'!$C$6:$L$47,10,FALSE))</f>
        <v/>
      </c>
      <c r="AM186" s="994" t="str">
        <f>IF(AM185="","",VLOOKUP(AM185,'シフト記号表（従来型・ユニット型共通）'!$C$6:$L$47,10,FALSE))</f>
        <v/>
      </c>
      <c r="AN186" s="994" t="str">
        <f>IF(AN185="","",VLOOKUP(AN185,'シフト記号表（従来型・ユニット型共通）'!$C$6:$L$47,10,FALSE))</f>
        <v/>
      </c>
      <c r="AO186" s="994" t="str">
        <f>IF(AO185="","",VLOOKUP(AO185,'シフト記号表（従来型・ユニット型共通）'!$C$6:$L$47,10,FALSE))</f>
        <v/>
      </c>
      <c r="AP186" s="994" t="str">
        <f>IF(AP185="","",VLOOKUP(AP185,'シフト記号表（従来型・ユニット型共通）'!$C$6:$L$47,10,FALSE))</f>
        <v/>
      </c>
      <c r="AQ186" s="995" t="str">
        <f>IF(AQ185="","",VLOOKUP(AQ185,'シフト記号表（従来型・ユニット型共通）'!$C$6:$L$47,10,FALSE))</f>
        <v/>
      </c>
      <c r="AR186" s="993" t="str">
        <f>IF(AR185="","",VLOOKUP(AR185,'シフト記号表（従来型・ユニット型共通）'!$C$6:$L$47,10,FALSE))</f>
        <v/>
      </c>
      <c r="AS186" s="994" t="str">
        <f>IF(AS185="","",VLOOKUP(AS185,'シフト記号表（従来型・ユニット型共通）'!$C$6:$L$47,10,FALSE))</f>
        <v/>
      </c>
      <c r="AT186" s="994" t="str">
        <f>IF(AT185="","",VLOOKUP(AT185,'シフト記号表（従来型・ユニット型共通）'!$C$6:$L$47,10,FALSE))</f>
        <v/>
      </c>
      <c r="AU186" s="994" t="str">
        <f>IF(AU185="","",VLOOKUP(AU185,'シフト記号表（従来型・ユニット型共通）'!$C$6:$L$47,10,FALSE))</f>
        <v/>
      </c>
      <c r="AV186" s="994" t="str">
        <f>IF(AV185="","",VLOOKUP(AV185,'シフト記号表（従来型・ユニット型共通）'!$C$6:$L$47,10,FALSE))</f>
        <v/>
      </c>
      <c r="AW186" s="994" t="str">
        <f>IF(AW185="","",VLOOKUP(AW185,'シフト記号表（従来型・ユニット型共通）'!$C$6:$L$47,10,FALSE))</f>
        <v/>
      </c>
      <c r="AX186" s="995" t="str">
        <f>IF(AX185="","",VLOOKUP(AX185,'シフト記号表（従来型・ユニット型共通）'!$C$6:$L$47,10,FALSE))</f>
        <v/>
      </c>
      <c r="AY186" s="993" t="str">
        <f>IF(AY185="","",VLOOKUP(AY185,'シフト記号表（従来型・ユニット型共通）'!$C$6:$L$47,10,FALSE))</f>
        <v/>
      </c>
      <c r="AZ186" s="994" t="str">
        <f>IF(AZ185="","",VLOOKUP(AZ185,'シフト記号表（従来型・ユニット型共通）'!$C$6:$L$47,10,FALSE))</f>
        <v/>
      </c>
      <c r="BA186" s="994" t="str">
        <f>IF(BA185="","",VLOOKUP(BA185,'シフト記号表（従来型・ユニット型共通）'!$C$6:$L$47,10,FALSE))</f>
        <v/>
      </c>
      <c r="BB186" s="1039">
        <f>IF($BE$3="４週",SUM(W186:AX186),IF($BE$3="暦月",SUM(W186:BA186),""))</f>
        <v>0</v>
      </c>
      <c r="BC186" s="1040"/>
      <c r="BD186" s="1041">
        <f>IF($BE$3="４週",BB186/4,IF($BE$3="暦月",(BB186/($BE$8/7)),""))</f>
        <v>0</v>
      </c>
      <c r="BE186" s="1040"/>
      <c r="BF186" s="1042"/>
      <c r="BG186" s="1043"/>
      <c r="BH186" s="1043"/>
      <c r="BI186" s="1043"/>
      <c r="BJ186" s="1044"/>
    </row>
    <row r="187" spans="2:62" ht="20.25" customHeight="1">
      <c r="B187" s="946">
        <f>B185+1</f>
        <v>86</v>
      </c>
      <c r="C187" s="1004"/>
      <c r="D187" s="1005"/>
      <c r="E187" s="981"/>
      <c r="F187" s="982"/>
      <c r="G187" s="981"/>
      <c r="H187" s="982"/>
      <c r="I187" s="1008"/>
      <c r="J187" s="1009"/>
      <c r="K187" s="1010"/>
      <c r="L187" s="1011"/>
      <c r="M187" s="1011"/>
      <c r="N187" s="1005"/>
      <c r="O187" s="987"/>
      <c r="P187" s="988"/>
      <c r="Q187" s="988"/>
      <c r="R187" s="988"/>
      <c r="S187" s="989"/>
      <c r="T187" s="1029" t="s">
        <v>882</v>
      </c>
      <c r="V187" s="1030"/>
      <c r="W187" s="1015"/>
      <c r="X187" s="1016"/>
      <c r="Y187" s="1016"/>
      <c r="Z187" s="1016"/>
      <c r="AA187" s="1016"/>
      <c r="AB187" s="1016"/>
      <c r="AC187" s="1017"/>
      <c r="AD187" s="1015"/>
      <c r="AE187" s="1016"/>
      <c r="AF187" s="1016"/>
      <c r="AG187" s="1016"/>
      <c r="AH187" s="1016"/>
      <c r="AI187" s="1016"/>
      <c r="AJ187" s="1017"/>
      <c r="AK187" s="1015"/>
      <c r="AL187" s="1016"/>
      <c r="AM187" s="1016"/>
      <c r="AN187" s="1016"/>
      <c r="AO187" s="1016"/>
      <c r="AP187" s="1016"/>
      <c r="AQ187" s="1017"/>
      <c r="AR187" s="1015"/>
      <c r="AS187" s="1016"/>
      <c r="AT187" s="1016"/>
      <c r="AU187" s="1016"/>
      <c r="AV187" s="1016"/>
      <c r="AW187" s="1016"/>
      <c r="AX187" s="1017"/>
      <c r="AY187" s="1015"/>
      <c r="AZ187" s="1016"/>
      <c r="BA187" s="1018"/>
      <c r="BB187" s="1019"/>
      <c r="BC187" s="1020"/>
      <c r="BD187" s="1021"/>
      <c r="BE187" s="1022"/>
      <c r="BF187" s="1023"/>
      <c r="BG187" s="1024"/>
      <c r="BH187" s="1024"/>
      <c r="BI187" s="1024"/>
      <c r="BJ187" s="1025"/>
    </row>
    <row r="188" spans="2:62" ht="20.25" customHeight="1">
      <c r="B188" s="975"/>
      <c r="C188" s="1031"/>
      <c r="D188" s="1032"/>
      <c r="E188" s="1033"/>
      <c r="F188" s="1034">
        <f>C187</f>
        <v>0</v>
      </c>
      <c r="G188" s="1033"/>
      <c r="H188" s="1034">
        <f>I187</f>
        <v>0</v>
      </c>
      <c r="I188" s="1035"/>
      <c r="J188" s="1036"/>
      <c r="K188" s="1037"/>
      <c r="L188" s="1038"/>
      <c r="M188" s="1038"/>
      <c r="N188" s="1032"/>
      <c r="O188" s="987"/>
      <c r="P188" s="988"/>
      <c r="Q188" s="988"/>
      <c r="R188" s="988"/>
      <c r="S188" s="989"/>
      <c r="T188" s="1026" t="s">
        <v>885</v>
      </c>
      <c r="U188" s="1027"/>
      <c r="V188" s="1028"/>
      <c r="W188" s="993" t="str">
        <f>IF(W187="","",VLOOKUP(W187,'シフト記号表（従来型・ユニット型共通）'!$C$6:$L$47,10,FALSE))</f>
        <v/>
      </c>
      <c r="X188" s="994" t="str">
        <f>IF(X187="","",VLOOKUP(X187,'シフト記号表（従来型・ユニット型共通）'!$C$6:$L$47,10,FALSE))</f>
        <v/>
      </c>
      <c r="Y188" s="994" t="str">
        <f>IF(Y187="","",VLOOKUP(Y187,'シフト記号表（従来型・ユニット型共通）'!$C$6:$L$47,10,FALSE))</f>
        <v/>
      </c>
      <c r="Z188" s="994" t="str">
        <f>IF(Z187="","",VLOOKUP(Z187,'シフト記号表（従来型・ユニット型共通）'!$C$6:$L$47,10,FALSE))</f>
        <v/>
      </c>
      <c r="AA188" s="994" t="str">
        <f>IF(AA187="","",VLOOKUP(AA187,'シフト記号表（従来型・ユニット型共通）'!$C$6:$L$47,10,FALSE))</f>
        <v/>
      </c>
      <c r="AB188" s="994" t="str">
        <f>IF(AB187="","",VLOOKUP(AB187,'シフト記号表（従来型・ユニット型共通）'!$C$6:$L$47,10,FALSE))</f>
        <v/>
      </c>
      <c r="AC188" s="995" t="str">
        <f>IF(AC187="","",VLOOKUP(AC187,'シフト記号表（従来型・ユニット型共通）'!$C$6:$L$47,10,FALSE))</f>
        <v/>
      </c>
      <c r="AD188" s="993" t="str">
        <f>IF(AD187="","",VLOOKUP(AD187,'シフト記号表（従来型・ユニット型共通）'!$C$6:$L$47,10,FALSE))</f>
        <v/>
      </c>
      <c r="AE188" s="994" t="str">
        <f>IF(AE187="","",VLOOKUP(AE187,'シフト記号表（従来型・ユニット型共通）'!$C$6:$L$47,10,FALSE))</f>
        <v/>
      </c>
      <c r="AF188" s="994" t="str">
        <f>IF(AF187="","",VLOOKUP(AF187,'シフト記号表（従来型・ユニット型共通）'!$C$6:$L$47,10,FALSE))</f>
        <v/>
      </c>
      <c r="AG188" s="994" t="str">
        <f>IF(AG187="","",VLOOKUP(AG187,'シフト記号表（従来型・ユニット型共通）'!$C$6:$L$47,10,FALSE))</f>
        <v/>
      </c>
      <c r="AH188" s="994" t="str">
        <f>IF(AH187="","",VLOOKUP(AH187,'シフト記号表（従来型・ユニット型共通）'!$C$6:$L$47,10,FALSE))</f>
        <v/>
      </c>
      <c r="AI188" s="994" t="str">
        <f>IF(AI187="","",VLOOKUP(AI187,'シフト記号表（従来型・ユニット型共通）'!$C$6:$L$47,10,FALSE))</f>
        <v/>
      </c>
      <c r="AJ188" s="995" t="str">
        <f>IF(AJ187="","",VLOOKUP(AJ187,'シフト記号表（従来型・ユニット型共通）'!$C$6:$L$47,10,FALSE))</f>
        <v/>
      </c>
      <c r="AK188" s="993" t="str">
        <f>IF(AK187="","",VLOOKUP(AK187,'シフト記号表（従来型・ユニット型共通）'!$C$6:$L$47,10,FALSE))</f>
        <v/>
      </c>
      <c r="AL188" s="994" t="str">
        <f>IF(AL187="","",VLOOKUP(AL187,'シフト記号表（従来型・ユニット型共通）'!$C$6:$L$47,10,FALSE))</f>
        <v/>
      </c>
      <c r="AM188" s="994" t="str">
        <f>IF(AM187="","",VLOOKUP(AM187,'シフト記号表（従来型・ユニット型共通）'!$C$6:$L$47,10,FALSE))</f>
        <v/>
      </c>
      <c r="AN188" s="994" t="str">
        <f>IF(AN187="","",VLOOKUP(AN187,'シフト記号表（従来型・ユニット型共通）'!$C$6:$L$47,10,FALSE))</f>
        <v/>
      </c>
      <c r="AO188" s="994" t="str">
        <f>IF(AO187="","",VLOOKUP(AO187,'シフト記号表（従来型・ユニット型共通）'!$C$6:$L$47,10,FALSE))</f>
        <v/>
      </c>
      <c r="AP188" s="994" t="str">
        <f>IF(AP187="","",VLOOKUP(AP187,'シフト記号表（従来型・ユニット型共通）'!$C$6:$L$47,10,FALSE))</f>
        <v/>
      </c>
      <c r="AQ188" s="995" t="str">
        <f>IF(AQ187="","",VLOOKUP(AQ187,'シフト記号表（従来型・ユニット型共通）'!$C$6:$L$47,10,FALSE))</f>
        <v/>
      </c>
      <c r="AR188" s="993" t="str">
        <f>IF(AR187="","",VLOOKUP(AR187,'シフト記号表（従来型・ユニット型共通）'!$C$6:$L$47,10,FALSE))</f>
        <v/>
      </c>
      <c r="AS188" s="994" t="str">
        <f>IF(AS187="","",VLOOKUP(AS187,'シフト記号表（従来型・ユニット型共通）'!$C$6:$L$47,10,FALSE))</f>
        <v/>
      </c>
      <c r="AT188" s="994" t="str">
        <f>IF(AT187="","",VLOOKUP(AT187,'シフト記号表（従来型・ユニット型共通）'!$C$6:$L$47,10,FALSE))</f>
        <v/>
      </c>
      <c r="AU188" s="994" t="str">
        <f>IF(AU187="","",VLOOKUP(AU187,'シフト記号表（従来型・ユニット型共通）'!$C$6:$L$47,10,FALSE))</f>
        <v/>
      </c>
      <c r="AV188" s="994" t="str">
        <f>IF(AV187="","",VLOOKUP(AV187,'シフト記号表（従来型・ユニット型共通）'!$C$6:$L$47,10,FALSE))</f>
        <v/>
      </c>
      <c r="AW188" s="994" t="str">
        <f>IF(AW187="","",VLOOKUP(AW187,'シフト記号表（従来型・ユニット型共通）'!$C$6:$L$47,10,FALSE))</f>
        <v/>
      </c>
      <c r="AX188" s="995" t="str">
        <f>IF(AX187="","",VLOOKUP(AX187,'シフト記号表（従来型・ユニット型共通）'!$C$6:$L$47,10,FALSE))</f>
        <v/>
      </c>
      <c r="AY188" s="993" t="str">
        <f>IF(AY187="","",VLOOKUP(AY187,'シフト記号表（従来型・ユニット型共通）'!$C$6:$L$47,10,FALSE))</f>
        <v/>
      </c>
      <c r="AZ188" s="994" t="str">
        <f>IF(AZ187="","",VLOOKUP(AZ187,'シフト記号表（従来型・ユニット型共通）'!$C$6:$L$47,10,FALSE))</f>
        <v/>
      </c>
      <c r="BA188" s="994" t="str">
        <f>IF(BA187="","",VLOOKUP(BA187,'シフト記号表（従来型・ユニット型共通）'!$C$6:$L$47,10,FALSE))</f>
        <v/>
      </c>
      <c r="BB188" s="1039">
        <f>IF($BE$3="４週",SUM(W188:AX188),IF($BE$3="暦月",SUM(W188:BA188),""))</f>
        <v>0</v>
      </c>
      <c r="BC188" s="1040"/>
      <c r="BD188" s="1041">
        <f>IF($BE$3="４週",BB188/4,IF($BE$3="暦月",(BB188/($BE$8/7)),""))</f>
        <v>0</v>
      </c>
      <c r="BE188" s="1040"/>
      <c r="BF188" s="1042"/>
      <c r="BG188" s="1043"/>
      <c r="BH188" s="1043"/>
      <c r="BI188" s="1043"/>
      <c r="BJ188" s="1044"/>
    </row>
    <row r="189" spans="2:62" ht="20.25" customHeight="1">
      <c r="B189" s="946">
        <f>B187+1</f>
        <v>87</v>
      </c>
      <c r="C189" s="1004"/>
      <c r="D189" s="1005"/>
      <c r="E189" s="981"/>
      <c r="F189" s="982"/>
      <c r="G189" s="981"/>
      <c r="H189" s="982"/>
      <c r="I189" s="1008"/>
      <c r="J189" s="1009"/>
      <c r="K189" s="1010"/>
      <c r="L189" s="1011"/>
      <c r="M189" s="1011"/>
      <c r="N189" s="1005"/>
      <c r="O189" s="987"/>
      <c r="P189" s="988"/>
      <c r="Q189" s="988"/>
      <c r="R189" s="988"/>
      <c r="S189" s="989"/>
      <c r="T189" s="1029" t="s">
        <v>882</v>
      </c>
      <c r="V189" s="1030"/>
      <c r="W189" s="1015"/>
      <c r="X189" s="1016"/>
      <c r="Y189" s="1016"/>
      <c r="Z189" s="1016"/>
      <c r="AA189" s="1016"/>
      <c r="AB189" s="1016"/>
      <c r="AC189" s="1017"/>
      <c r="AD189" s="1015"/>
      <c r="AE189" s="1016"/>
      <c r="AF189" s="1016"/>
      <c r="AG189" s="1016"/>
      <c r="AH189" s="1016"/>
      <c r="AI189" s="1016"/>
      <c r="AJ189" s="1017"/>
      <c r="AK189" s="1015"/>
      <c r="AL189" s="1016"/>
      <c r="AM189" s="1016"/>
      <c r="AN189" s="1016"/>
      <c r="AO189" s="1016"/>
      <c r="AP189" s="1016"/>
      <c r="AQ189" s="1017"/>
      <c r="AR189" s="1015"/>
      <c r="AS189" s="1016"/>
      <c r="AT189" s="1016"/>
      <c r="AU189" s="1016"/>
      <c r="AV189" s="1016"/>
      <c r="AW189" s="1016"/>
      <c r="AX189" s="1017"/>
      <c r="AY189" s="1015"/>
      <c r="AZ189" s="1016"/>
      <c r="BA189" s="1018"/>
      <c r="BB189" s="1019"/>
      <c r="BC189" s="1020"/>
      <c r="BD189" s="1021"/>
      <c r="BE189" s="1022"/>
      <c r="BF189" s="1023"/>
      <c r="BG189" s="1024"/>
      <c r="BH189" s="1024"/>
      <c r="BI189" s="1024"/>
      <c r="BJ189" s="1025"/>
    </row>
    <row r="190" spans="2:62" ht="20.25" customHeight="1">
      <c r="B190" s="975"/>
      <c r="C190" s="1031"/>
      <c r="D190" s="1032"/>
      <c r="E190" s="1033"/>
      <c r="F190" s="1034">
        <f>C189</f>
        <v>0</v>
      </c>
      <c r="G190" s="1033"/>
      <c r="H190" s="1034">
        <f>I189</f>
        <v>0</v>
      </c>
      <c r="I190" s="1035"/>
      <c r="J190" s="1036"/>
      <c r="K190" s="1037"/>
      <c r="L190" s="1038"/>
      <c r="M190" s="1038"/>
      <c r="N190" s="1032"/>
      <c r="O190" s="987"/>
      <c r="P190" s="988"/>
      <c r="Q190" s="988"/>
      <c r="R190" s="988"/>
      <c r="S190" s="989"/>
      <c r="T190" s="1026" t="s">
        <v>885</v>
      </c>
      <c r="U190" s="1027"/>
      <c r="V190" s="1028"/>
      <c r="W190" s="993" t="str">
        <f>IF(W189="","",VLOOKUP(W189,'シフト記号表（従来型・ユニット型共通）'!$C$6:$L$47,10,FALSE))</f>
        <v/>
      </c>
      <c r="X190" s="994" t="str">
        <f>IF(X189="","",VLOOKUP(X189,'シフト記号表（従来型・ユニット型共通）'!$C$6:$L$47,10,FALSE))</f>
        <v/>
      </c>
      <c r="Y190" s="994" t="str">
        <f>IF(Y189="","",VLOOKUP(Y189,'シフト記号表（従来型・ユニット型共通）'!$C$6:$L$47,10,FALSE))</f>
        <v/>
      </c>
      <c r="Z190" s="994" t="str">
        <f>IF(Z189="","",VLOOKUP(Z189,'シフト記号表（従来型・ユニット型共通）'!$C$6:$L$47,10,FALSE))</f>
        <v/>
      </c>
      <c r="AA190" s="994" t="str">
        <f>IF(AA189="","",VLOOKUP(AA189,'シフト記号表（従来型・ユニット型共通）'!$C$6:$L$47,10,FALSE))</f>
        <v/>
      </c>
      <c r="AB190" s="994" t="str">
        <f>IF(AB189="","",VLOOKUP(AB189,'シフト記号表（従来型・ユニット型共通）'!$C$6:$L$47,10,FALSE))</f>
        <v/>
      </c>
      <c r="AC190" s="995" t="str">
        <f>IF(AC189="","",VLOOKUP(AC189,'シフト記号表（従来型・ユニット型共通）'!$C$6:$L$47,10,FALSE))</f>
        <v/>
      </c>
      <c r="AD190" s="993" t="str">
        <f>IF(AD189="","",VLOOKUP(AD189,'シフト記号表（従来型・ユニット型共通）'!$C$6:$L$47,10,FALSE))</f>
        <v/>
      </c>
      <c r="AE190" s="994" t="str">
        <f>IF(AE189="","",VLOOKUP(AE189,'シフト記号表（従来型・ユニット型共通）'!$C$6:$L$47,10,FALSE))</f>
        <v/>
      </c>
      <c r="AF190" s="994" t="str">
        <f>IF(AF189="","",VLOOKUP(AF189,'シフト記号表（従来型・ユニット型共通）'!$C$6:$L$47,10,FALSE))</f>
        <v/>
      </c>
      <c r="AG190" s="994" t="str">
        <f>IF(AG189="","",VLOOKUP(AG189,'シフト記号表（従来型・ユニット型共通）'!$C$6:$L$47,10,FALSE))</f>
        <v/>
      </c>
      <c r="AH190" s="994" t="str">
        <f>IF(AH189="","",VLOOKUP(AH189,'シフト記号表（従来型・ユニット型共通）'!$C$6:$L$47,10,FALSE))</f>
        <v/>
      </c>
      <c r="AI190" s="994" t="str">
        <f>IF(AI189="","",VLOOKUP(AI189,'シフト記号表（従来型・ユニット型共通）'!$C$6:$L$47,10,FALSE))</f>
        <v/>
      </c>
      <c r="AJ190" s="995" t="str">
        <f>IF(AJ189="","",VLOOKUP(AJ189,'シフト記号表（従来型・ユニット型共通）'!$C$6:$L$47,10,FALSE))</f>
        <v/>
      </c>
      <c r="AK190" s="993" t="str">
        <f>IF(AK189="","",VLOOKUP(AK189,'シフト記号表（従来型・ユニット型共通）'!$C$6:$L$47,10,FALSE))</f>
        <v/>
      </c>
      <c r="AL190" s="994" t="str">
        <f>IF(AL189="","",VLOOKUP(AL189,'シフト記号表（従来型・ユニット型共通）'!$C$6:$L$47,10,FALSE))</f>
        <v/>
      </c>
      <c r="AM190" s="994" t="str">
        <f>IF(AM189="","",VLOOKUP(AM189,'シフト記号表（従来型・ユニット型共通）'!$C$6:$L$47,10,FALSE))</f>
        <v/>
      </c>
      <c r="AN190" s="994" t="str">
        <f>IF(AN189="","",VLOOKUP(AN189,'シフト記号表（従来型・ユニット型共通）'!$C$6:$L$47,10,FALSE))</f>
        <v/>
      </c>
      <c r="AO190" s="994" t="str">
        <f>IF(AO189="","",VLOOKUP(AO189,'シフト記号表（従来型・ユニット型共通）'!$C$6:$L$47,10,FALSE))</f>
        <v/>
      </c>
      <c r="AP190" s="994" t="str">
        <f>IF(AP189="","",VLOOKUP(AP189,'シフト記号表（従来型・ユニット型共通）'!$C$6:$L$47,10,FALSE))</f>
        <v/>
      </c>
      <c r="AQ190" s="995" t="str">
        <f>IF(AQ189="","",VLOOKUP(AQ189,'シフト記号表（従来型・ユニット型共通）'!$C$6:$L$47,10,FALSE))</f>
        <v/>
      </c>
      <c r="AR190" s="993" t="str">
        <f>IF(AR189="","",VLOOKUP(AR189,'シフト記号表（従来型・ユニット型共通）'!$C$6:$L$47,10,FALSE))</f>
        <v/>
      </c>
      <c r="AS190" s="994" t="str">
        <f>IF(AS189="","",VLOOKUP(AS189,'シフト記号表（従来型・ユニット型共通）'!$C$6:$L$47,10,FALSE))</f>
        <v/>
      </c>
      <c r="AT190" s="994" t="str">
        <f>IF(AT189="","",VLOOKUP(AT189,'シフト記号表（従来型・ユニット型共通）'!$C$6:$L$47,10,FALSE))</f>
        <v/>
      </c>
      <c r="AU190" s="994" t="str">
        <f>IF(AU189="","",VLOOKUP(AU189,'シフト記号表（従来型・ユニット型共通）'!$C$6:$L$47,10,FALSE))</f>
        <v/>
      </c>
      <c r="AV190" s="994" t="str">
        <f>IF(AV189="","",VLOOKUP(AV189,'シフト記号表（従来型・ユニット型共通）'!$C$6:$L$47,10,FALSE))</f>
        <v/>
      </c>
      <c r="AW190" s="994" t="str">
        <f>IF(AW189="","",VLOOKUP(AW189,'シフト記号表（従来型・ユニット型共通）'!$C$6:$L$47,10,FALSE))</f>
        <v/>
      </c>
      <c r="AX190" s="995" t="str">
        <f>IF(AX189="","",VLOOKUP(AX189,'シフト記号表（従来型・ユニット型共通）'!$C$6:$L$47,10,FALSE))</f>
        <v/>
      </c>
      <c r="AY190" s="993" t="str">
        <f>IF(AY189="","",VLOOKUP(AY189,'シフト記号表（従来型・ユニット型共通）'!$C$6:$L$47,10,FALSE))</f>
        <v/>
      </c>
      <c r="AZ190" s="994" t="str">
        <f>IF(AZ189="","",VLOOKUP(AZ189,'シフト記号表（従来型・ユニット型共通）'!$C$6:$L$47,10,FALSE))</f>
        <v/>
      </c>
      <c r="BA190" s="994" t="str">
        <f>IF(BA189="","",VLOOKUP(BA189,'シフト記号表（従来型・ユニット型共通）'!$C$6:$L$47,10,FALSE))</f>
        <v/>
      </c>
      <c r="BB190" s="1039">
        <f>IF($BE$3="４週",SUM(W190:AX190),IF($BE$3="暦月",SUM(W190:BA190),""))</f>
        <v>0</v>
      </c>
      <c r="BC190" s="1040"/>
      <c r="BD190" s="1041">
        <f>IF($BE$3="４週",BB190/4,IF($BE$3="暦月",(BB190/($BE$8/7)),""))</f>
        <v>0</v>
      </c>
      <c r="BE190" s="1040"/>
      <c r="BF190" s="1042"/>
      <c r="BG190" s="1043"/>
      <c r="BH190" s="1043"/>
      <c r="BI190" s="1043"/>
      <c r="BJ190" s="1044"/>
    </row>
    <row r="191" spans="2:62" ht="20.25" customHeight="1">
      <c r="B191" s="946">
        <f>B189+1</f>
        <v>88</v>
      </c>
      <c r="C191" s="1004"/>
      <c r="D191" s="1005"/>
      <c r="E191" s="981"/>
      <c r="F191" s="982"/>
      <c r="G191" s="981"/>
      <c r="H191" s="982"/>
      <c r="I191" s="1008"/>
      <c r="J191" s="1009"/>
      <c r="K191" s="1010"/>
      <c r="L191" s="1011"/>
      <c r="M191" s="1011"/>
      <c r="N191" s="1005"/>
      <c r="O191" s="987"/>
      <c r="P191" s="988"/>
      <c r="Q191" s="988"/>
      <c r="R191" s="988"/>
      <c r="S191" s="989"/>
      <c r="T191" s="1029" t="s">
        <v>882</v>
      </c>
      <c r="V191" s="1030"/>
      <c r="W191" s="1015"/>
      <c r="X191" s="1016"/>
      <c r="Y191" s="1016"/>
      <c r="Z191" s="1016"/>
      <c r="AA191" s="1016"/>
      <c r="AB191" s="1016"/>
      <c r="AC191" s="1017"/>
      <c r="AD191" s="1015"/>
      <c r="AE191" s="1016"/>
      <c r="AF191" s="1016"/>
      <c r="AG191" s="1016"/>
      <c r="AH191" s="1016"/>
      <c r="AI191" s="1016"/>
      <c r="AJ191" s="1017"/>
      <c r="AK191" s="1015"/>
      <c r="AL191" s="1016"/>
      <c r="AM191" s="1016"/>
      <c r="AN191" s="1016"/>
      <c r="AO191" s="1016"/>
      <c r="AP191" s="1016"/>
      <c r="AQ191" s="1017"/>
      <c r="AR191" s="1015"/>
      <c r="AS191" s="1016"/>
      <c r="AT191" s="1016"/>
      <c r="AU191" s="1016"/>
      <c r="AV191" s="1016"/>
      <c r="AW191" s="1016"/>
      <c r="AX191" s="1017"/>
      <c r="AY191" s="1015"/>
      <c r="AZ191" s="1016"/>
      <c r="BA191" s="1018"/>
      <c r="BB191" s="1019"/>
      <c r="BC191" s="1020"/>
      <c r="BD191" s="1021"/>
      <c r="BE191" s="1022"/>
      <c r="BF191" s="1023"/>
      <c r="BG191" s="1024"/>
      <c r="BH191" s="1024"/>
      <c r="BI191" s="1024"/>
      <c r="BJ191" s="1025"/>
    </row>
    <row r="192" spans="2:62" ht="20.25" customHeight="1">
      <c r="B192" s="975"/>
      <c r="C192" s="1031"/>
      <c r="D192" s="1032"/>
      <c r="E192" s="1033"/>
      <c r="F192" s="1034">
        <f>C191</f>
        <v>0</v>
      </c>
      <c r="G192" s="1033"/>
      <c r="H192" s="1034">
        <f>I191</f>
        <v>0</v>
      </c>
      <c r="I192" s="1035"/>
      <c r="J192" s="1036"/>
      <c r="K192" s="1037"/>
      <c r="L192" s="1038"/>
      <c r="M192" s="1038"/>
      <c r="N192" s="1032"/>
      <c r="O192" s="987"/>
      <c r="P192" s="988"/>
      <c r="Q192" s="988"/>
      <c r="R192" s="988"/>
      <c r="S192" s="989"/>
      <c r="T192" s="1026" t="s">
        <v>885</v>
      </c>
      <c r="U192" s="1027"/>
      <c r="V192" s="1028"/>
      <c r="W192" s="993" t="str">
        <f>IF(W191="","",VLOOKUP(W191,'シフト記号表（従来型・ユニット型共通）'!$C$6:$L$47,10,FALSE))</f>
        <v/>
      </c>
      <c r="X192" s="994" t="str">
        <f>IF(X191="","",VLOOKUP(X191,'シフト記号表（従来型・ユニット型共通）'!$C$6:$L$47,10,FALSE))</f>
        <v/>
      </c>
      <c r="Y192" s="994" t="str">
        <f>IF(Y191="","",VLOOKUP(Y191,'シフト記号表（従来型・ユニット型共通）'!$C$6:$L$47,10,FALSE))</f>
        <v/>
      </c>
      <c r="Z192" s="994" t="str">
        <f>IF(Z191="","",VLOOKUP(Z191,'シフト記号表（従来型・ユニット型共通）'!$C$6:$L$47,10,FALSE))</f>
        <v/>
      </c>
      <c r="AA192" s="994" t="str">
        <f>IF(AA191="","",VLOOKUP(AA191,'シフト記号表（従来型・ユニット型共通）'!$C$6:$L$47,10,FALSE))</f>
        <v/>
      </c>
      <c r="AB192" s="994" t="str">
        <f>IF(AB191="","",VLOOKUP(AB191,'シフト記号表（従来型・ユニット型共通）'!$C$6:$L$47,10,FALSE))</f>
        <v/>
      </c>
      <c r="AC192" s="995" t="str">
        <f>IF(AC191="","",VLOOKUP(AC191,'シフト記号表（従来型・ユニット型共通）'!$C$6:$L$47,10,FALSE))</f>
        <v/>
      </c>
      <c r="AD192" s="993" t="str">
        <f>IF(AD191="","",VLOOKUP(AD191,'シフト記号表（従来型・ユニット型共通）'!$C$6:$L$47,10,FALSE))</f>
        <v/>
      </c>
      <c r="AE192" s="994" t="str">
        <f>IF(AE191="","",VLOOKUP(AE191,'シフト記号表（従来型・ユニット型共通）'!$C$6:$L$47,10,FALSE))</f>
        <v/>
      </c>
      <c r="AF192" s="994" t="str">
        <f>IF(AF191="","",VLOOKUP(AF191,'シフト記号表（従来型・ユニット型共通）'!$C$6:$L$47,10,FALSE))</f>
        <v/>
      </c>
      <c r="AG192" s="994" t="str">
        <f>IF(AG191="","",VLOOKUP(AG191,'シフト記号表（従来型・ユニット型共通）'!$C$6:$L$47,10,FALSE))</f>
        <v/>
      </c>
      <c r="AH192" s="994" t="str">
        <f>IF(AH191="","",VLOOKUP(AH191,'シフト記号表（従来型・ユニット型共通）'!$C$6:$L$47,10,FALSE))</f>
        <v/>
      </c>
      <c r="AI192" s="994" t="str">
        <f>IF(AI191="","",VLOOKUP(AI191,'シフト記号表（従来型・ユニット型共通）'!$C$6:$L$47,10,FALSE))</f>
        <v/>
      </c>
      <c r="AJ192" s="995" t="str">
        <f>IF(AJ191="","",VLOOKUP(AJ191,'シフト記号表（従来型・ユニット型共通）'!$C$6:$L$47,10,FALSE))</f>
        <v/>
      </c>
      <c r="AK192" s="993" t="str">
        <f>IF(AK191="","",VLOOKUP(AK191,'シフト記号表（従来型・ユニット型共通）'!$C$6:$L$47,10,FALSE))</f>
        <v/>
      </c>
      <c r="AL192" s="994" t="str">
        <f>IF(AL191="","",VLOOKUP(AL191,'シフト記号表（従来型・ユニット型共通）'!$C$6:$L$47,10,FALSE))</f>
        <v/>
      </c>
      <c r="AM192" s="994" t="str">
        <f>IF(AM191="","",VLOOKUP(AM191,'シフト記号表（従来型・ユニット型共通）'!$C$6:$L$47,10,FALSE))</f>
        <v/>
      </c>
      <c r="AN192" s="994" t="str">
        <f>IF(AN191="","",VLOOKUP(AN191,'シフト記号表（従来型・ユニット型共通）'!$C$6:$L$47,10,FALSE))</f>
        <v/>
      </c>
      <c r="AO192" s="994" t="str">
        <f>IF(AO191="","",VLOOKUP(AO191,'シフト記号表（従来型・ユニット型共通）'!$C$6:$L$47,10,FALSE))</f>
        <v/>
      </c>
      <c r="AP192" s="994" t="str">
        <f>IF(AP191="","",VLOOKUP(AP191,'シフト記号表（従来型・ユニット型共通）'!$C$6:$L$47,10,FALSE))</f>
        <v/>
      </c>
      <c r="AQ192" s="995" t="str">
        <f>IF(AQ191="","",VLOOKUP(AQ191,'シフト記号表（従来型・ユニット型共通）'!$C$6:$L$47,10,FALSE))</f>
        <v/>
      </c>
      <c r="AR192" s="993" t="str">
        <f>IF(AR191="","",VLOOKUP(AR191,'シフト記号表（従来型・ユニット型共通）'!$C$6:$L$47,10,FALSE))</f>
        <v/>
      </c>
      <c r="AS192" s="994" t="str">
        <f>IF(AS191="","",VLOOKUP(AS191,'シフト記号表（従来型・ユニット型共通）'!$C$6:$L$47,10,FALSE))</f>
        <v/>
      </c>
      <c r="AT192" s="994" t="str">
        <f>IF(AT191="","",VLOOKUP(AT191,'シフト記号表（従来型・ユニット型共通）'!$C$6:$L$47,10,FALSE))</f>
        <v/>
      </c>
      <c r="AU192" s="994" t="str">
        <f>IF(AU191="","",VLOOKUP(AU191,'シフト記号表（従来型・ユニット型共通）'!$C$6:$L$47,10,FALSE))</f>
        <v/>
      </c>
      <c r="AV192" s="994" t="str">
        <f>IF(AV191="","",VLOOKUP(AV191,'シフト記号表（従来型・ユニット型共通）'!$C$6:$L$47,10,FALSE))</f>
        <v/>
      </c>
      <c r="AW192" s="994" t="str">
        <f>IF(AW191="","",VLOOKUP(AW191,'シフト記号表（従来型・ユニット型共通）'!$C$6:$L$47,10,FALSE))</f>
        <v/>
      </c>
      <c r="AX192" s="995" t="str">
        <f>IF(AX191="","",VLOOKUP(AX191,'シフト記号表（従来型・ユニット型共通）'!$C$6:$L$47,10,FALSE))</f>
        <v/>
      </c>
      <c r="AY192" s="993" t="str">
        <f>IF(AY191="","",VLOOKUP(AY191,'シフト記号表（従来型・ユニット型共通）'!$C$6:$L$47,10,FALSE))</f>
        <v/>
      </c>
      <c r="AZ192" s="994" t="str">
        <f>IF(AZ191="","",VLOOKUP(AZ191,'シフト記号表（従来型・ユニット型共通）'!$C$6:$L$47,10,FALSE))</f>
        <v/>
      </c>
      <c r="BA192" s="994" t="str">
        <f>IF(BA191="","",VLOOKUP(BA191,'シフト記号表（従来型・ユニット型共通）'!$C$6:$L$47,10,FALSE))</f>
        <v/>
      </c>
      <c r="BB192" s="1039">
        <f>IF($BE$3="４週",SUM(W192:AX192),IF($BE$3="暦月",SUM(W192:BA192),""))</f>
        <v>0</v>
      </c>
      <c r="BC192" s="1040"/>
      <c r="BD192" s="1041">
        <f>IF($BE$3="４週",BB192/4,IF($BE$3="暦月",(BB192/($BE$8/7)),""))</f>
        <v>0</v>
      </c>
      <c r="BE192" s="1040"/>
      <c r="BF192" s="1042"/>
      <c r="BG192" s="1043"/>
      <c r="BH192" s="1043"/>
      <c r="BI192" s="1043"/>
      <c r="BJ192" s="1044"/>
    </row>
    <row r="193" spans="2:62" ht="20.25" customHeight="1">
      <c r="B193" s="946">
        <f>B191+1</f>
        <v>89</v>
      </c>
      <c r="C193" s="1004"/>
      <c r="D193" s="1005"/>
      <c r="E193" s="981"/>
      <c r="F193" s="982"/>
      <c r="G193" s="981"/>
      <c r="H193" s="982"/>
      <c r="I193" s="1008"/>
      <c r="J193" s="1009"/>
      <c r="K193" s="1010"/>
      <c r="L193" s="1011"/>
      <c r="M193" s="1011"/>
      <c r="N193" s="1005"/>
      <c r="O193" s="987"/>
      <c r="P193" s="988"/>
      <c r="Q193" s="988"/>
      <c r="R193" s="988"/>
      <c r="S193" s="989"/>
      <c r="T193" s="1029" t="s">
        <v>882</v>
      </c>
      <c r="V193" s="1030"/>
      <c r="W193" s="1015"/>
      <c r="X193" s="1016"/>
      <c r="Y193" s="1016"/>
      <c r="Z193" s="1016"/>
      <c r="AA193" s="1016"/>
      <c r="AB193" s="1016"/>
      <c r="AC193" s="1017"/>
      <c r="AD193" s="1015"/>
      <c r="AE193" s="1016"/>
      <c r="AF193" s="1016"/>
      <c r="AG193" s="1016"/>
      <c r="AH193" s="1016"/>
      <c r="AI193" s="1016"/>
      <c r="AJ193" s="1017"/>
      <c r="AK193" s="1015"/>
      <c r="AL193" s="1016"/>
      <c r="AM193" s="1016"/>
      <c r="AN193" s="1016"/>
      <c r="AO193" s="1016"/>
      <c r="AP193" s="1016"/>
      <c r="AQ193" s="1017"/>
      <c r="AR193" s="1015"/>
      <c r="AS193" s="1016"/>
      <c r="AT193" s="1016"/>
      <c r="AU193" s="1016"/>
      <c r="AV193" s="1016"/>
      <c r="AW193" s="1016"/>
      <c r="AX193" s="1017"/>
      <c r="AY193" s="1015"/>
      <c r="AZ193" s="1016"/>
      <c r="BA193" s="1018"/>
      <c r="BB193" s="1019"/>
      <c r="BC193" s="1020"/>
      <c r="BD193" s="1021"/>
      <c r="BE193" s="1022"/>
      <c r="BF193" s="1023"/>
      <c r="BG193" s="1024"/>
      <c r="BH193" s="1024"/>
      <c r="BI193" s="1024"/>
      <c r="BJ193" s="1025"/>
    </row>
    <row r="194" spans="2:62" ht="20.25" customHeight="1">
      <c r="B194" s="975"/>
      <c r="C194" s="1031"/>
      <c r="D194" s="1032"/>
      <c r="E194" s="1033"/>
      <c r="F194" s="1034">
        <f>C193</f>
        <v>0</v>
      </c>
      <c r="G194" s="1033"/>
      <c r="H194" s="1034">
        <f>I193</f>
        <v>0</v>
      </c>
      <c r="I194" s="1035"/>
      <c r="J194" s="1036"/>
      <c r="K194" s="1037"/>
      <c r="L194" s="1038"/>
      <c r="M194" s="1038"/>
      <c r="N194" s="1032"/>
      <c r="O194" s="987"/>
      <c r="P194" s="988"/>
      <c r="Q194" s="988"/>
      <c r="R194" s="988"/>
      <c r="S194" s="989"/>
      <c r="T194" s="1026" t="s">
        <v>885</v>
      </c>
      <c r="U194" s="1027"/>
      <c r="V194" s="1028"/>
      <c r="W194" s="993" t="str">
        <f>IF(W193="","",VLOOKUP(W193,'シフト記号表（従来型・ユニット型共通）'!$C$6:$L$47,10,FALSE))</f>
        <v/>
      </c>
      <c r="X194" s="994" t="str">
        <f>IF(X193="","",VLOOKUP(X193,'シフト記号表（従来型・ユニット型共通）'!$C$6:$L$47,10,FALSE))</f>
        <v/>
      </c>
      <c r="Y194" s="994" t="str">
        <f>IF(Y193="","",VLOOKUP(Y193,'シフト記号表（従来型・ユニット型共通）'!$C$6:$L$47,10,FALSE))</f>
        <v/>
      </c>
      <c r="Z194" s="994" t="str">
        <f>IF(Z193="","",VLOOKUP(Z193,'シフト記号表（従来型・ユニット型共通）'!$C$6:$L$47,10,FALSE))</f>
        <v/>
      </c>
      <c r="AA194" s="994" t="str">
        <f>IF(AA193="","",VLOOKUP(AA193,'シフト記号表（従来型・ユニット型共通）'!$C$6:$L$47,10,FALSE))</f>
        <v/>
      </c>
      <c r="AB194" s="994" t="str">
        <f>IF(AB193="","",VLOOKUP(AB193,'シフト記号表（従来型・ユニット型共通）'!$C$6:$L$47,10,FALSE))</f>
        <v/>
      </c>
      <c r="AC194" s="995" t="str">
        <f>IF(AC193="","",VLOOKUP(AC193,'シフト記号表（従来型・ユニット型共通）'!$C$6:$L$47,10,FALSE))</f>
        <v/>
      </c>
      <c r="AD194" s="993" t="str">
        <f>IF(AD193="","",VLOOKUP(AD193,'シフト記号表（従来型・ユニット型共通）'!$C$6:$L$47,10,FALSE))</f>
        <v/>
      </c>
      <c r="AE194" s="994" t="str">
        <f>IF(AE193="","",VLOOKUP(AE193,'シフト記号表（従来型・ユニット型共通）'!$C$6:$L$47,10,FALSE))</f>
        <v/>
      </c>
      <c r="AF194" s="994" t="str">
        <f>IF(AF193="","",VLOOKUP(AF193,'シフト記号表（従来型・ユニット型共通）'!$C$6:$L$47,10,FALSE))</f>
        <v/>
      </c>
      <c r="AG194" s="994" t="str">
        <f>IF(AG193="","",VLOOKUP(AG193,'シフト記号表（従来型・ユニット型共通）'!$C$6:$L$47,10,FALSE))</f>
        <v/>
      </c>
      <c r="AH194" s="994" t="str">
        <f>IF(AH193="","",VLOOKUP(AH193,'シフト記号表（従来型・ユニット型共通）'!$C$6:$L$47,10,FALSE))</f>
        <v/>
      </c>
      <c r="AI194" s="994" t="str">
        <f>IF(AI193="","",VLOOKUP(AI193,'シフト記号表（従来型・ユニット型共通）'!$C$6:$L$47,10,FALSE))</f>
        <v/>
      </c>
      <c r="AJ194" s="995" t="str">
        <f>IF(AJ193="","",VLOOKUP(AJ193,'シフト記号表（従来型・ユニット型共通）'!$C$6:$L$47,10,FALSE))</f>
        <v/>
      </c>
      <c r="AK194" s="993" t="str">
        <f>IF(AK193="","",VLOOKUP(AK193,'シフト記号表（従来型・ユニット型共通）'!$C$6:$L$47,10,FALSE))</f>
        <v/>
      </c>
      <c r="AL194" s="994" t="str">
        <f>IF(AL193="","",VLOOKUP(AL193,'シフト記号表（従来型・ユニット型共通）'!$C$6:$L$47,10,FALSE))</f>
        <v/>
      </c>
      <c r="AM194" s="994" t="str">
        <f>IF(AM193="","",VLOOKUP(AM193,'シフト記号表（従来型・ユニット型共通）'!$C$6:$L$47,10,FALSE))</f>
        <v/>
      </c>
      <c r="AN194" s="994" t="str">
        <f>IF(AN193="","",VLOOKUP(AN193,'シフト記号表（従来型・ユニット型共通）'!$C$6:$L$47,10,FALSE))</f>
        <v/>
      </c>
      <c r="AO194" s="994" t="str">
        <f>IF(AO193="","",VLOOKUP(AO193,'シフト記号表（従来型・ユニット型共通）'!$C$6:$L$47,10,FALSE))</f>
        <v/>
      </c>
      <c r="AP194" s="994" t="str">
        <f>IF(AP193="","",VLOOKUP(AP193,'シフト記号表（従来型・ユニット型共通）'!$C$6:$L$47,10,FALSE))</f>
        <v/>
      </c>
      <c r="AQ194" s="995" t="str">
        <f>IF(AQ193="","",VLOOKUP(AQ193,'シフト記号表（従来型・ユニット型共通）'!$C$6:$L$47,10,FALSE))</f>
        <v/>
      </c>
      <c r="AR194" s="993" t="str">
        <f>IF(AR193="","",VLOOKUP(AR193,'シフト記号表（従来型・ユニット型共通）'!$C$6:$L$47,10,FALSE))</f>
        <v/>
      </c>
      <c r="AS194" s="994" t="str">
        <f>IF(AS193="","",VLOOKUP(AS193,'シフト記号表（従来型・ユニット型共通）'!$C$6:$L$47,10,FALSE))</f>
        <v/>
      </c>
      <c r="AT194" s="994" t="str">
        <f>IF(AT193="","",VLOOKUP(AT193,'シフト記号表（従来型・ユニット型共通）'!$C$6:$L$47,10,FALSE))</f>
        <v/>
      </c>
      <c r="AU194" s="994" t="str">
        <f>IF(AU193="","",VLOOKUP(AU193,'シフト記号表（従来型・ユニット型共通）'!$C$6:$L$47,10,FALSE))</f>
        <v/>
      </c>
      <c r="AV194" s="994" t="str">
        <f>IF(AV193="","",VLOOKUP(AV193,'シフト記号表（従来型・ユニット型共通）'!$C$6:$L$47,10,FALSE))</f>
        <v/>
      </c>
      <c r="AW194" s="994" t="str">
        <f>IF(AW193="","",VLOOKUP(AW193,'シフト記号表（従来型・ユニット型共通）'!$C$6:$L$47,10,FALSE))</f>
        <v/>
      </c>
      <c r="AX194" s="995" t="str">
        <f>IF(AX193="","",VLOOKUP(AX193,'シフト記号表（従来型・ユニット型共通）'!$C$6:$L$47,10,FALSE))</f>
        <v/>
      </c>
      <c r="AY194" s="993" t="str">
        <f>IF(AY193="","",VLOOKUP(AY193,'シフト記号表（従来型・ユニット型共通）'!$C$6:$L$47,10,FALSE))</f>
        <v/>
      </c>
      <c r="AZ194" s="994" t="str">
        <f>IF(AZ193="","",VLOOKUP(AZ193,'シフト記号表（従来型・ユニット型共通）'!$C$6:$L$47,10,FALSE))</f>
        <v/>
      </c>
      <c r="BA194" s="994" t="str">
        <f>IF(BA193="","",VLOOKUP(BA193,'シフト記号表（従来型・ユニット型共通）'!$C$6:$L$47,10,FALSE))</f>
        <v/>
      </c>
      <c r="BB194" s="1039">
        <f>IF($BE$3="４週",SUM(W194:AX194),IF($BE$3="暦月",SUM(W194:BA194),""))</f>
        <v>0</v>
      </c>
      <c r="BC194" s="1040"/>
      <c r="BD194" s="1041">
        <f>IF($BE$3="４週",BB194/4,IF($BE$3="暦月",(BB194/($BE$8/7)),""))</f>
        <v>0</v>
      </c>
      <c r="BE194" s="1040"/>
      <c r="BF194" s="1042"/>
      <c r="BG194" s="1043"/>
      <c r="BH194" s="1043"/>
      <c r="BI194" s="1043"/>
      <c r="BJ194" s="1044"/>
    </row>
    <row r="195" spans="2:62" ht="20.25" customHeight="1">
      <c r="B195" s="946">
        <f>B193+1</f>
        <v>90</v>
      </c>
      <c r="C195" s="1004"/>
      <c r="D195" s="1005"/>
      <c r="E195" s="981"/>
      <c r="F195" s="982"/>
      <c r="G195" s="981"/>
      <c r="H195" s="982"/>
      <c r="I195" s="1008"/>
      <c r="J195" s="1009"/>
      <c r="K195" s="1010"/>
      <c r="L195" s="1011"/>
      <c r="M195" s="1011"/>
      <c r="N195" s="1005"/>
      <c r="O195" s="987"/>
      <c r="P195" s="988"/>
      <c r="Q195" s="988"/>
      <c r="R195" s="988"/>
      <c r="S195" s="989"/>
      <c r="T195" s="1029" t="s">
        <v>882</v>
      </c>
      <c r="V195" s="1030"/>
      <c r="W195" s="1015"/>
      <c r="X195" s="1016"/>
      <c r="Y195" s="1016"/>
      <c r="Z195" s="1016"/>
      <c r="AA195" s="1016"/>
      <c r="AB195" s="1016"/>
      <c r="AC195" s="1017"/>
      <c r="AD195" s="1015"/>
      <c r="AE195" s="1016"/>
      <c r="AF195" s="1016"/>
      <c r="AG195" s="1016"/>
      <c r="AH195" s="1016"/>
      <c r="AI195" s="1016"/>
      <c r="AJ195" s="1017"/>
      <c r="AK195" s="1015"/>
      <c r="AL195" s="1016"/>
      <c r="AM195" s="1016"/>
      <c r="AN195" s="1016"/>
      <c r="AO195" s="1016"/>
      <c r="AP195" s="1016"/>
      <c r="AQ195" s="1017"/>
      <c r="AR195" s="1015"/>
      <c r="AS195" s="1016"/>
      <c r="AT195" s="1016"/>
      <c r="AU195" s="1016"/>
      <c r="AV195" s="1016"/>
      <c r="AW195" s="1016"/>
      <c r="AX195" s="1017"/>
      <c r="AY195" s="1015"/>
      <c r="AZ195" s="1016"/>
      <c r="BA195" s="1018"/>
      <c r="BB195" s="1019"/>
      <c r="BC195" s="1020"/>
      <c r="BD195" s="1021"/>
      <c r="BE195" s="1022"/>
      <c r="BF195" s="1023"/>
      <c r="BG195" s="1024"/>
      <c r="BH195" s="1024"/>
      <c r="BI195" s="1024"/>
      <c r="BJ195" s="1025"/>
    </row>
    <row r="196" spans="2:62" ht="20.25" customHeight="1">
      <c r="B196" s="975"/>
      <c r="C196" s="1031"/>
      <c r="D196" s="1032"/>
      <c r="E196" s="1033"/>
      <c r="F196" s="1034">
        <f>C195</f>
        <v>0</v>
      </c>
      <c r="G196" s="1033"/>
      <c r="H196" s="1034">
        <f>I195</f>
        <v>0</v>
      </c>
      <c r="I196" s="1035"/>
      <c r="J196" s="1036"/>
      <c r="K196" s="1037"/>
      <c r="L196" s="1038"/>
      <c r="M196" s="1038"/>
      <c r="N196" s="1032"/>
      <c r="O196" s="987"/>
      <c r="P196" s="988"/>
      <c r="Q196" s="988"/>
      <c r="R196" s="988"/>
      <c r="S196" s="989"/>
      <c r="T196" s="1026" t="s">
        <v>885</v>
      </c>
      <c r="U196" s="1027"/>
      <c r="V196" s="1028"/>
      <c r="W196" s="993" t="str">
        <f>IF(W195="","",VLOOKUP(W195,'シフト記号表（従来型・ユニット型共通）'!$C$6:$L$47,10,FALSE))</f>
        <v/>
      </c>
      <c r="X196" s="994" t="str">
        <f>IF(X195="","",VLOOKUP(X195,'シフト記号表（従来型・ユニット型共通）'!$C$6:$L$47,10,FALSE))</f>
        <v/>
      </c>
      <c r="Y196" s="994" t="str">
        <f>IF(Y195="","",VLOOKUP(Y195,'シフト記号表（従来型・ユニット型共通）'!$C$6:$L$47,10,FALSE))</f>
        <v/>
      </c>
      <c r="Z196" s="994" t="str">
        <f>IF(Z195="","",VLOOKUP(Z195,'シフト記号表（従来型・ユニット型共通）'!$C$6:$L$47,10,FALSE))</f>
        <v/>
      </c>
      <c r="AA196" s="994" t="str">
        <f>IF(AA195="","",VLOOKUP(AA195,'シフト記号表（従来型・ユニット型共通）'!$C$6:$L$47,10,FALSE))</f>
        <v/>
      </c>
      <c r="AB196" s="994" t="str">
        <f>IF(AB195="","",VLOOKUP(AB195,'シフト記号表（従来型・ユニット型共通）'!$C$6:$L$47,10,FALSE))</f>
        <v/>
      </c>
      <c r="AC196" s="995" t="str">
        <f>IF(AC195="","",VLOOKUP(AC195,'シフト記号表（従来型・ユニット型共通）'!$C$6:$L$47,10,FALSE))</f>
        <v/>
      </c>
      <c r="AD196" s="993" t="str">
        <f>IF(AD195="","",VLOOKUP(AD195,'シフト記号表（従来型・ユニット型共通）'!$C$6:$L$47,10,FALSE))</f>
        <v/>
      </c>
      <c r="AE196" s="994" t="str">
        <f>IF(AE195="","",VLOOKUP(AE195,'シフト記号表（従来型・ユニット型共通）'!$C$6:$L$47,10,FALSE))</f>
        <v/>
      </c>
      <c r="AF196" s="994" t="str">
        <f>IF(AF195="","",VLOOKUP(AF195,'シフト記号表（従来型・ユニット型共通）'!$C$6:$L$47,10,FALSE))</f>
        <v/>
      </c>
      <c r="AG196" s="994" t="str">
        <f>IF(AG195="","",VLOOKUP(AG195,'シフト記号表（従来型・ユニット型共通）'!$C$6:$L$47,10,FALSE))</f>
        <v/>
      </c>
      <c r="AH196" s="994" t="str">
        <f>IF(AH195="","",VLOOKUP(AH195,'シフト記号表（従来型・ユニット型共通）'!$C$6:$L$47,10,FALSE))</f>
        <v/>
      </c>
      <c r="AI196" s="994" t="str">
        <f>IF(AI195="","",VLOOKUP(AI195,'シフト記号表（従来型・ユニット型共通）'!$C$6:$L$47,10,FALSE))</f>
        <v/>
      </c>
      <c r="AJ196" s="995" t="str">
        <f>IF(AJ195="","",VLOOKUP(AJ195,'シフト記号表（従来型・ユニット型共通）'!$C$6:$L$47,10,FALSE))</f>
        <v/>
      </c>
      <c r="AK196" s="993" t="str">
        <f>IF(AK195="","",VLOOKUP(AK195,'シフト記号表（従来型・ユニット型共通）'!$C$6:$L$47,10,FALSE))</f>
        <v/>
      </c>
      <c r="AL196" s="994" t="str">
        <f>IF(AL195="","",VLOOKUP(AL195,'シフト記号表（従来型・ユニット型共通）'!$C$6:$L$47,10,FALSE))</f>
        <v/>
      </c>
      <c r="AM196" s="994" t="str">
        <f>IF(AM195="","",VLOOKUP(AM195,'シフト記号表（従来型・ユニット型共通）'!$C$6:$L$47,10,FALSE))</f>
        <v/>
      </c>
      <c r="AN196" s="994" t="str">
        <f>IF(AN195="","",VLOOKUP(AN195,'シフト記号表（従来型・ユニット型共通）'!$C$6:$L$47,10,FALSE))</f>
        <v/>
      </c>
      <c r="AO196" s="994" t="str">
        <f>IF(AO195="","",VLOOKUP(AO195,'シフト記号表（従来型・ユニット型共通）'!$C$6:$L$47,10,FALSE))</f>
        <v/>
      </c>
      <c r="AP196" s="994" t="str">
        <f>IF(AP195="","",VLOOKUP(AP195,'シフト記号表（従来型・ユニット型共通）'!$C$6:$L$47,10,FALSE))</f>
        <v/>
      </c>
      <c r="AQ196" s="995" t="str">
        <f>IF(AQ195="","",VLOOKUP(AQ195,'シフト記号表（従来型・ユニット型共通）'!$C$6:$L$47,10,FALSE))</f>
        <v/>
      </c>
      <c r="AR196" s="993" t="str">
        <f>IF(AR195="","",VLOOKUP(AR195,'シフト記号表（従来型・ユニット型共通）'!$C$6:$L$47,10,FALSE))</f>
        <v/>
      </c>
      <c r="AS196" s="994" t="str">
        <f>IF(AS195="","",VLOOKUP(AS195,'シフト記号表（従来型・ユニット型共通）'!$C$6:$L$47,10,FALSE))</f>
        <v/>
      </c>
      <c r="AT196" s="994" t="str">
        <f>IF(AT195="","",VLOOKUP(AT195,'シフト記号表（従来型・ユニット型共通）'!$C$6:$L$47,10,FALSE))</f>
        <v/>
      </c>
      <c r="AU196" s="994" t="str">
        <f>IF(AU195="","",VLOOKUP(AU195,'シフト記号表（従来型・ユニット型共通）'!$C$6:$L$47,10,FALSE))</f>
        <v/>
      </c>
      <c r="AV196" s="994" t="str">
        <f>IF(AV195="","",VLOOKUP(AV195,'シフト記号表（従来型・ユニット型共通）'!$C$6:$L$47,10,FALSE))</f>
        <v/>
      </c>
      <c r="AW196" s="994" t="str">
        <f>IF(AW195="","",VLOOKUP(AW195,'シフト記号表（従来型・ユニット型共通）'!$C$6:$L$47,10,FALSE))</f>
        <v/>
      </c>
      <c r="AX196" s="995" t="str">
        <f>IF(AX195="","",VLOOKUP(AX195,'シフト記号表（従来型・ユニット型共通）'!$C$6:$L$47,10,FALSE))</f>
        <v/>
      </c>
      <c r="AY196" s="993" t="str">
        <f>IF(AY195="","",VLOOKUP(AY195,'シフト記号表（従来型・ユニット型共通）'!$C$6:$L$47,10,FALSE))</f>
        <v/>
      </c>
      <c r="AZ196" s="994" t="str">
        <f>IF(AZ195="","",VLOOKUP(AZ195,'シフト記号表（従来型・ユニット型共通）'!$C$6:$L$47,10,FALSE))</f>
        <v/>
      </c>
      <c r="BA196" s="994" t="str">
        <f>IF(BA195="","",VLOOKUP(BA195,'シフト記号表（従来型・ユニット型共通）'!$C$6:$L$47,10,FALSE))</f>
        <v/>
      </c>
      <c r="BB196" s="1039">
        <f>IF($BE$3="４週",SUM(W196:AX196),IF($BE$3="暦月",SUM(W196:BA196),""))</f>
        <v>0</v>
      </c>
      <c r="BC196" s="1040"/>
      <c r="BD196" s="1041">
        <f>IF($BE$3="４週",BB196/4,IF($BE$3="暦月",(BB196/($BE$8/7)),""))</f>
        <v>0</v>
      </c>
      <c r="BE196" s="1040"/>
      <c r="BF196" s="1042"/>
      <c r="BG196" s="1043"/>
      <c r="BH196" s="1043"/>
      <c r="BI196" s="1043"/>
      <c r="BJ196" s="1044"/>
    </row>
    <row r="197" spans="2:62" ht="20.25" customHeight="1">
      <c r="B197" s="946">
        <f>B195+1</f>
        <v>91</v>
      </c>
      <c r="C197" s="1004"/>
      <c r="D197" s="1005"/>
      <c r="E197" s="981"/>
      <c r="F197" s="982"/>
      <c r="G197" s="981"/>
      <c r="H197" s="982"/>
      <c r="I197" s="1008"/>
      <c r="J197" s="1009"/>
      <c r="K197" s="1010"/>
      <c r="L197" s="1011"/>
      <c r="M197" s="1011"/>
      <c r="N197" s="1005"/>
      <c r="O197" s="987"/>
      <c r="P197" s="988"/>
      <c r="Q197" s="988"/>
      <c r="R197" s="988"/>
      <c r="S197" s="989"/>
      <c r="T197" s="1029" t="s">
        <v>882</v>
      </c>
      <c r="V197" s="1030"/>
      <c r="W197" s="1015"/>
      <c r="X197" s="1016"/>
      <c r="Y197" s="1016"/>
      <c r="Z197" s="1016"/>
      <c r="AA197" s="1016"/>
      <c r="AB197" s="1016"/>
      <c r="AC197" s="1017"/>
      <c r="AD197" s="1015"/>
      <c r="AE197" s="1016"/>
      <c r="AF197" s="1016"/>
      <c r="AG197" s="1016"/>
      <c r="AH197" s="1016"/>
      <c r="AI197" s="1016"/>
      <c r="AJ197" s="1017"/>
      <c r="AK197" s="1015"/>
      <c r="AL197" s="1016"/>
      <c r="AM197" s="1016"/>
      <c r="AN197" s="1016"/>
      <c r="AO197" s="1016"/>
      <c r="AP197" s="1016"/>
      <c r="AQ197" s="1017"/>
      <c r="AR197" s="1015"/>
      <c r="AS197" s="1016"/>
      <c r="AT197" s="1016"/>
      <c r="AU197" s="1016"/>
      <c r="AV197" s="1016"/>
      <c r="AW197" s="1016"/>
      <c r="AX197" s="1017"/>
      <c r="AY197" s="1015"/>
      <c r="AZ197" s="1016"/>
      <c r="BA197" s="1018"/>
      <c r="BB197" s="1019"/>
      <c r="BC197" s="1020"/>
      <c r="BD197" s="1021"/>
      <c r="BE197" s="1022"/>
      <c r="BF197" s="1023"/>
      <c r="BG197" s="1024"/>
      <c r="BH197" s="1024"/>
      <c r="BI197" s="1024"/>
      <c r="BJ197" s="1025"/>
    </row>
    <row r="198" spans="2:62" ht="20.25" customHeight="1">
      <c r="B198" s="975"/>
      <c r="C198" s="1031"/>
      <c r="D198" s="1032"/>
      <c r="E198" s="1033"/>
      <c r="F198" s="1034">
        <f>C197</f>
        <v>0</v>
      </c>
      <c r="G198" s="1033"/>
      <c r="H198" s="1034">
        <f>I197</f>
        <v>0</v>
      </c>
      <c r="I198" s="1035"/>
      <c r="J198" s="1036"/>
      <c r="K198" s="1037"/>
      <c r="L198" s="1038"/>
      <c r="M198" s="1038"/>
      <c r="N198" s="1032"/>
      <c r="O198" s="987"/>
      <c r="P198" s="988"/>
      <c r="Q198" s="988"/>
      <c r="R198" s="988"/>
      <c r="S198" s="989"/>
      <c r="T198" s="1026" t="s">
        <v>885</v>
      </c>
      <c r="U198" s="1027"/>
      <c r="V198" s="1028"/>
      <c r="W198" s="993" t="str">
        <f>IF(W197="","",VLOOKUP(W197,'シフト記号表（従来型・ユニット型共通）'!$C$6:$L$47,10,FALSE))</f>
        <v/>
      </c>
      <c r="X198" s="994" t="str">
        <f>IF(X197="","",VLOOKUP(X197,'シフト記号表（従来型・ユニット型共通）'!$C$6:$L$47,10,FALSE))</f>
        <v/>
      </c>
      <c r="Y198" s="994" t="str">
        <f>IF(Y197="","",VLOOKUP(Y197,'シフト記号表（従来型・ユニット型共通）'!$C$6:$L$47,10,FALSE))</f>
        <v/>
      </c>
      <c r="Z198" s="994" t="str">
        <f>IF(Z197="","",VLOOKUP(Z197,'シフト記号表（従来型・ユニット型共通）'!$C$6:$L$47,10,FALSE))</f>
        <v/>
      </c>
      <c r="AA198" s="994" t="str">
        <f>IF(AA197="","",VLOOKUP(AA197,'シフト記号表（従来型・ユニット型共通）'!$C$6:$L$47,10,FALSE))</f>
        <v/>
      </c>
      <c r="AB198" s="994" t="str">
        <f>IF(AB197="","",VLOOKUP(AB197,'シフト記号表（従来型・ユニット型共通）'!$C$6:$L$47,10,FALSE))</f>
        <v/>
      </c>
      <c r="AC198" s="995" t="str">
        <f>IF(AC197="","",VLOOKUP(AC197,'シフト記号表（従来型・ユニット型共通）'!$C$6:$L$47,10,FALSE))</f>
        <v/>
      </c>
      <c r="AD198" s="993" t="str">
        <f>IF(AD197="","",VLOOKUP(AD197,'シフト記号表（従来型・ユニット型共通）'!$C$6:$L$47,10,FALSE))</f>
        <v/>
      </c>
      <c r="AE198" s="994" t="str">
        <f>IF(AE197="","",VLOOKUP(AE197,'シフト記号表（従来型・ユニット型共通）'!$C$6:$L$47,10,FALSE))</f>
        <v/>
      </c>
      <c r="AF198" s="994" t="str">
        <f>IF(AF197="","",VLOOKUP(AF197,'シフト記号表（従来型・ユニット型共通）'!$C$6:$L$47,10,FALSE))</f>
        <v/>
      </c>
      <c r="AG198" s="994" t="str">
        <f>IF(AG197="","",VLOOKUP(AG197,'シフト記号表（従来型・ユニット型共通）'!$C$6:$L$47,10,FALSE))</f>
        <v/>
      </c>
      <c r="AH198" s="994" t="str">
        <f>IF(AH197="","",VLOOKUP(AH197,'シフト記号表（従来型・ユニット型共通）'!$C$6:$L$47,10,FALSE))</f>
        <v/>
      </c>
      <c r="AI198" s="994" t="str">
        <f>IF(AI197="","",VLOOKUP(AI197,'シフト記号表（従来型・ユニット型共通）'!$C$6:$L$47,10,FALSE))</f>
        <v/>
      </c>
      <c r="AJ198" s="995" t="str">
        <f>IF(AJ197="","",VLOOKUP(AJ197,'シフト記号表（従来型・ユニット型共通）'!$C$6:$L$47,10,FALSE))</f>
        <v/>
      </c>
      <c r="AK198" s="993" t="str">
        <f>IF(AK197="","",VLOOKUP(AK197,'シフト記号表（従来型・ユニット型共通）'!$C$6:$L$47,10,FALSE))</f>
        <v/>
      </c>
      <c r="AL198" s="994" t="str">
        <f>IF(AL197="","",VLOOKUP(AL197,'シフト記号表（従来型・ユニット型共通）'!$C$6:$L$47,10,FALSE))</f>
        <v/>
      </c>
      <c r="AM198" s="994" t="str">
        <f>IF(AM197="","",VLOOKUP(AM197,'シフト記号表（従来型・ユニット型共通）'!$C$6:$L$47,10,FALSE))</f>
        <v/>
      </c>
      <c r="AN198" s="994" t="str">
        <f>IF(AN197="","",VLOOKUP(AN197,'シフト記号表（従来型・ユニット型共通）'!$C$6:$L$47,10,FALSE))</f>
        <v/>
      </c>
      <c r="AO198" s="994" t="str">
        <f>IF(AO197="","",VLOOKUP(AO197,'シフト記号表（従来型・ユニット型共通）'!$C$6:$L$47,10,FALSE))</f>
        <v/>
      </c>
      <c r="AP198" s="994" t="str">
        <f>IF(AP197="","",VLOOKUP(AP197,'シフト記号表（従来型・ユニット型共通）'!$C$6:$L$47,10,FALSE))</f>
        <v/>
      </c>
      <c r="AQ198" s="995" t="str">
        <f>IF(AQ197="","",VLOOKUP(AQ197,'シフト記号表（従来型・ユニット型共通）'!$C$6:$L$47,10,FALSE))</f>
        <v/>
      </c>
      <c r="AR198" s="993" t="str">
        <f>IF(AR197="","",VLOOKUP(AR197,'シフト記号表（従来型・ユニット型共通）'!$C$6:$L$47,10,FALSE))</f>
        <v/>
      </c>
      <c r="AS198" s="994" t="str">
        <f>IF(AS197="","",VLOOKUP(AS197,'シフト記号表（従来型・ユニット型共通）'!$C$6:$L$47,10,FALSE))</f>
        <v/>
      </c>
      <c r="AT198" s="994" t="str">
        <f>IF(AT197="","",VLOOKUP(AT197,'シフト記号表（従来型・ユニット型共通）'!$C$6:$L$47,10,FALSE))</f>
        <v/>
      </c>
      <c r="AU198" s="994" t="str">
        <f>IF(AU197="","",VLOOKUP(AU197,'シフト記号表（従来型・ユニット型共通）'!$C$6:$L$47,10,FALSE))</f>
        <v/>
      </c>
      <c r="AV198" s="994" t="str">
        <f>IF(AV197="","",VLOOKUP(AV197,'シフト記号表（従来型・ユニット型共通）'!$C$6:$L$47,10,FALSE))</f>
        <v/>
      </c>
      <c r="AW198" s="994" t="str">
        <f>IF(AW197="","",VLOOKUP(AW197,'シフト記号表（従来型・ユニット型共通）'!$C$6:$L$47,10,FALSE))</f>
        <v/>
      </c>
      <c r="AX198" s="995" t="str">
        <f>IF(AX197="","",VLOOKUP(AX197,'シフト記号表（従来型・ユニット型共通）'!$C$6:$L$47,10,FALSE))</f>
        <v/>
      </c>
      <c r="AY198" s="993" t="str">
        <f>IF(AY197="","",VLOOKUP(AY197,'シフト記号表（従来型・ユニット型共通）'!$C$6:$L$47,10,FALSE))</f>
        <v/>
      </c>
      <c r="AZ198" s="994" t="str">
        <f>IF(AZ197="","",VLOOKUP(AZ197,'シフト記号表（従来型・ユニット型共通）'!$C$6:$L$47,10,FALSE))</f>
        <v/>
      </c>
      <c r="BA198" s="994" t="str">
        <f>IF(BA197="","",VLOOKUP(BA197,'シフト記号表（従来型・ユニット型共通）'!$C$6:$L$47,10,FALSE))</f>
        <v/>
      </c>
      <c r="BB198" s="1039">
        <f>IF($BE$3="４週",SUM(W198:AX198),IF($BE$3="暦月",SUM(W198:BA198),""))</f>
        <v>0</v>
      </c>
      <c r="BC198" s="1040"/>
      <c r="BD198" s="1041">
        <f>IF($BE$3="４週",BB198/4,IF($BE$3="暦月",(BB198/($BE$8/7)),""))</f>
        <v>0</v>
      </c>
      <c r="BE198" s="1040"/>
      <c r="BF198" s="1042"/>
      <c r="BG198" s="1043"/>
      <c r="BH198" s="1043"/>
      <c r="BI198" s="1043"/>
      <c r="BJ198" s="1044"/>
    </row>
    <row r="199" spans="2:62" ht="20.25" customHeight="1">
      <c r="B199" s="946">
        <f>B197+1</f>
        <v>92</v>
      </c>
      <c r="C199" s="1004"/>
      <c r="D199" s="1005"/>
      <c r="E199" s="981"/>
      <c r="F199" s="982"/>
      <c r="G199" s="981"/>
      <c r="H199" s="982"/>
      <c r="I199" s="1008"/>
      <c r="J199" s="1009"/>
      <c r="K199" s="1010"/>
      <c r="L199" s="1011"/>
      <c r="M199" s="1011"/>
      <c r="N199" s="1005"/>
      <c r="O199" s="987"/>
      <c r="P199" s="988"/>
      <c r="Q199" s="988"/>
      <c r="R199" s="988"/>
      <c r="S199" s="989"/>
      <c r="T199" s="1029" t="s">
        <v>882</v>
      </c>
      <c r="V199" s="1030"/>
      <c r="W199" s="1015"/>
      <c r="X199" s="1016"/>
      <c r="Y199" s="1016"/>
      <c r="Z199" s="1016"/>
      <c r="AA199" s="1016"/>
      <c r="AB199" s="1016"/>
      <c r="AC199" s="1017"/>
      <c r="AD199" s="1015"/>
      <c r="AE199" s="1016"/>
      <c r="AF199" s="1016"/>
      <c r="AG199" s="1016"/>
      <c r="AH199" s="1016"/>
      <c r="AI199" s="1016"/>
      <c r="AJ199" s="1017"/>
      <c r="AK199" s="1015"/>
      <c r="AL199" s="1016"/>
      <c r="AM199" s="1016"/>
      <c r="AN199" s="1016"/>
      <c r="AO199" s="1016"/>
      <c r="AP199" s="1016"/>
      <c r="AQ199" s="1017"/>
      <c r="AR199" s="1015"/>
      <c r="AS199" s="1016"/>
      <c r="AT199" s="1016"/>
      <c r="AU199" s="1016"/>
      <c r="AV199" s="1016"/>
      <c r="AW199" s="1016"/>
      <c r="AX199" s="1017"/>
      <c r="AY199" s="1015"/>
      <c r="AZ199" s="1016"/>
      <c r="BA199" s="1018"/>
      <c r="BB199" s="1019"/>
      <c r="BC199" s="1020"/>
      <c r="BD199" s="1021"/>
      <c r="BE199" s="1022"/>
      <c r="BF199" s="1023"/>
      <c r="BG199" s="1024"/>
      <c r="BH199" s="1024"/>
      <c r="BI199" s="1024"/>
      <c r="BJ199" s="1025"/>
    </row>
    <row r="200" spans="2:62" ht="20.25" customHeight="1">
      <c r="B200" s="975"/>
      <c r="C200" s="1031"/>
      <c r="D200" s="1032"/>
      <c r="E200" s="1033"/>
      <c r="F200" s="1034">
        <f>C199</f>
        <v>0</v>
      </c>
      <c r="G200" s="1033"/>
      <c r="H200" s="1034">
        <f>I199</f>
        <v>0</v>
      </c>
      <c r="I200" s="1035"/>
      <c r="J200" s="1036"/>
      <c r="K200" s="1037"/>
      <c r="L200" s="1038"/>
      <c r="M200" s="1038"/>
      <c r="N200" s="1032"/>
      <c r="O200" s="987"/>
      <c r="P200" s="988"/>
      <c r="Q200" s="988"/>
      <c r="R200" s="988"/>
      <c r="S200" s="989"/>
      <c r="T200" s="1026" t="s">
        <v>885</v>
      </c>
      <c r="U200" s="1027"/>
      <c r="V200" s="1028"/>
      <c r="W200" s="993" t="str">
        <f>IF(W199="","",VLOOKUP(W199,'シフト記号表（従来型・ユニット型共通）'!$C$6:$L$47,10,FALSE))</f>
        <v/>
      </c>
      <c r="X200" s="994" t="str">
        <f>IF(X199="","",VLOOKUP(X199,'シフト記号表（従来型・ユニット型共通）'!$C$6:$L$47,10,FALSE))</f>
        <v/>
      </c>
      <c r="Y200" s="994" t="str">
        <f>IF(Y199="","",VLOOKUP(Y199,'シフト記号表（従来型・ユニット型共通）'!$C$6:$L$47,10,FALSE))</f>
        <v/>
      </c>
      <c r="Z200" s="994" t="str">
        <f>IF(Z199="","",VLOOKUP(Z199,'シフト記号表（従来型・ユニット型共通）'!$C$6:$L$47,10,FALSE))</f>
        <v/>
      </c>
      <c r="AA200" s="994" t="str">
        <f>IF(AA199="","",VLOOKUP(AA199,'シフト記号表（従来型・ユニット型共通）'!$C$6:$L$47,10,FALSE))</f>
        <v/>
      </c>
      <c r="AB200" s="994" t="str">
        <f>IF(AB199="","",VLOOKUP(AB199,'シフト記号表（従来型・ユニット型共通）'!$C$6:$L$47,10,FALSE))</f>
        <v/>
      </c>
      <c r="AC200" s="995" t="str">
        <f>IF(AC199="","",VLOOKUP(AC199,'シフト記号表（従来型・ユニット型共通）'!$C$6:$L$47,10,FALSE))</f>
        <v/>
      </c>
      <c r="AD200" s="993" t="str">
        <f>IF(AD199="","",VLOOKUP(AD199,'シフト記号表（従来型・ユニット型共通）'!$C$6:$L$47,10,FALSE))</f>
        <v/>
      </c>
      <c r="AE200" s="994" t="str">
        <f>IF(AE199="","",VLOOKUP(AE199,'シフト記号表（従来型・ユニット型共通）'!$C$6:$L$47,10,FALSE))</f>
        <v/>
      </c>
      <c r="AF200" s="994" t="str">
        <f>IF(AF199="","",VLOOKUP(AF199,'シフト記号表（従来型・ユニット型共通）'!$C$6:$L$47,10,FALSE))</f>
        <v/>
      </c>
      <c r="AG200" s="994" t="str">
        <f>IF(AG199="","",VLOOKUP(AG199,'シフト記号表（従来型・ユニット型共通）'!$C$6:$L$47,10,FALSE))</f>
        <v/>
      </c>
      <c r="AH200" s="994" t="str">
        <f>IF(AH199="","",VLOOKUP(AH199,'シフト記号表（従来型・ユニット型共通）'!$C$6:$L$47,10,FALSE))</f>
        <v/>
      </c>
      <c r="AI200" s="994" t="str">
        <f>IF(AI199="","",VLOOKUP(AI199,'シフト記号表（従来型・ユニット型共通）'!$C$6:$L$47,10,FALSE))</f>
        <v/>
      </c>
      <c r="AJ200" s="995" t="str">
        <f>IF(AJ199="","",VLOOKUP(AJ199,'シフト記号表（従来型・ユニット型共通）'!$C$6:$L$47,10,FALSE))</f>
        <v/>
      </c>
      <c r="AK200" s="993" t="str">
        <f>IF(AK199="","",VLOOKUP(AK199,'シフト記号表（従来型・ユニット型共通）'!$C$6:$L$47,10,FALSE))</f>
        <v/>
      </c>
      <c r="AL200" s="994" t="str">
        <f>IF(AL199="","",VLOOKUP(AL199,'シフト記号表（従来型・ユニット型共通）'!$C$6:$L$47,10,FALSE))</f>
        <v/>
      </c>
      <c r="AM200" s="994" t="str">
        <f>IF(AM199="","",VLOOKUP(AM199,'シフト記号表（従来型・ユニット型共通）'!$C$6:$L$47,10,FALSE))</f>
        <v/>
      </c>
      <c r="AN200" s="994" t="str">
        <f>IF(AN199="","",VLOOKUP(AN199,'シフト記号表（従来型・ユニット型共通）'!$C$6:$L$47,10,FALSE))</f>
        <v/>
      </c>
      <c r="AO200" s="994" t="str">
        <f>IF(AO199="","",VLOOKUP(AO199,'シフト記号表（従来型・ユニット型共通）'!$C$6:$L$47,10,FALSE))</f>
        <v/>
      </c>
      <c r="AP200" s="994" t="str">
        <f>IF(AP199="","",VLOOKUP(AP199,'シフト記号表（従来型・ユニット型共通）'!$C$6:$L$47,10,FALSE))</f>
        <v/>
      </c>
      <c r="AQ200" s="995" t="str">
        <f>IF(AQ199="","",VLOOKUP(AQ199,'シフト記号表（従来型・ユニット型共通）'!$C$6:$L$47,10,FALSE))</f>
        <v/>
      </c>
      <c r="AR200" s="993" t="str">
        <f>IF(AR199="","",VLOOKUP(AR199,'シフト記号表（従来型・ユニット型共通）'!$C$6:$L$47,10,FALSE))</f>
        <v/>
      </c>
      <c r="AS200" s="994" t="str">
        <f>IF(AS199="","",VLOOKUP(AS199,'シフト記号表（従来型・ユニット型共通）'!$C$6:$L$47,10,FALSE))</f>
        <v/>
      </c>
      <c r="AT200" s="994" t="str">
        <f>IF(AT199="","",VLOOKUP(AT199,'シフト記号表（従来型・ユニット型共通）'!$C$6:$L$47,10,FALSE))</f>
        <v/>
      </c>
      <c r="AU200" s="994" t="str">
        <f>IF(AU199="","",VLOOKUP(AU199,'シフト記号表（従来型・ユニット型共通）'!$C$6:$L$47,10,FALSE))</f>
        <v/>
      </c>
      <c r="AV200" s="994" t="str">
        <f>IF(AV199="","",VLOOKUP(AV199,'シフト記号表（従来型・ユニット型共通）'!$C$6:$L$47,10,FALSE))</f>
        <v/>
      </c>
      <c r="AW200" s="994" t="str">
        <f>IF(AW199="","",VLOOKUP(AW199,'シフト記号表（従来型・ユニット型共通）'!$C$6:$L$47,10,FALSE))</f>
        <v/>
      </c>
      <c r="AX200" s="995" t="str">
        <f>IF(AX199="","",VLOOKUP(AX199,'シフト記号表（従来型・ユニット型共通）'!$C$6:$L$47,10,FALSE))</f>
        <v/>
      </c>
      <c r="AY200" s="993" t="str">
        <f>IF(AY199="","",VLOOKUP(AY199,'シフト記号表（従来型・ユニット型共通）'!$C$6:$L$47,10,FALSE))</f>
        <v/>
      </c>
      <c r="AZ200" s="994" t="str">
        <f>IF(AZ199="","",VLOOKUP(AZ199,'シフト記号表（従来型・ユニット型共通）'!$C$6:$L$47,10,FALSE))</f>
        <v/>
      </c>
      <c r="BA200" s="994" t="str">
        <f>IF(BA199="","",VLOOKUP(BA199,'シフト記号表（従来型・ユニット型共通）'!$C$6:$L$47,10,FALSE))</f>
        <v/>
      </c>
      <c r="BB200" s="1039">
        <f>IF($BE$3="４週",SUM(W200:AX200),IF($BE$3="暦月",SUM(W200:BA200),""))</f>
        <v>0</v>
      </c>
      <c r="BC200" s="1040"/>
      <c r="BD200" s="1041">
        <f>IF($BE$3="４週",BB200/4,IF($BE$3="暦月",(BB200/($BE$8/7)),""))</f>
        <v>0</v>
      </c>
      <c r="BE200" s="1040"/>
      <c r="BF200" s="1042"/>
      <c r="BG200" s="1043"/>
      <c r="BH200" s="1043"/>
      <c r="BI200" s="1043"/>
      <c r="BJ200" s="1044"/>
    </row>
    <row r="201" spans="2:62" ht="20.25" customHeight="1">
      <c r="B201" s="946">
        <f>B199+1</f>
        <v>93</v>
      </c>
      <c r="C201" s="1004"/>
      <c r="D201" s="1005"/>
      <c r="E201" s="981"/>
      <c r="F201" s="982"/>
      <c r="G201" s="981"/>
      <c r="H201" s="982"/>
      <c r="I201" s="1008"/>
      <c r="J201" s="1009"/>
      <c r="K201" s="1010"/>
      <c r="L201" s="1011"/>
      <c r="M201" s="1011"/>
      <c r="N201" s="1005"/>
      <c r="O201" s="987"/>
      <c r="P201" s="988"/>
      <c r="Q201" s="988"/>
      <c r="R201" s="988"/>
      <c r="S201" s="989"/>
      <c r="T201" s="1029" t="s">
        <v>882</v>
      </c>
      <c r="V201" s="1030"/>
      <c r="W201" s="1015"/>
      <c r="X201" s="1016"/>
      <c r="Y201" s="1016"/>
      <c r="Z201" s="1016"/>
      <c r="AA201" s="1016"/>
      <c r="AB201" s="1016"/>
      <c r="AC201" s="1017"/>
      <c r="AD201" s="1015"/>
      <c r="AE201" s="1016"/>
      <c r="AF201" s="1016"/>
      <c r="AG201" s="1016"/>
      <c r="AH201" s="1016"/>
      <c r="AI201" s="1016"/>
      <c r="AJ201" s="1017"/>
      <c r="AK201" s="1015"/>
      <c r="AL201" s="1016"/>
      <c r="AM201" s="1016"/>
      <c r="AN201" s="1016"/>
      <c r="AO201" s="1016"/>
      <c r="AP201" s="1016"/>
      <c r="AQ201" s="1017"/>
      <c r="AR201" s="1015"/>
      <c r="AS201" s="1016"/>
      <c r="AT201" s="1016"/>
      <c r="AU201" s="1016"/>
      <c r="AV201" s="1016"/>
      <c r="AW201" s="1016"/>
      <c r="AX201" s="1017"/>
      <c r="AY201" s="1015"/>
      <c r="AZ201" s="1016"/>
      <c r="BA201" s="1018"/>
      <c r="BB201" s="1019"/>
      <c r="BC201" s="1020"/>
      <c r="BD201" s="1021"/>
      <c r="BE201" s="1022"/>
      <c r="BF201" s="1023"/>
      <c r="BG201" s="1024"/>
      <c r="BH201" s="1024"/>
      <c r="BI201" s="1024"/>
      <c r="BJ201" s="1025"/>
    </row>
    <row r="202" spans="2:62" ht="20.25" customHeight="1">
      <c r="B202" s="975"/>
      <c r="C202" s="1031"/>
      <c r="D202" s="1032"/>
      <c r="E202" s="1033"/>
      <c r="F202" s="1034">
        <f>C201</f>
        <v>0</v>
      </c>
      <c r="G202" s="1033"/>
      <c r="H202" s="1034">
        <f>I201</f>
        <v>0</v>
      </c>
      <c r="I202" s="1035"/>
      <c r="J202" s="1036"/>
      <c r="K202" s="1037"/>
      <c r="L202" s="1038"/>
      <c r="M202" s="1038"/>
      <c r="N202" s="1032"/>
      <c r="O202" s="987"/>
      <c r="P202" s="988"/>
      <c r="Q202" s="988"/>
      <c r="R202" s="988"/>
      <c r="S202" s="989"/>
      <c r="T202" s="1026" t="s">
        <v>885</v>
      </c>
      <c r="U202" s="1027"/>
      <c r="V202" s="1028"/>
      <c r="W202" s="993" t="str">
        <f>IF(W201="","",VLOOKUP(W201,'シフト記号表（従来型・ユニット型共通）'!$C$6:$L$47,10,FALSE))</f>
        <v/>
      </c>
      <c r="X202" s="994" t="str">
        <f>IF(X201="","",VLOOKUP(X201,'シフト記号表（従来型・ユニット型共通）'!$C$6:$L$47,10,FALSE))</f>
        <v/>
      </c>
      <c r="Y202" s="994" t="str">
        <f>IF(Y201="","",VLOOKUP(Y201,'シフト記号表（従来型・ユニット型共通）'!$C$6:$L$47,10,FALSE))</f>
        <v/>
      </c>
      <c r="Z202" s="994" t="str">
        <f>IF(Z201="","",VLOOKUP(Z201,'シフト記号表（従来型・ユニット型共通）'!$C$6:$L$47,10,FALSE))</f>
        <v/>
      </c>
      <c r="AA202" s="994" t="str">
        <f>IF(AA201="","",VLOOKUP(AA201,'シフト記号表（従来型・ユニット型共通）'!$C$6:$L$47,10,FALSE))</f>
        <v/>
      </c>
      <c r="AB202" s="994" t="str">
        <f>IF(AB201="","",VLOOKUP(AB201,'シフト記号表（従来型・ユニット型共通）'!$C$6:$L$47,10,FALSE))</f>
        <v/>
      </c>
      <c r="AC202" s="995" t="str">
        <f>IF(AC201="","",VLOOKUP(AC201,'シフト記号表（従来型・ユニット型共通）'!$C$6:$L$47,10,FALSE))</f>
        <v/>
      </c>
      <c r="AD202" s="993" t="str">
        <f>IF(AD201="","",VLOOKUP(AD201,'シフト記号表（従来型・ユニット型共通）'!$C$6:$L$47,10,FALSE))</f>
        <v/>
      </c>
      <c r="AE202" s="994" t="str">
        <f>IF(AE201="","",VLOOKUP(AE201,'シフト記号表（従来型・ユニット型共通）'!$C$6:$L$47,10,FALSE))</f>
        <v/>
      </c>
      <c r="AF202" s="994" t="str">
        <f>IF(AF201="","",VLOOKUP(AF201,'シフト記号表（従来型・ユニット型共通）'!$C$6:$L$47,10,FALSE))</f>
        <v/>
      </c>
      <c r="AG202" s="994" t="str">
        <f>IF(AG201="","",VLOOKUP(AG201,'シフト記号表（従来型・ユニット型共通）'!$C$6:$L$47,10,FALSE))</f>
        <v/>
      </c>
      <c r="AH202" s="994" t="str">
        <f>IF(AH201="","",VLOOKUP(AH201,'シフト記号表（従来型・ユニット型共通）'!$C$6:$L$47,10,FALSE))</f>
        <v/>
      </c>
      <c r="AI202" s="994" t="str">
        <f>IF(AI201="","",VLOOKUP(AI201,'シフト記号表（従来型・ユニット型共通）'!$C$6:$L$47,10,FALSE))</f>
        <v/>
      </c>
      <c r="AJ202" s="995" t="str">
        <f>IF(AJ201="","",VLOOKUP(AJ201,'シフト記号表（従来型・ユニット型共通）'!$C$6:$L$47,10,FALSE))</f>
        <v/>
      </c>
      <c r="AK202" s="993" t="str">
        <f>IF(AK201="","",VLOOKUP(AK201,'シフト記号表（従来型・ユニット型共通）'!$C$6:$L$47,10,FALSE))</f>
        <v/>
      </c>
      <c r="AL202" s="994" t="str">
        <f>IF(AL201="","",VLOOKUP(AL201,'シフト記号表（従来型・ユニット型共通）'!$C$6:$L$47,10,FALSE))</f>
        <v/>
      </c>
      <c r="AM202" s="994" t="str">
        <f>IF(AM201="","",VLOOKUP(AM201,'シフト記号表（従来型・ユニット型共通）'!$C$6:$L$47,10,FALSE))</f>
        <v/>
      </c>
      <c r="AN202" s="994" t="str">
        <f>IF(AN201="","",VLOOKUP(AN201,'シフト記号表（従来型・ユニット型共通）'!$C$6:$L$47,10,FALSE))</f>
        <v/>
      </c>
      <c r="AO202" s="994" t="str">
        <f>IF(AO201="","",VLOOKUP(AO201,'シフト記号表（従来型・ユニット型共通）'!$C$6:$L$47,10,FALSE))</f>
        <v/>
      </c>
      <c r="AP202" s="994" t="str">
        <f>IF(AP201="","",VLOOKUP(AP201,'シフト記号表（従来型・ユニット型共通）'!$C$6:$L$47,10,FALSE))</f>
        <v/>
      </c>
      <c r="AQ202" s="995" t="str">
        <f>IF(AQ201="","",VLOOKUP(AQ201,'シフト記号表（従来型・ユニット型共通）'!$C$6:$L$47,10,FALSE))</f>
        <v/>
      </c>
      <c r="AR202" s="993" t="str">
        <f>IF(AR201="","",VLOOKUP(AR201,'シフト記号表（従来型・ユニット型共通）'!$C$6:$L$47,10,FALSE))</f>
        <v/>
      </c>
      <c r="AS202" s="994" t="str">
        <f>IF(AS201="","",VLOOKUP(AS201,'シフト記号表（従来型・ユニット型共通）'!$C$6:$L$47,10,FALSE))</f>
        <v/>
      </c>
      <c r="AT202" s="994" t="str">
        <f>IF(AT201="","",VLOOKUP(AT201,'シフト記号表（従来型・ユニット型共通）'!$C$6:$L$47,10,FALSE))</f>
        <v/>
      </c>
      <c r="AU202" s="994" t="str">
        <f>IF(AU201="","",VLOOKUP(AU201,'シフト記号表（従来型・ユニット型共通）'!$C$6:$L$47,10,FALSE))</f>
        <v/>
      </c>
      <c r="AV202" s="994" t="str">
        <f>IF(AV201="","",VLOOKUP(AV201,'シフト記号表（従来型・ユニット型共通）'!$C$6:$L$47,10,FALSE))</f>
        <v/>
      </c>
      <c r="AW202" s="994" t="str">
        <f>IF(AW201="","",VLOOKUP(AW201,'シフト記号表（従来型・ユニット型共通）'!$C$6:$L$47,10,FALSE))</f>
        <v/>
      </c>
      <c r="AX202" s="995" t="str">
        <f>IF(AX201="","",VLOOKUP(AX201,'シフト記号表（従来型・ユニット型共通）'!$C$6:$L$47,10,FALSE))</f>
        <v/>
      </c>
      <c r="AY202" s="993" t="str">
        <f>IF(AY201="","",VLOOKUP(AY201,'シフト記号表（従来型・ユニット型共通）'!$C$6:$L$47,10,FALSE))</f>
        <v/>
      </c>
      <c r="AZ202" s="994" t="str">
        <f>IF(AZ201="","",VLOOKUP(AZ201,'シフト記号表（従来型・ユニット型共通）'!$C$6:$L$47,10,FALSE))</f>
        <v/>
      </c>
      <c r="BA202" s="994" t="str">
        <f>IF(BA201="","",VLOOKUP(BA201,'シフト記号表（従来型・ユニット型共通）'!$C$6:$L$47,10,FALSE))</f>
        <v/>
      </c>
      <c r="BB202" s="1039">
        <f>IF($BE$3="４週",SUM(W202:AX202),IF($BE$3="暦月",SUM(W202:BA202),""))</f>
        <v>0</v>
      </c>
      <c r="BC202" s="1040"/>
      <c r="BD202" s="1041">
        <f>IF($BE$3="４週",BB202/4,IF($BE$3="暦月",(BB202/($BE$8/7)),""))</f>
        <v>0</v>
      </c>
      <c r="BE202" s="1040"/>
      <c r="BF202" s="1042"/>
      <c r="BG202" s="1043"/>
      <c r="BH202" s="1043"/>
      <c r="BI202" s="1043"/>
      <c r="BJ202" s="1044"/>
    </row>
    <row r="203" spans="2:62" ht="20.25" customHeight="1">
      <c r="B203" s="946">
        <f>B201+1</f>
        <v>94</v>
      </c>
      <c r="C203" s="1004"/>
      <c r="D203" s="1005"/>
      <c r="E203" s="981"/>
      <c r="F203" s="982"/>
      <c r="G203" s="981"/>
      <c r="H203" s="982"/>
      <c r="I203" s="1008"/>
      <c r="J203" s="1009"/>
      <c r="K203" s="1010"/>
      <c r="L203" s="1011"/>
      <c r="M203" s="1011"/>
      <c r="N203" s="1005"/>
      <c r="O203" s="987"/>
      <c r="P203" s="988"/>
      <c r="Q203" s="988"/>
      <c r="R203" s="988"/>
      <c r="S203" s="989"/>
      <c r="T203" s="1029" t="s">
        <v>882</v>
      </c>
      <c r="V203" s="1030"/>
      <c r="W203" s="1015"/>
      <c r="X203" s="1016"/>
      <c r="Y203" s="1016"/>
      <c r="Z203" s="1016"/>
      <c r="AA203" s="1016"/>
      <c r="AB203" s="1016"/>
      <c r="AC203" s="1017"/>
      <c r="AD203" s="1015"/>
      <c r="AE203" s="1016"/>
      <c r="AF203" s="1016"/>
      <c r="AG203" s="1016"/>
      <c r="AH203" s="1016"/>
      <c r="AI203" s="1016"/>
      <c r="AJ203" s="1017"/>
      <c r="AK203" s="1015"/>
      <c r="AL203" s="1016"/>
      <c r="AM203" s="1016"/>
      <c r="AN203" s="1016"/>
      <c r="AO203" s="1016"/>
      <c r="AP203" s="1016"/>
      <c r="AQ203" s="1017"/>
      <c r="AR203" s="1015"/>
      <c r="AS203" s="1016"/>
      <c r="AT203" s="1016"/>
      <c r="AU203" s="1016"/>
      <c r="AV203" s="1016"/>
      <c r="AW203" s="1016"/>
      <c r="AX203" s="1017"/>
      <c r="AY203" s="1015"/>
      <c r="AZ203" s="1016"/>
      <c r="BA203" s="1018"/>
      <c r="BB203" s="1019"/>
      <c r="BC203" s="1020"/>
      <c r="BD203" s="1021"/>
      <c r="BE203" s="1022"/>
      <c r="BF203" s="1023"/>
      <c r="BG203" s="1024"/>
      <c r="BH203" s="1024"/>
      <c r="BI203" s="1024"/>
      <c r="BJ203" s="1025"/>
    </row>
    <row r="204" spans="2:62" ht="20.25" customHeight="1">
      <c r="B204" s="975"/>
      <c r="C204" s="1031"/>
      <c r="D204" s="1032"/>
      <c r="E204" s="1033"/>
      <c r="F204" s="1034">
        <f>C203</f>
        <v>0</v>
      </c>
      <c r="G204" s="1033"/>
      <c r="H204" s="1034">
        <f>I203</f>
        <v>0</v>
      </c>
      <c r="I204" s="1035"/>
      <c r="J204" s="1036"/>
      <c r="K204" s="1037"/>
      <c r="L204" s="1038"/>
      <c r="M204" s="1038"/>
      <c r="N204" s="1032"/>
      <c r="O204" s="987"/>
      <c r="P204" s="988"/>
      <c r="Q204" s="988"/>
      <c r="R204" s="988"/>
      <c r="S204" s="989"/>
      <c r="T204" s="1026" t="s">
        <v>885</v>
      </c>
      <c r="U204" s="1027"/>
      <c r="V204" s="1028"/>
      <c r="W204" s="993" t="str">
        <f>IF(W203="","",VLOOKUP(W203,'シフト記号表（従来型・ユニット型共通）'!$C$6:$L$47,10,FALSE))</f>
        <v/>
      </c>
      <c r="X204" s="994" t="str">
        <f>IF(X203="","",VLOOKUP(X203,'シフト記号表（従来型・ユニット型共通）'!$C$6:$L$47,10,FALSE))</f>
        <v/>
      </c>
      <c r="Y204" s="994" t="str">
        <f>IF(Y203="","",VLOOKUP(Y203,'シフト記号表（従来型・ユニット型共通）'!$C$6:$L$47,10,FALSE))</f>
        <v/>
      </c>
      <c r="Z204" s="994" t="str">
        <f>IF(Z203="","",VLOOKUP(Z203,'シフト記号表（従来型・ユニット型共通）'!$C$6:$L$47,10,FALSE))</f>
        <v/>
      </c>
      <c r="AA204" s="994" t="str">
        <f>IF(AA203="","",VLOOKUP(AA203,'シフト記号表（従来型・ユニット型共通）'!$C$6:$L$47,10,FALSE))</f>
        <v/>
      </c>
      <c r="AB204" s="994" t="str">
        <f>IF(AB203="","",VLOOKUP(AB203,'シフト記号表（従来型・ユニット型共通）'!$C$6:$L$47,10,FALSE))</f>
        <v/>
      </c>
      <c r="AC204" s="995" t="str">
        <f>IF(AC203="","",VLOOKUP(AC203,'シフト記号表（従来型・ユニット型共通）'!$C$6:$L$47,10,FALSE))</f>
        <v/>
      </c>
      <c r="AD204" s="993" t="str">
        <f>IF(AD203="","",VLOOKUP(AD203,'シフト記号表（従来型・ユニット型共通）'!$C$6:$L$47,10,FALSE))</f>
        <v/>
      </c>
      <c r="AE204" s="994" t="str">
        <f>IF(AE203="","",VLOOKUP(AE203,'シフト記号表（従来型・ユニット型共通）'!$C$6:$L$47,10,FALSE))</f>
        <v/>
      </c>
      <c r="AF204" s="994" t="str">
        <f>IF(AF203="","",VLOOKUP(AF203,'シフト記号表（従来型・ユニット型共通）'!$C$6:$L$47,10,FALSE))</f>
        <v/>
      </c>
      <c r="AG204" s="994" t="str">
        <f>IF(AG203="","",VLOOKUP(AG203,'シフト記号表（従来型・ユニット型共通）'!$C$6:$L$47,10,FALSE))</f>
        <v/>
      </c>
      <c r="AH204" s="994" t="str">
        <f>IF(AH203="","",VLOOKUP(AH203,'シフト記号表（従来型・ユニット型共通）'!$C$6:$L$47,10,FALSE))</f>
        <v/>
      </c>
      <c r="AI204" s="994" t="str">
        <f>IF(AI203="","",VLOOKUP(AI203,'シフト記号表（従来型・ユニット型共通）'!$C$6:$L$47,10,FALSE))</f>
        <v/>
      </c>
      <c r="AJ204" s="995" t="str">
        <f>IF(AJ203="","",VLOOKUP(AJ203,'シフト記号表（従来型・ユニット型共通）'!$C$6:$L$47,10,FALSE))</f>
        <v/>
      </c>
      <c r="AK204" s="993" t="str">
        <f>IF(AK203="","",VLOOKUP(AK203,'シフト記号表（従来型・ユニット型共通）'!$C$6:$L$47,10,FALSE))</f>
        <v/>
      </c>
      <c r="AL204" s="994" t="str">
        <f>IF(AL203="","",VLOOKUP(AL203,'シフト記号表（従来型・ユニット型共通）'!$C$6:$L$47,10,FALSE))</f>
        <v/>
      </c>
      <c r="AM204" s="994" t="str">
        <f>IF(AM203="","",VLOOKUP(AM203,'シフト記号表（従来型・ユニット型共通）'!$C$6:$L$47,10,FALSE))</f>
        <v/>
      </c>
      <c r="AN204" s="994" t="str">
        <f>IF(AN203="","",VLOOKUP(AN203,'シフト記号表（従来型・ユニット型共通）'!$C$6:$L$47,10,FALSE))</f>
        <v/>
      </c>
      <c r="AO204" s="994" t="str">
        <f>IF(AO203="","",VLOOKUP(AO203,'シフト記号表（従来型・ユニット型共通）'!$C$6:$L$47,10,FALSE))</f>
        <v/>
      </c>
      <c r="AP204" s="994" t="str">
        <f>IF(AP203="","",VLOOKUP(AP203,'シフト記号表（従来型・ユニット型共通）'!$C$6:$L$47,10,FALSE))</f>
        <v/>
      </c>
      <c r="AQ204" s="995" t="str">
        <f>IF(AQ203="","",VLOOKUP(AQ203,'シフト記号表（従来型・ユニット型共通）'!$C$6:$L$47,10,FALSE))</f>
        <v/>
      </c>
      <c r="AR204" s="993" t="str">
        <f>IF(AR203="","",VLOOKUP(AR203,'シフト記号表（従来型・ユニット型共通）'!$C$6:$L$47,10,FALSE))</f>
        <v/>
      </c>
      <c r="AS204" s="994" t="str">
        <f>IF(AS203="","",VLOOKUP(AS203,'シフト記号表（従来型・ユニット型共通）'!$C$6:$L$47,10,FALSE))</f>
        <v/>
      </c>
      <c r="AT204" s="994" t="str">
        <f>IF(AT203="","",VLOOKUP(AT203,'シフト記号表（従来型・ユニット型共通）'!$C$6:$L$47,10,FALSE))</f>
        <v/>
      </c>
      <c r="AU204" s="994" t="str">
        <f>IF(AU203="","",VLOOKUP(AU203,'シフト記号表（従来型・ユニット型共通）'!$C$6:$L$47,10,FALSE))</f>
        <v/>
      </c>
      <c r="AV204" s="994" t="str">
        <f>IF(AV203="","",VLOOKUP(AV203,'シフト記号表（従来型・ユニット型共通）'!$C$6:$L$47,10,FALSE))</f>
        <v/>
      </c>
      <c r="AW204" s="994" t="str">
        <f>IF(AW203="","",VLOOKUP(AW203,'シフト記号表（従来型・ユニット型共通）'!$C$6:$L$47,10,FALSE))</f>
        <v/>
      </c>
      <c r="AX204" s="995" t="str">
        <f>IF(AX203="","",VLOOKUP(AX203,'シフト記号表（従来型・ユニット型共通）'!$C$6:$L$47,10,FALSE))</f>
        <v/>
      </c>
      <c r="AY204" s="993" t="str">
        <f>IF(AY203="","",VLOOKUP(AY203,'シフト記号表（従来型・ユニット型共通）'!$C$6:$L$47,10,FALSE))</f>
        <v/>
      </c>
      <c r="AZ204" s="994" t="str">
        <f>IF(AZ203="","",VLOOKUP(AZ203,'シフト記号表（従来型・ユニット型共通）'!$C$6:$L$47,10,FALSE))</f>
        <v/>
      </c>
      <c r="BA204" s="994" t="str">
        <f>IF(BA203="","",VLOOKUP(BA203,'シフト記号表（従来型・ユニット型共通）'!$C$6:$L$47,10,FALSE))</f>
        <v/>
      </c>
      <c r="BB204" s="1039">
        <f>IF($BE$3="４週",SUM(W204:AX204),IF($BE$3="暦月",SUM(W204:BA204),""))</f>
        <v>0</v>
      </c>
      <c r="BC204" s="1040"/>
      <c r="BD204" s="1041">
        <f>IF($BE$3="４週",BB204/4,IF($BE$3="暦月",(BB204/($BE$8/7)),""))</f>
        <v>0</v>
      </c>
      <c r="BE204" s="1040"/>
      <c r="BF204" s="1042"/>
      <c r="BG204" s="1043"/>
      <c r="BH204" s="1043"/>
      <c r="BI204" s="1043"/>
      <c r="BJ204" s="1044"/>
    </row>
    <row r="205" spans="2:62" ht="20.25" customHeight="1">
      <c r="B205" s="946">
        <f>B203+1</f>
        <v>95</v>
      </c>
      <c r="C205" s="1004"/>
      <c r="D205" s="1005"/>
      <c r="E205" s="981"/>
      <c r="F205" s="982"/>
      <c r="G205" s="981"/>
      <c r="H205" s="982"/>
      <c r="I205" s="1008"/>
      <c r="J205" s="1009"/>
      <c r="K205" s="1010"/>
      <c r="L205" s="1011"/>
      <c r="M205" s="1011"/>
      <c r="N205" s="1005"/>
      <c r="O205" s="987"/>
      <c r="P205" s="988"/>
      <c r="Q205" s="988"/>
      <c r="R205" s="988"/>
      <c r="S205" s="989"/>
      <c r="T205" s="1029" t="s">
        <v>882</v>
      </c>
      <c r="V205" s="1030"/>
      <c r="W205" s="1015"/>
      <c r="X205" s="1016"/>
      <c r="Y205" s="1016"/>
      <c r="Z205" s="1016"/>
      <c r="AA205" s="1016"/>
      <c r="AB205" s="1016"/>
      <c r="AC205" s="1017"/>
      <c r="AD205" s="1015"/>
      <c r="AE205" s="1016"/>
      <c r="AF205" s="1016"/>
      <c r="AG205" s="1016"/>
      <c r="AH205" s="1016"/>
      <c r="AI205" s="1016"/>
      <c r="AJ205" s="1017"/>
      <c r="AK205" s="1015"/>
      <c r="AL205" s="1016"/>
      <c r="AM205" s="1016"/>
      <c r="AN205" s="1016"/>
      <c r="AO205" s="1016"/>
      <c r="AP205" s="1016"/>
      <c r="AQ205" s="1017"/>
      <c r="AR205" s="1015"/>
      <c r="AS205" s="1016"/>
      <c r="AT205" s="1016"/>
      <c r="AU205" s="1016"/>
      <c r="AV205" s="1016"/>
      <c r="AW205" s="1016"/>
      <c r="AX205" s="1017"/>
      <c r="AY205" s="1015"/>
      <c r="AZ205" s="1016"/>
      <c r="BA205" s="1018"/>
      <c r="BB205" s="1019"/>
      <c r="BC205" s="1020"/>
      <c r="BD205" s="1021"/>
      <c r="BE205" s="1022"/>
      <c r="BF205" s="1023"/>
      <c r="BG205" s="1024"/>
      <c r="BH205" s="1024"/>
      <c r="BI205" s="1024"/>
      <c r="BJ205" s="1025"/>
    </row>
    <row r="206" spans="2:62" ht="20.25" customHeight="1">
      <c r="B206" s="975"/>
      <c r="C206" s="1031"/>
      <c r="D206" s="1032"/>
      <c r="E206" s="1033"/>
      <c r="F206" s="1034">
        <f>C205</f>
        <v>0</v>
      </c>
      <c r="G206" s="1033"/>
      <c r="H206" s="1034">
        <f>I205</f>
        <v>0</v>
      </c>
      <c r="I206" s="1035"/>
      <c r="J206" s="1036"/>
      <c r="K206" s="1037"/>
      <c r="L206" s="1038"/>
      <c r="M206" s="1038"/>
      <c r="N206" s="1032"/>
      <c r="O206" s="987"/>
      <c r="P206" s="988"/>
      <c r="Q206" s="988"/>
      <c r="R206" s="988"/>
      <c r="S206" s="989"/>
      <c r="T206" s="1026" t="s">
        <v>885</v>
      </c>
      <c r="U206" s="1027"/>
      <c r="V206" s="1028"/>
      <c r="W206" s="993" t="str">
        <f>IF(W205="","",VLOOKUP(W205,'シフト記号表（従来型・ユニット型共通）'!$C$6:$L$47,10,FALSE))</f>
        <v/>
      </c>
      <c r="X206" s="994" t="str">
        <f>IF(X205="","",VLOOKUP(X205,'シフト記号表（従来型・ユニット型共通）'!$C$6:$L$47,10,FALSE))</f>
        <v/>
      </c>
      <c r="Y206" s="994" t="str">
        <f>IF(Y205="","",VLOOKUP(Y205,'シフト記号表（従来型・ユニット型共通）'!$C$6:$L$47,10,FALSE))</f>
        <v/>
      </c>
      <c r="Z206" s="994" t="str">
        <f>IF(Z205="","",VLOOKUP(Z205,'シフト記号表（従来型・ユニット型共通）'!$C$6:$L$47,10,FALSE))</f>
        <v/>
      </c>
      <c r="AA206" s="994" t="str">
        <f>IF(AA205="","",VLOOKUP(AA205,'シフト記号表（従来型・ユニット型共通）'!$C$6:$L$47,10,FALSE))</f>
        <v/>
      </c>
      <c r="AB206" s="994" t="str">
        <f>IF(AB205="","",VLOOKUP(AB205,'シフト記号表（従来型・ユニット型共通）'!$C$6:$L$47,10,FALSE))</f>
        <v/>
      </c>
      <c r="AC206" s="995" t="str">
        <f>IF(AC205="","",VLOOKUP(AC205,'シフト記号表（従来型・ユニット型共通）'!$C$6:$L$47,10,FALSE))</f>
        <v/>
      </c>
      <c r="AD206" s="993" t="str">
        <f>IF(AD205="","",VLOOKUP(AD205,'シフト記号表（従来型・ユニット型共通）'!$C$6:$L$47,10,FALSE))</f>
        <v/>
      </c>
      <c r="AE206" s="994" t="str">
        <f>IF(AE205="","",VLOOKUP(AE205,'シフト記号表（従来型・ユニット型共通）'!$C$6:$L$47,10,FALSE))</f>
        <v/>
      </c>
      <c r="AF206" s="994" t="str">
        <f>IF(AF205="","",VLOOKUP(AF205,'シフト記号表（従来型・ユニット型共通）'!$C$6:$L$47,10,FALSE))</f>
        <v/>
      </c>
      <c r="AG206" s="994" t="str">
        <f>IF(AG205="","",VLOOKUP(AG205,'シフト記号表（従来型・ユニット型共通）'!$C$6:$L$47,10,FALSE))</f>
        <v/>
      </c>
      <c r="AH206" s="994" t="str">
        <f>IF(AH205="","",VLOOKUP(AH205,'シフト記号表（従来型・ユニット型共通）'!$C$6:$L$47,10,FALSE))</f>
        <v/>
      </c>
      <c r="AI206" s="994" t="str">
        <f>IF(AI205="","",VLOOKUP(AI205,'シフト記号表（従来型・ユニット型共通）'!$C$6:$L$47,10,FALSE))</f>
        <v/>
      </c>
      <c r="AJ206" s="995" t="str">
        <f>IF(AJ205="","",VLOOKUP(AJ205,'シフト記号表（従来型・ユニット型共通）'!$C$6:$L$47,10,FALSE))</f>
        <v/>
      </c>
      <c r="AK206" s="993" t="str">
        <f>IF(AK205="","",VLOOKUP(AK205,'シフト記号表（従来型・ユニット型共通）'!$C$6:$L$47,10,FALSE))</f>
        <v/>
      </c>
      <c r="AL206" s="994" t="str">
        <f>IF(AL205="","",VLOOKUP(AL205,'シフト記号表（従来型・ユニット型共通）'!$C$6:$L$47,10,FALSE))</f>
        <v/>
      </c>
      <c r="AM206" s="994" t="str">
        <f>IF(AM205="","",VLOOKUP(AM205,'シフト記号表（従来型・ユニット型共通）'!$C$6:$L$47,10,FALSE))</f>
        <v/>
      </c>
      <c r="AN206" s="994" t="str">
        <f>IF(AN205="","",VLOOKUP(AN205,'シフト記号表（従来型・ユニット型共通）'!$C$6:$L$47,10,FALSE))</f>
        <v/>
      </c>
      <c r="AO206" s="994" t="str">
        <f>IF(AO205="","",VLOOKUP(AO205,'シフト記号表（従来型・ユニット型共通）'!$C$6:$L$47,10,FALSE))</f>
        <v/>
      </c>
      <c r="AP206" s="994" t="str">
        <f>IF(AP205="","",VLOOKUP(AP205,'シフト記号表（従来型・ユニット型共通）'!$C$6:$L$47,10,FALSE))</f>
        <v/>
      </c>
      <c r="AQ206" s="995" t="str">
        <f>IF(AQ205="","",VLOOKUP(AQ205,'シフト記号表（従来型・ユニット型共通）'!$C$6:$L$47,10,FALSE))</f>
        <v/>
      </c>
      <c r="AR206" s="993" t="str">
        <f>IF(AR205="","",VLOOKUP(AR205,'シフト記号表（従来型・ユニット型共通）'!$C$6:$L$47,10,FALSE))</f>
        <v/>
      </c>
      <c r="AS206" s="994" t="str">
        <f>IF(AS205="","",VLOOKUP(AS205,'シフト記号表（従来型・ユニット型共通）'!$C$6:$L$47,10,FALSE))</f>
        <v/>
      </c>
      <c r="AT206" s="994" t="str">
        <f>IF(AT205="","",VLOOKUP(AT205,'シフト記号表（従来型・ユニット型共通）'!$C$6:$L$47,10,FALSE))</f>
        <v/>
      </c>
      <c r="AU206" s="994" t="str">
        <f>IF(AU205="","",VLOOKUP(AU205,'シフト記号表（従来型・ユニット型共通）'!$C$6:$L$47,10,FALSE))</f>
        <v/>
      </c>
      <c r="AV206" s="994" t="str">
        <f>IF(AV205="","",VLOOKUP(AV205,'シフト記号表（従来型・ユニット型共通）'!$C$6:$L$47,10,FALSE))</f>
        <v/>
      </c>
      <c r="AW206" s="994" t="str">
        <f>IF(AW205="","",VLOOKUP(AW205,'シフト記号表（従来型・ユニット型共通）'!$C$6:$L$47,10,FALSE))</f>
        <v/>
      </c>
      <c r="AX206" s="995" t="str">
        <f>IF(AX205="","",VLOOKUP(AX205,'シフト記号表（従来型・ユニット型共通）'!$C$6:$L$47,10,FALSE))</f>
        <v/>
      </c>
      <c r="AY206" s="993" t="str">
        <f>IF(AY205="","",VLOOKUP(AY205,'シフト記号表（従来型・ユニット型共通）'!$C$6:$L$47,10,FALSE))</f>
        <v/>
      </c>
      <c r="AZ206" s="994" t="str">
        <f>IF(AZ205="","",VLOOKUP(AZ205,'シフト記号表（従来型・ユニット型共通）'!$C$6:$L$47,10,FALSE))</f>
        <v/>
      </c>
      <c r="BA206" s="994" t="str">
        <f>IF(BA205="","",VLOOKUP(BA205,'シフト記号表（従来型・ユニット型共通）'!$C$6:$L$47,10,FALSE))</f>
        <v/>
      </c>
      <c r="BB206" s="1039">
        <f>IF($BE$3="４週",SUM(W206:AX206),IF($BE$3="暦月",SUM(W206:BA206),""))</f>
        <v>0</v>
      </c>
      <c r="BC206" s="1040"/>
      <c r="BD206" s="1041">
        <f>IF($BE$3="４週",BB206/4,IF($BE$3="暦月",(BB206/($BE$8/7)),""))</f>
        <v>0</v>
      </c>
      <c r="BE206" s="1040"/>
      <c r="BF206" s="1042"/>
      <c r="BG206" s="1043"/>
      <c r="BH206" s="1043"/>
      <c r="BI206" s="1043"/>
      <c r="BJ206" s="1044"/>
    </row>
    <row r="207" spans="2:62" ht="20.25" customHeight="1">
      <c r="B207" s="946">
        <f>B205+1</f>
        <v>96</v>
      </c>
      <c r="C207" s="1004"/>
      <c r="D207" s="1005"/>
      <c r="E207" s="981"/>
      <c r="F207" s="982"/>
      <c r="G207" s="981"/>
      <c r="H207" s="982"/>
      <c r="I207" s="1008"/>
      <c r="J207" s="1009"/>
      <c r="K207" s="1010"/>
      <c r="L207" s="1011"/>
      <c r="M207" s="1011"/>
      <c r="N207" s="1005"/>
      <c r="O207" s="987"/>
      <c r="P207" s="988"/>
      <c r="Q207" s="988"/>
      <c r="R207" s="988"/>
      <c r="S207" s="989"/>
      <c r="T207" s="1029" t="s">
        <v>882</v>
      </c>
      <c r="V207" s="1030"/>
      <c r="W207" s="1015"/>
      <c r="X207" s="1016"/>
      <c r="Y207" s="1016"/>
      <c r="Z207" s="1016"/>
      <c r="AA207" s="1016"/>
      <c r="AB207" s="1016"/>
      <c r="AC207" s="1017"/>
      <c r="AD207" s="1015"/>
      <c r="AE207" s="1016"/>
      <c r="AF207" s="1016"/>
      <c r="AG207" s="1016"/>
      <c r="AH207" s="1016"/>
      <c r="AI207" s="1016"/>
      <c r="AJ207" s="1017"/>
      <c r="AK207" s="1015"/>
      <c r="AL207" s="1016"/>
      <c r="AM207" s="1016"/>
      <c r="AN207" s="1016"/>
      <c r="AO207" s="1016"/>
      <c r="AP207" s="1016"/>
      <c r="AQ207" s="1017"/>
      <c r="AR207" s="1015"/>
      <c r="AS207" s="1016"/>
      <c r="AT207" s="1016"/>
      <c r="AU207" s="1016"/>
      <c r="AV207" s="1016"/>
      <c r="AW207" s="1016"/>
      <c r="AX207" s="1017"/>
      <c r="AY207" s="1015"/>
      <c r="AZ207" s="1016"/>
      <c r="BA207" s="1018"/>
      <c r="BB207" s="1019"/>
      <c r="BC207" s="1020"/>
      <c r="BD207" s="1021"/>
      <c r="BE207" s="1022"/>
      <c r="BF207" s="1023"/>
      <c r="BG207" s="1024"/>
      <c r="BH207" s="1024"/>
      <c r="BI207" s="1024"/>
      <c r="BJ207" s="1025"/>
    </row>
    <row r="208" spans="2:62" ht="20.25" customHeight="1">
      <c r="B208" s="975"/>
      <c r="C208" s="1031"/>
      <c r="D208" s="1032"/>
      <c r="E208" s="1033"/>
      <c r="F208" s="1034">
        <f>C207</f>
        <v>0</v>
      </c>
      <c r="G208" s="1033"/>
      <c r="H208" s="1034">
        <f>I207</f>
        <v>0</v>
      </c>
      <c r="I208" s="1035"/>
      <c r="J208" s="1036"/>
      <c r="K208" s="1037"/>
      <c r="L208" s="1038"/>
      <c r="M208" s="1038"/>
      <c r="N208" s="1032"/>
      <c r="O208" s="987"/>
      <c r="P208" s="988"/>
      <c r="Q208" s="988"/>
      <c r="R208" s="988"/>
      <c r="S208" s="989"/>
      <c r="T208" s="1026" t="s">
        <v>885</v>
      </c>
      <c r="U208" s="1027"/>
      <c r="V208" s="1028"/>
      <c r="W208" s="993" t="str">
        <f>IF(W207="","",VLOOKUP(W207,'シフト記号表（従来型・ユニット型共通）'!$C$6:$L$47,10,FALSE))</f>
        <v/>
      </c>
      <c r="X208" s="994" t="str">
        <f>IF(X207="","",VLOOKUP(X207,'シフト記号表（従来型・ユニット型共通）'!$C$6:$L$47,10,FALSE))</f>
        <v/>
      </c>
      <c r="Y208" s="994" t="str">
        <f>IF(Y207="","",VLOOKUP(Y207,'シフト記号表（従来型・ユニット型共通）'!$C$6:$L$47,10,FALSE))</f>
        <v/>
      </c>
      <c r="Z208" s="994" t="str">
        <f>IF(Z207="","",VLOOKUP(Z207,'シフト記号表（従来型・ユニット型共通）'!$C$6:$L$47,10,FALSE))</f>
        <v/>
      </c>
      <c r="AA208" s="994" t="str">
        <f>IF(AA207="","",VLOOKUP(AA207,'シフト記号表（従来型・ユニット型共通）'!$C$6:$L$47,10,FALSE))</f>
        <v/>
      </c>
      <c r="AB208" s="994" t="str">
        <f>IF(AB207="","",VLOOKUP(AB207,'シフト記号表（従来型・ユニット型共通）'!$C$6:$L$47,10,FALSE))</f>
        <v/>
      </c>
      <c r="AC208" s="995" t="str">
        <f>IF(AC207="","",VLOOKUP(AC207,'シフト記号表（従来型・ユニット型共通）'!$C$6:$L$47,10,FALSE))</f>
        <v/>
      </c>
      <c r="AD208" s="993" t="str">
        <f>IF(AD207="","",VLOOKUP(AD207,'シフト記号表（従来型・ユニット型共通）'!$C$6:$L$47,10,FALSE))</f>
        <v/>
      </c>
      <c r="AE208" s="994" t="str">
        <f>IF(AE207="","",VLOOKUP(AE207,'シフト記号表（従来型・ユニット型共通）'!$C$6:$L$47,10,FALSE))</f>
        <v/>
      </c>
      <c r="AF208" s="994" t="str">
        <f>IF(AF207="","",VLOOKUP(AF207,'シフト記号表（従来型・ユニット型共通）'!$C$6:$L$47,10,FALSE))</f>
        <v/>
      </c>
      <c r="AG208" s="994" t="str">
        <f>IF(AG207="","",VLOOKUP(AG207,'シフト記号表（従来型・ユニット型共通）'!$C$6:$L$47,10,FALSE))</f>
        <v/>
      </c>
      <c r="AH208" s="994" t="str">
        <f>IF(AH207="","",VLOOKUP(AH207,'シフト記号表（従来型・ユニット型共通）'!$C$6:$L$47,10,FALSE))</f>
        <v/>
      </c>
      <c r="AI208" s="994" t="str">
        <f>IF(AI207="","",VLOOKUP(AI207,'シフト記号表（従来型・ユニット型共通）'!$C$6:$L$47,10,FALSE))</f>
        <v/>
      </c>
      <c r="AJ208" s="995" t="str">
        <f>IF(AJ207="","",VLOOKUP(AJ207,'シフト記号表（従来型・ユニット型共通）'!$C$6:$L$47,10,FALSE))</f>
        <v/>
      </c>
      <c r="AK208" s="993" t="str">
        <f>IF(AK207="","",VLOOKUP(AK207,'シフト記号表（従来型・ユニット型共通）'!$C$6:$L$47,10,FALSE))</f>
        <v/>
      </c>
      <c r="AL208" s="994" t="str">
        <f>IF(AL207="","",VLOOKUP(AL207,'シフト記号表（従来型・ユニット型共通）'!$C$6:$L$47,10,FALSE))</f>
        <v/>
      </c>
      <c r="AM208" s="994" t="str">
        <f>IF(AM207="","",VLOOKUP(AM207,'シフト記号表（従来型・ユニット型共通）'!$C$6:$L$47,10,FALSE))</f>
        <v/>
      </c>
      <c r="AN208" s="994" t="str">
        <f>IF(AN207="","",VLOOKUP(AN207,'シフト記号表（従来型・ユニット型共通）'!$C$6:$L$47,10,FALSE))</f>
        <v/>
      </c>
      <c r="AO208" s="994" t="str">
        <f>IF(AO207="","",VLOOKUP(AO207,'シフト記号表（従来型・ユニット型共通）'!$C$6:$L$47,10,FALSE))</f>
        <v/>
      </c>
      <c r="AP208" s="994" t="str">
        <f>IF(AP207="","",VLOOKUP(AP207,'シフト記号表（従来型・ユニット型共通）'!$C$6:$L$47,10,FALSE))</f>
        <v/>
      </c>
      <c r="AQ208" s="995" t="str">
        <f>IF(AQ207="","",VLOOKUP(AQ207,'シフト記号表（従来型・ユニット型共通）'!$C$6:$L$47,10,FALSE))</f>
        <v/>
      </c>
      <c r="AR208" s="993" t="str">
        <f>IF(AR207="","",VLOOKUP(AR207,'シフト記号表（従来型・ユニット型共通）'!$C$6:$L$47,10,FALSE))</f>
        <v/>
      </c>
      <c r="AS208" s="994" t="str">
        <f>IF(AS207="","",VLOOKUP(AS207,'シフト記号表（従来型・ユニット型共通）'!$C$6:$L$47,10,FALSE))</f>
        <v/>
      </c>
      <c r="AT208" s="994" t="str">
        <f>IF(AT207="","",VLOOKUP(AT207,'シフト記号表（従来型・ユニット型共通）'!$C$6:$L$47,10,FALSE))</f>
        <v/>
      </c>
      <c r="AU208" s="994" t="str">
        <f>IF(AU207="","",VLOOKUP(AU207,'シフト記号表（従来型・ユニット型共通）'!$C$6:$L$47,10,FALSE))</f>
        <v/>
      </c>
      <c r="AV208" s="994" t="str">
        <f>IF(AV207="","",VLOOKUP(AV207,'シフト記号表（従来型・ユニット型共通）'!$C$6:$L$47,10,FALSE))</f>
        <v/>
      </c>
      <c r="AW208" s="994" t="str">
        <f>IF(AW207="","",VLOOKUP(AW207,'シフト記号表（従来型・ユニット型共通）'!$C$6:$L$47,10,FALSE))</f>
        <v/>
      </c>
      <c r="AX208" s="995" t="str">
        <f>IF(AX207="","",VLOOKUP(AX207,'シフト記号表（従来型・ユニット型共通）'!$C$6:$L$47,10,FALSE))</f>
        <v/>
      </c>
      <c r="AY208" s="993" t="str">
        <f>IF(AY207="","",VLOOKUP(AY207,'シフト記号表（従来型・ユニット型共通）'!$C$6:$L$47,10,FALSE))</f>
        <v/>
      </c>
      <c r="AZ208" s="994" t="str">
        <f>IF(AZ207="","",VLOOKUP(AZ207,'シフト記号表（従来型・ユニット型共通）'!$C$6:$L$47,10,FALSE))</f>
        <v/>
      </c>
      <c r="BA208" s="994" t="str">
        <f>IF(BA207="","",VLOOKUP(BA207,'シフト記号表（従来型・ユニット型共通）'!$C$6:$L$47,10,FALSE))</f>
        <v/>
      </c>
      <c r="BB208" s="1039">
        <f>IF($BE$3="４週",SUM(W208:AX208),IF($BE$3="暦月",SUM(W208:BA208),""))</f>
        <v>0</v>
      </c>
      <c r="BC208" s="1040"/>
      <c r="BD208" s="1041">
        <f>IF($BE$3="４週",BB208/4,IF($BE$3="暦月",(BB208/($BE$8/7)),""))</f>
        <v>0</v>
      </c>
      <c r="BE208" s="1040"/>
      <c r="BF208" s="1042"/>
      <c r="BG208" s="1043"/>
      <c r="BH208" s="1043"/>
      <c r="BI208" s="1043"/>
      <c r="BJ208" s="1044"/>
    </row>
    <row r="209" spans="2:62" ht="20.25" customHeight="1">
      <c r="B209" s="946">
        <f>B207+1</f>
        <v>97</v>
      </c>
      <c r="C209" s="1004"/>
      <c r="D209" s="1005"/>
      <c r="E209" s="981"/>
      <c r="F209" s="982"/>
      <c r="G209" s="981"/>
      <c r="H209" s="982"/>
      <c r="I209" s="1008"/>
      <c r="J209" s="1009"/>
      <c r="K209" s="1010"/>
      <c r="L209" s="1011"/>
      <c r="M209" s="1011"/>
      <c r="N209" s="1005"/>
      <c r="O209" s="987"/>
      <c r="P209" s="988"/>
      <c r="Q209" s="988"/>
      <c r="R209" s="988"/>
      <c r="S209" s="989"/>
      <c r="T209" s="1029" t="s">
        <v>882</v>
      </c>
      <c r="V209" s="1030"/>
      <c r="W209" s="1015"/>
      <c r="X209" s="1016"/>
      <c r="Y209" s="1016"/>
      <c r="Z209" s="1016"/>
      <c r="AA209" s="1016"/>
      <c r="AB209" s="1016"/>
      <c r="AC209" s="1017"/>
      <c r="AD209" s="1015"/>
      <c r="AE209" s="1016"/>
      <c r="AF209" s="1016"/>
      <c r="AG209" s="1016"/>
      <c r="AH209" s="1016"/>
      <c r="AI209" s="1016"/>
      <c r="AJ209" s="1017"/>
      <c r="AK209" s="1015"/>
      <c r="AL209" s="1016"/>
      <c r="AM209" s="1016"/>
      <c r="AN209" s="1016"/>
      <c r="AO209" s="1016"/>
      <c r="AP209" s="1016"/>
      <c r="AQ209" s="1017"/>
      <c r="AR209" s="1015"/>
      <c r="AS209" s="1016"/>
      <c r="AT209" s="1016"/>
      <c r="AU209" s="1016"/>
      <c r="AV209" s="1016"/>
      <c r="AW209" s="1016"/>
      <c r="AX209" s="1017"/>
      <c r="AY209" s="1015"/>
      <c r="AZ209" s="1016"/>
      <c r="BA209" s="1018"/>
      <c r="BB209" s="1019"/>
      <c r="BC209" s="1020"/>
      <c r="BD209" s="1021"/>
      <c r="BE209" s="1022"/>
      <c r="BF209" s="1023"/>
      <c r="BG209" s="1024"/>
      <c r="BH209" s="1024"/>
      <c r="BI209" s="1024"/>
      <c r="BJ209" s="1025"/>
    </row>
    <row r="210" spans="2:62" ht="20.25" customHeight="1">
      <c r="B210" s="975"/>
      <c r="C210" s="1031"/>
      <c r="D210" s="1032"/>
      <c r="E210" s="1033"/>
      <c r="F210" s="1034">
        <f>C209</f>
        <v>0</v>
      </c>
      <c r="G210" s="1033"/>
      <c r="H210" s="1034">
        <f>I209</f>
        <v>0</v>
      </c>
      <c r="I210" s="1035"/>
      <c r="J210" s="1036"/>
      <c r="K210" s="1037"/>
      <c r="L210" s="1038"/>
      <c r="M210" s="1038"/>
      <c r="N210" s="1032"/>
      <c r="O210" s="987"/>
      <c r="P210" s="988"/>
      <c r="Q210" s="988"/>
      <c r="R210" s="988"/>
      <c r="S210" s="989"/>
      <c r="T210" s="1026" t="s">
        <v>885</v>
      </c>
      <c r="U210" s="1027"/>
      <c r="V210" s="1028"/>
      <c r="W210" s="993" t="str">
        <f>IF(W209="","",VLOOKUP(W209,'シフト記号表（従来型・ユニット型共通）'!$C$6:$L$47,10,FALSE))</f>
        <v/>
      </c>
      <c r="X210" s="994" t="str">
        <f>IF(X209="","",VLOOKUP(X209,'シフト記号表（従来型・ユニット型共通）'!$C$6:$L$47,10,FALSE))</f>
        <v/>
      </c>
      <c r="Y210" s="994" t="str">
        <f>IF(Y209="","",VLOOKUP(Y209,'シフト記号表（従来型・ユニット型共通）'!$C$6:$L$47,10,FALSE))</f>
        <v/>
      </c>
      <c r="Z210" s="994" t="str">
        <f>IF(Z209="","",VLOOKUP(Z209,'シフト記号表（従来型・ユニット型共通）'!$C$6:$L$47,10,FALSE))</f>
        <v/>
      </c>
      <c r="AA210" s="994" t="str">
        <f>IF(AA209="","",VLOOKUP(AA209,'シフト記号表（従来型・ユニット型共通）'!$C$6:$L$47,10,FALSE))</f>
        <v/>
      </c>
      <c r="AB210" s="994" t="str">
        <f>IF(AB209="","",VLOOKUP(AB209,'シフト記号表（従来型・ユニット型共通）'!$C$6:$L$47,10,FALSE))</f>
        <v/>
      </c>
      <c r="AC210" s="995" t="str">
        <f>IF(AC209="","",VLOOKUP(AC209,'シフト記号表（従来型・ユニット型共通）'!$C$6:$L$47,10,FALSE))</f>
        <v/>
      </c>
      <c r="AD210" s="993" t="str">
        <f>IF(AD209="","",VLOOKUP(AD209,'シフト記号表（従来型・ユニット型共通）'!$C$6:$L$47,10,FALSE))</f>
        <v/>
      </c>
      <c r="AE210" s="994" t="str">
        <f>IF(AE209="","",VLOOKUP(AE209,'シフト記号表（従来型・ユニット型共通）'!$C$6:$L$47,10,FALSE))</f>
        <v/>
      </c>
      <c r="AF210" s="994" t="str">
        <f>IF(AF209="","",VLOOKUP(AF209,'シフト記号表（従来型・ユニット型共通）'!$C$6:$L$47,10,FALSE))</f>
        <v/>
      </c>
      <c r="AG210" s="994" t="str">
        <f>IF(AG209="","",VLOOKUP(AG209,'シフト記号表（従来型・ユニット型共通）'!$C$6:$L$47,10,FALSE))</f>
        <v/>
      </c>
      <c r="AH210" s="994" t="str">
        <f>IF(AH209="","",VLOOKUP(AH209,'シフト記号表（従来型・ユニット型共通）'!$C$6:$L$47,10,FALSE))</f>
        <v/>
      </c>
      <c r="AI210" s="994" t="str">
        <f>IF(AI209="","",VLOOKUP(AI209,'シフト記号表（従来型・ユニット型共通）'!$C$6:$L$47,10,FALSE))</f>
        <v/>
      </c>
      <c r="AJ210" s="995" t="str">
        <f>IF(AJ209="","",VLOOKUP(AJ209,'シフト記号表（従来型・ユニット型共通）'!$C$6:$L$47,10,FALSE))</f>
        <v/>
      </c>
      <c r="AK210" s="993" t="str">
        <f>IF(AK209="","",VLOOKUP(AK209,'シフト記号表（従来型・ユニット型共通）'!$C$6:$L$47,10,FALSE))</f>
        <v/>
      </c>
      <c r="AL210" s="994" t="str">
        <f>IF(AL209="","",VLOOKUP(AL209,'シフト記号表（従来型・ユニット型共通）'!$C$6:$L$47,10,FALSE))</f>
        <v/>
      </c>
      <c r="AM210" s="994" t="str">
        <f>IF(AM209="","",VLOOKUP(AM209,'シフト記号表（従来型・ユニット型共通）'!$C$6:$L$47,10,FALSE))</f>
        <v/>
      </c>
      <c r="AN210" s="994" t="str">
        <f>IF(AN209="","",VLOOKUP(AN209,'シフト記号表（従来型・ユニット型共通）'!$C$6:$L$47,10,FALSE))</f>
        <v/>
      </c>
      <c r="AO210" s="994" t="str">
        <f>IF(AO209="","",VLOOKUP(AO209,'シフト記号表（従来型・ユニット型共通）'!$C$6:$L$47,10,FALSE))</f>
        <v/>
      </c>
      <c r="AP210" s="994" t="str">
        <f>IF(AP209="","",VLOOKUP(AP209,'シフト記号表（従来型・ユニット型共通）'!$C$6:$L$47,10,FALSE))</f>
        <v/>
      </c>
      <c r="AQ210" s="995" t="str">
        <f>IF(AQ209="","",VLOOKUP(AQ209,'シフト記号表（従来型・ユニット型共通）'!$C$6:$L$47,10,FALSE))</f>
        <v/>
      </c>
      <c r="AR210" s="993" t="str">
        <f>IF(AR209="","",VLOOKUP(AR209,'シフト記号表（従来型・ユニット型共通）'!$C$6:$L$47,10,FALSE))</f>
        <v/>
      </c>
      <c r="AS210" s="994" t="str">
        <f>IF(AS209="","",VLOOKUP(AS209,'シフト記号表（従来型・ユニット型共通）'!$C$6:$L$47,10,FALSE))</f>
        <v/>
      </c>
      <c r="AT210" s="994" t="str">
        <f>IF(AT209="","",VLOOKUP(AT209,'シフト記号表（従来型・ユニット型共通）'!$C$6:$L$47,10,FALSE))</f>
        <v/>
      </c>
      <c r="AU210" s="994" t="str">
        <f>IF(AU209="","",VLOOKUP(AU209,'シフト記号表（従来型・ユニット型共通）'!$C$6:$L$47,10,FALSE))</f>
        <v/>
      </c>
      <c r="AV210" s="994" t="str">
        <f>IF(AV209="","",VLOOKUP(AV209,'シフト記号表（従来型・ユニット型共通）'!$C$6:$L$47,10,FALSE))</f>
        <v/>
      </c>
      <c r="AW210" s="994" t="str">
        <f>IF(AW209="","",VLOOKUP(AW209,'シフト記号表（従来型・ユニット型共通）'!$C$6:$L$47,10,FALSE))</f>
        <v/>
      </c>
      <c r="AX210" s="995" t="str">
        <f>IF(AX209="","",VLOOKUP(AX209,'シフト記号表（従来型・ユニット型共通）'!$C$6:$L$47,10,FALSE))</f>
        <v/>
      </c>
      <c r="AY210" s="993" t="str">
        <f>IF(AY209="","",VLOOKUP(AY209,'シフト記号表（従来型・ユニット型共通）'!$C$6:$L$47,10,FALSE))</f>
        <v/>
      </c>
      <c r="AZ210" s="994" t="str">
        <f>IF(AZ209="","",VLOOKUP(AZ209,'シフト記号表（従来型・ユニット型共通）'!$C$6:$L$47,10,FALSE))</f>
        <v/>
      </c>
      <c r="BA210" s="994" t="str">
        <f>IF(BA209="","",VLOOKUP(BA209,'シフト記号表（従来型・ユニット型共通）'!$C$6:$L$47,10,FALSE))</f>
        <v/>
      </c>
      <c r="BB210" s="1039">
        <f>IF($BE$3="４週",SUM(W210:AX210),IF($BE$3="暦月",SUM(W210:BA210),""))</f>
        <v>0</v>
      </c>
      <c r="BC210" s="1040"/>
      <c r="BD210" s="1041">
        <f>IF($BE$3="４週",BB210/4,IF($BE$3="暦月",(BB210/($BE$8/7)),""))</f>
        <v>0</v>
      </c>
      <c r="BE210" s="1040"/>
      <c r="BF210" s="1042"/>
      <c r="BG210" s="1043"/>
      <c r="BH210" s="1043"/>
      <c r="BI210" s="1043"/>
      <c r="BJ210" s="1044"/>
    </row>
    <row r="211" spans="2:62" ht="20.25" customHeight="1">
      <c r="B211" s="946">
        <f>B209+1</f>
        <v>98</v>
      </c>
      <c r="C211" s="1004"/>
      <c r="D211" s="1005"/>
      <c r="E211" s="981"/>
      <c r="F211" s="982"/>
      <c r="G211" s="981"/>
      <c r="H211" s="982"/>
      <c r="I211" s="1008"/>
      <c r="J211" s="1009"/>
      <c r="K211" s="1010"/>
      <c r="L211" s="1011"/>
      <c r="M211" s="1011"/>
      <c r="N211" s="1005"/>
      <c r="O211" s="987"/>
      <c r="P211" s="988"/>
      <c r="Q211" s="988"/>
      <c r="R211" s="988"/>
      <c r="S211" s="989"/>
      <c r="T211" s="1029" t="s">
        <v>882</v>
      </c>
      <c r="V211" s="1030"/>
      <c r="W211" s="1015"/>
      <c r="X211" s="1016"/>
      <c r="Y211" s="1016"/>
      <c r="Z211" s="1016"/>
      <c r="AA211" s="1016"/>
      <c r="AB211" s="1016"/>
      <c r="AC211" s="1017"/>
      <c r="AD211" s="1015"/>
      <c r="AE211" s="1016"/>
      <c r="AF211" s="1016"/>
      <c r="AG211" s="1016"/>
      <c r="AH211" s="1016"/>
      <c r="AI211" s="1016"/>
      <c r="AJ211" s="1017"/>
      <c r="AK211" s="1015"/>
      <c r="AL211" s="1016"/>
      <c r="AM211" s="1016"/>
      <c r="AN211" s="1016"/>
      <c r="AO211" s="1016"/>
      <c r="AP211" s="1016"/>
      <c r="AQ211" s="1017"/>
      <c r="AR211" s="1015"/>
      <c r="AS211" s="1016"/>
      <c r="AT211" s="1016"/>
      <c r="AU211" s="1016"/>
      <c r="AV211" s="1016"/>
      <c r="AW211" s="1016"/>
      <c r="AX211" s="1017"/>
      <c r="AY211" s="1015"/>
      <c r="AZ211" s="1016"/>
      <c r="BA211" s="1018"/>
      <c r="BB211" s="1019"/>
      <c r="BC211" s="1020"/>
      <c r="BD211" s="1021"/>
      <c r="BE211" s="1022"/>
      <c r="BF211" s="1023"/>
      <c r="BG211" s="1024"/>
      <c r="BH211" s="1024"/>
      <c r="BI211" s="1024"/>
      <c r="BJ211" s="1025"/>
    </row>
    <row r="212" spans="2:62" ht="20.25" customHeight="1">
      <c r="B212" s="975"/>
      <c r="C212" s="1031"/>
      <c r="D212" s="1032"/>
      <c r="E212" s="1033"/>
      <c r="F212" s="1034">
        <f>C211</f>
        <v>0</v>
      </c>
      <c r="G212" s="1033"/>
      <c r="H212" s="1034">
        <f>I211</f>
        <v>0</v>
      </c>
      <c r="I212" s="1035"/>
      <c r="J212" s="1036"/>
      <c r="K212" s="1037"/>
      <c r="L212" s="1038"/>
      <c r="M212" s="1038"/>
      <c r="N212" s="1032"/>
      <c r="O212" s="987"/>
      <c r="P212" s="988"/>
      <c r="Q212" s="988"/>
      <c r="R212" s="988"/>
      <c r="S212" s="989"/>
      <c r="T212" s="1026" t="s">
        <v>885</v>
      </c>
      <c r="U212" s="1027"/>
      <c r="V212" s="1028"/>
      <c r="W212" s="993" t="str">
        <f>IF(W211="","",VLOOKUP(W211,'シフト記号表（従来型・ユニット型共通）'!$C$6:$L$47,10,FALSE))</f>
        <v/>
      </c>
      <c r="X212" s="994" t="str">
        <f>IF(X211="","",VLOOKUP(X211,'シフト記号表（従来型・ユニット型共通）'!$C$6:$L$47,10,FALSE))</f>
        <v/>
      </c>
      <c r="Y212" s="994" t="str">
        <f>IF(Y211="","",VLOOKUP(Y211,'シフト記号表（従来型・ユニット型共通）'!$C$6:$L$47,10,FALSE))</f>
        <v/>
      </c>
      <c r="Z212" s="994" t="str">
        <f>IF(Z211="","",VLOOKUP(Z211,'シフト記号表（従来型・ユニット型共通）'!$C$6:$L$47,10,FALSE))</f>
        <v/>
      </c>
      <c r="AA212" s="994" t="str">
        <f>IF(AA211="","",VLOOKUP(AA211,'シフト記号表（従来型・ユニット型共通）'!$C$6:$L$47,10,FALSE))</f>
        <v/>
      </c>
      <c r="AB212" s="994" t="str">
        <f>IF(AB211="","",VLOOKUP(AB211,'シフト記号表（従来型・ユニット型共通）'!$C$6:$L$47,10,FALSE))</f>
        <v/>
      </c>
      <c r="AC212" s="995" t="str">
        <f>IF(AC211="","",VLOOKUP(AC211,'シフト記号表（従来型・ユニット型共通）'!$C$6:$L$47,10,FALSE))</f>
        <v/>
      </c>
      <c r="AD212" s="993" t="str">
        <f>IF(AD211="","",VLOOKUP(AD211,'シフト記号表（従来型・ユニット型共通）'!$C$6:$L$47,10,FALSE))</f>
        <v/>
      </c>
      <c r="AE212" s="994" t="str">
        <f>IF(AE211="","",VLOOKUP(AE211,'シフト記号表（従来型・ユニット型共通）'!$C$6:$L$47,10,FALSE))</f>
        <v/>
      </c>
      <c r="AF212" s="994" t="str">
        <f>IF(AF211="","",VLOOKUP(AF211,'シフト記号表（従来型・ユニット型共通）'!$C$6:$L$47,10,FALSE))</f>
        <v/>
      </c>
      <c r="AG212" s="994" t="str">
        <f>IF(AG211="","",VLOOKUP(AG211,'シフト記号表（従来型・ユニット型共通）'!$C$6:$L$47,10,FALSE))</f>
        <v/>
      </c>
      <c r="AH212" s="994" t="str">
        <f>IF(AH211="","",VLOOKUP(AH211,'シフト記号表（従来型・ユニット型共通）'!$C$6:$L$47,10,FALSE))</f>
        <v/>
      </c>
      <c r="AI212" s="994" t="str">
        <f>IF(AI211="","",VLOOKUP(AI211,'シフト記号表（従来型・ユニット型共通）'!$C$6:$L$47,10,FALSE))</f>
        <v/>
      </c>
      <c r="AJ212" s="995" t="str">
        <f>IF(AJ211="","",VLOOKUP(AJ211,'シフト記号表（従来型・ユニット型共通）'!$C$6:$L$47,10,FALSE))</f>
        <v/>
      </c>
      <c r="AK212" s="993" t="str">
        <f>IF(AK211="","",VLOOKUP(AK211,'シフト記号表（従来型・ユニット型共通）'!$C$6:$L$47,10,FALSE))</f>
        <v/>
      </c>
      <c r="AL212" s="994" t="str">
        <f>IF(AL211="","",VLOOKUP(AL211,'シフト記号表（従来型・ユニット型共通）'!$C$6:$L$47,10,FALSE))</f>
        <v/>
      </c>
      <c r="AM212" s="994" t="str">
        <f>IF(AM211="","",VLOOKUP(AM211,'シフト記号表（従来型・ユニット型共通）'!$C$6:$L$47,10,FALSE))</f>
        <v/>
      </c>
      <c r="AN212" s="994" t="str">
        <f>IF(AN211="","",VLOOKUP(AN211,'シフト記号表（従来型・ユニット型共通）'!$C$6:$L$47,10,FALSE))</f>
        <v/>
      </c>
      <c r="AO212" s="994" t="str">
        <f>IF(AO211="","",VLOOKUP(AO211,'シフト記号表（従来型・ユニット型共通）'!$C$6:$L$47,10,FALSE))</f>
        <v/>
      </c>
      <c r="AP212" s="994" t="str">
        <f>IF(AP211="","",VLOOKUP(AP211,'シフト記号表（従来型・ユニット型共通）'!$C$6:$L$47,10,FALSE))</f>
        <v/>
      </c>
      <c r="AQ212" s="995" t="str">
        <f>IF(AQ211="","",VLOOKUP(AQ211,'シフト記号表（従来型・ユニット型共通）'!$C$6:$L$47,10,FALSE))</f>
        <v/>
      </c>
      <c r="AR212" s="993" t="str">
        <f>IF(AR211="","",VLOOKUP(AR211,'シフト記号表（従来型・ユニット型共通）'!$C$6:$L$47,10,FALSE))</f>
        <v/>
      </c>
      <c r="AS212" s="994" t="str">
        <f>IF(AS211="","",VLOOKUP(AS211,'シフト記号表（従来型・ユニット型共通）'!$C$6:$L$47,10,FALSE))</f>
        <v/>
      </c>
      <c r="AT212" s="994" t="str">
        <f>IF(AT211="","",VLOOKUP(AT211,'シフト記号表（従来型・ユニット型共通）'!$C$6:$L$47,10,FALSE))</f>
        <v/>
      </c>
      <c r="AU212" s="994" t="str">
        <f>IF(AU211="","",VLOOKUP(AU211,'シフト記号表（従来型・ユニット型共通）'!$C$6:$L$47,10,FALSE))</f>
        <v/>
      </c>
      <c r="AV212" s="994" t="str">
        <f>IF(AV211="","",VLOOKUP(AV211,'シフト記号表（従来型・ユニット型共通）'!$C$6:$L$47,10,FALSE))</f>
        <v/>
      </c>
      <c r="AW212" s="994" t="str">
        <f>IF(AW211="","",VLOOKUP(AW211,'シフト記号表（従来型・ユニット型共通）'!$C$6:$L$47,10,FALSE))</f>
        <v/>
      </c>
      <c r="AX212" s="995" t="str">
        <f>IF(AX211="","",VLOOKUP(AX211,'シフト記号表（従来型・ユニット型共通）'!$C$6:$L$47,10,FALSE))</f>
        <v/>
      </c>
      <c r="AY212" s="993" t="str">
        <f>IF(AY211="","",VLOOKUP(AY211,'シフト記号表（従来型・ユニット型共通）'!$C$6:$L$47,10,FALSE))</f>
        <v/>
      </c>
      <c r="AZ212" s="994" t="str">
        <f>IF(AZ211="","",VLOOKUP(AZ211,'シフト記号表（従来型・ユニット型共通）'!$C$6:$L$47,10,FALSE))</f>
        <v/>
      </c>
      <c r="BA212" s="994" t="str">
        <f>IF(BA211="","",VLOOKUP(BA211,'シフト記号表（従来型・ユニット型共通）'!$C$6:$L$47,10,FALSE))</f>
        <v/>
      </c>
      <c r="BB212" s="1039">
        <f>IF($BE$3="４週",SUM(W212:AX212),IF($BE$3="暦月",SUM(W212:BA212),""))</f>
        <v>0</v>
      </c>
      <c r="BC212" s="1040"/>
      <c r="BD212" s="1041">
        <f>IF($BE$3="４週",BB212/4,IF($BE$3="暦月",(BB212/($BE$8/7)),""))</f>
        <v>0</v>
      </c>
      <c r="BE212" s="1040"/>
      <c r="BF212" s="1042"/>
      <c r="BG212" s="1043"/>
      <c r="BH212" s="1043"/>
      <c r="BI212" s="1043"/>
      <c r="BJ212" s="1044"/>
    </row>
    <row r="213" spans="2:62" ht="20.25" customHeight="1">
      <c r="B213" s="946">
        <f>B211+1</f>
        <v>99</v>
      </c>
      <c r="C213" s="1004"/>
      <c r="D213" s="1005"/>
      <c r="E213" s="981"/>
      <c r="F213" s="982"/>
      <c r="G213" s="981"/>
      <c r="H213" s="982"/>
      <c r="I213" s="1008"/>
      <c r="J213" s="1009"/>
      <c r="K213" s="1010"/>
      <c r="L213" s="1011"/>
      <c r="M213" s="1011"/>
      <c r="N213" s="1005"/>
      <c r="O213" s="987"/>
      <c r="P213" s="988"/>
      <c r="Q213" s="988"/>
      <c r="R213" s="988"/>
      <c r="S213" s="989"/>
      <c r="T213" s="1029" t="s">
        <v>882</v>
      </c>
      <c r="V213" s="1030"/>
      <c r="W213" s="1015"/>
      <c r="X213" s="1016"/>
      <c r="Y213" s="1016"/>
      <c r="Z213" s="1016"/>
      <c r="AA213" s="1016"/>
      <c r="AB213" s="1016"/>
      <c r="AC213" s="1017"/>
      <c r="AD213" s="1015"/>
      <c r="AE213" s="1016"/>
      <c r="AF213" s="1016"/>
      <c r="AG213" s="1016"/>
      <c r="AH213" s="1016"/>
      <c r="AI213" s="1016"/>
      <c r="AJ213" s="1017"/>
      <c r="AK213" s="1015"/>
      <c r="AL213" s="1016"/>
      <c r="AM213" s="1016"/>
      <c r="AN213" s="1016"/>
      <c r="AO213" s="1016"/>
      <c r="AP213" s="1016"/>
      <c r="AQ213" s="1017"/>
      <c r="AR213" s="1015"/>
      <c r="AS213" s="1016"/>
      <c r="AT213" s="1016"/>
      <c r="AU213" s="1016"/>
      <c r="AV213" s="1016"/>
      <c r="AW213" s="1016"/>
      <c r="AX213" s="1017"/>
      <c r="AY213" s="1015"/>
      <c r="AZ213" s="1016"/>
      <c r="BA213" s="1018"/>
      <c r="BB213" s="1019"/>
      <c r="BC213" s="1020"/>
      <c r="BD213" s="1021"/>
      <c r="BE213" s="1022"/>
      <c r="BF213" s="1023"/>
      <c r="BG213" s="1024"/>
      <c r="BH213" s="1024"/>
      <c r="BI213" s="1024"/>
      <c r="BJ213" s="1025"/>
    </row>
    <row r="214" spans="2:62" ht="20.25" customHeight="1">
      <c r="B214" s="975"/>
      <c r="C214" s="1031"/>
      <c r="D214" s="1032"/>
      <c r="E214" s="1033"/>
      <c r="F214" s="1034">
        <f>C213</f>
        <v>0</v>
      </c>
      <c r="G214" s="1033"/>
      <c r="H214" s="1034">
        <f>I213</f>
        <v>0</v>
      </c>
      <c r="I214" s="1035"/>
      <c r="J214" s="1036"/>
      <c r="K214" s="1037"/>
      <c r="L214" s="1038"/>
      <c r="M214" s="1038"/>
      <c r="N214" s="1032"/>
      <c r="O214" s="987"/>
      <c r="P214" s="988"/>
      <c r="Q214" s="988"/>
      <c r="R214" s="988"/>
      <c r="S214" s="989"/>
      <c r="T214" s="1026" t="s">
        <v>885</v>
      </c>
      <c r="U214" s="1027"/>
      <c r="V214" s="1028"/>
      <c r="W214" s="993" t="str">
        <f>IF(W213="","",VLOOKUP(W213,'シフト記号表（従来型・ユニット型共通）'!$C$6:$L$47,10,FALSE))</f>
        <v/>
      </c>
      <c r="X214" s="994" t="str">
        <f>IF(X213="","",VLOOKUP(X213,'シフト記号表（従来型・ユニット型共通）'!$C$6:$L$47,10,FALSE))</f>
        <v/>
      </c>
      <c r="Y214" s="994" t="str">
        <f>IF(Y213="","",VLOOKUP(Y213,'シフト記号表（従来型・ユニット型共通）'!$C$6:$L$47,10,FALSE))</f>
        <v/>
      </c>
      <c r="Z214" s="994" t="str">
        <f>IF(Z213="","",VLOOKUP(Z213,'シフト記号表（従来型・ユニット型共通）'!$C$6:$L$47,10,FALSE))</f>
        <v/>
      </c>
      <c r="AA214" s="994" t="str">
        <f>IF(AA213="","",VLOOKUP(AA213,'シフト記号表（従来型・ユニット型共通）'!$C$6:$L$47,10,FALSE))</f>
        <v/>
      </c>
      <c r="AB214" s="994" t="str">
        <f>IF(AB213="","",VLOOKUP(AB213,'シフト記号表（従来型・ユニット型共通）'!$C$6:$L$47,10,FALSE))</f>
        <v/>
      </c>
      <c r="AC214" s="995" t="str">
        <f>IF(AC213="","",VLOOKUP(AC213,'シフト記号表（従来型・ユニット型共通）'!$C$6:$L$47,10,FALSE))</f>
        <v/>
      </c>
      <c r="AD214" s="993" t="str">
        <f>IF(AD213="","",VLOOKUP(AD213,'シフト記号表（従来型・ユニット型共通）'!$C$6:$L$47,10,FALSE))</f>
        <v/>
      </c>
      <c r="AE214" s="994" t="str">
        <f>IF(AE213="","",VLOOKUP(AE213,'シフト記号表（従来型・ユニット型共通）'!$C$6:$L$47,10,FALSE))</f>
        <v/>
      </c>
      <c r="AF214" s="994" t="str">
        <f>IF(AF213="","",VLOOKUP(AF213,'シフト記号表（従来型・ユニット型共通）'!$C$6:$L$47,10,FALSE))</f>
        <v/>
      </c>
      <c r="AG214" s="994" t="str">
        <f>IF(AG213="","",VLOOKUP(AG213,'シフト記号表（従来型・ユニット型共通）'!$C$6:$L$47,10,FALSE))</f>
        <v/>
      </c>
      <c r="AH214" s="994" t="str">
        <f>IF(AH213="","",VLOOKUP(AH213,'シフト記号表（従来型・ユニット型共通）'!$C$6:$L$47,10,FALSE))</f>
        <v/>
      </c>
      <c r="AI214" s="994" t="str">
        <f>IF(AI213="","",VLOOKUP(AI213,'シフト記号表（従来型・ユニット型共通）'!$C$6:$L$47,10,FALSE))</f>
        <v/>
      </c>
      <c r="AJ214" s="995" t="str">
        <f>IF(AJ213="","",VLOOKUP(AJ213,'シフト記号表（従来型・ユニット型共通）'!$C$6:$L$47,10,FALSE))</f>
        <v/>
      </c>
      <c r="AK214" s="993" t="str">
        <f>IF(AK213="","",VLOOKUP(AK213,'シフト記号表（従来型・ユニット型共通）'!$C$6:$L$47,10,FALSE))</f>
        <v/>
      </c>
      <c r="AL214" s="994" t="str">
        <f>IF(AL213="","",VLOOKUP(AL213,'シフト記号表（従来型・ユニット型共通）'!$C$6:$L$47,10,FALSE))</f>
        <v/>
      </c>
      <c r="AM214" s="994" t="str">
        <f>IF(AM213="","",VLOOKUP(AM213,'シフト記号表（従来型・ユニット型共通）'!$C$6:$L$47,10,FALSE))</f>
        <v/>
      </c>
      <c r="AN214" s="994" t="str">
        <f>IF(AN213="","",VLOOKUP(AN213,'シフト記号表（従来型・ユニット型共通）'!$C$6:$L$47,10,FALSE))</f>
        <v/>
      </c>
      <c r="AO214" s="994" t="str">
        <f>IF(AO213="","",VLOOKUP(AO213,'シフト記号表（従来型・ユニット型共通）'!$C$6:$L$47,10,FALSE))</f>
        <v/>
      </c>
      <c r="AP214" s="994" t="str">
        <f>IF(AP213="","",VLOOKUP(AP213,'シフト記号表（従来型・ユニット型共通）'!$C$6:$L$47,10,FALSE))</f>
        <v/>
      </c>
      <c r="AQ214" s="995" t="str">
        <f>IF(AQ213="","",VLOOKUP(AQ213,'シフト記号表（従来型・ユニット型共通）'!$C$6:$L$47,10,FALSE))</f>
        <v/>
      </c>
      <c r="AR214" s="993" t="str">
        <f>IF(AR213="","",VLOOKUP(AR213,'シフト記号表（従来型・ユニット型共通）'!$C$6:$L$47,10,FALSE))</f>
        <v/>
      </c>
      <c r="AS214" s="994" t="str">
        <f>IF(AS213="","",VLOOKUP(AS213,'シフト記号表（従来型・ユニット型共通）'!$C$6:$L$47,10,FALSE))</f>
        <v/>
      </c>
      <c r="AT214" s="994" t="str">
        <f>IF(AT213="","",VLOOKUP(AT213,'シフト記号表（従来型・ユニット型共通）'!$C$6:$L$47,10,FALSE))</f>
        <v/>
      </c>
      <c r="AU214" s="994" t="str">
        <f>IF(AU213="","",VLOOKUP(AU213,'シフト記号表（従来型・ユニット型共通）'!$C$6:$L$47,10,FALSE))</f>
        <v/>
      </c>
      <c r="AV214" s="994" t="str">
        <f>IF(AV213="","",VLOOKUP(AV213,'シフト記号表（従来型・ユニット型共通）'!$C$6:$L$47,10,FALSE))</f>
        <v/>
      </c>
      <c r="AW214" s="994" t="str">
        <f>IF(AW213="","",VLOOKUP(AW213,'シフト記号表（従来型・ユニット型共通）'!$C$6:$L$47,10,FALSE))</f>
        <v/>
      </c>
      <c r="AX214" s="995" t="str">
        <f>IF(AX213="","",VLOOKUP(AX213,'シフト記号表（従来型・ユニット型共通）'!$C$6:$L$47,10,FALSE))</f>
        <v/>
      </c>
      <c r="AY214" s="993" t="str">
        <f>IF(AY213="","",VLOOKUP(AY213,'シフト記号表（従来型・ユニット型共通）'!$C$6:$L$47,10,FALSE))</f>
        <v/>
      </c>
      <c r="AZ214" s="994" t="str">
        <f>IF(AZ213="","",VLOOKUP(AZ213,'シフト記号表（従来型・ユニット型共通）'!$C$6:$L$47,10,FALSE))</f>
        <v/>
      </c>
      <c r="BA214" s="994" t="str">
        <f>IF(BA213="","",VLOOKUP(BA213,'シフト記号表（従来型・ユニット型共通）'!$C$6:$L$47,10,FALSE))</f>
        <v/>
      </c>
      <c r="BB214" s="1039">
        <f>IF($BE$3="４週",SUM(W214:AX214),IF($BE$3="暦月",SUM(W214:BA214),""))</f>
        <v>0</v>
      </c>
      <c r="BC214" s="1040"/>
      <c r="BD214" s="1041">
        <f>IF($BE$3="４週",BB214/4,IF($BE$3="暦月",(BB214/($BE$8/7)),""))</f>
        <v>0</v>
      </c>
      <c r="BE214" s="1040"/>
      <c r="BF214" s="1042"/>
      <c r="BG214" s="1043"/>
      <c r="BH214" s="1043"/>
      <c r="BI214" s="1043"/>
      <c r="BJ214" s="1044"/>
    </row>
    <row r="215" spans="2:62" ht="20.25" customHeight="1">
      <c r="B215" s="946">
        <f>B213+1</f>
        <v>100</v>
      </c>
      <c r="C215" s="1004"/>
      <c r="D215" s="1005"/>
      <c r="E215" s="1006"/>
      <c r="F215" s="1007"/>
      <c r="G215" s="1006"/>
      <c r="H215" s="1007"/>
      <c r="I215" s="1008"/>
      <c r="J215" s="1009"/>
      <c r="K215" s="1010"/>
      <c r="L215" s="1011"/>
      <c r="M215" s="1011"/>
      <c r="N215" s="1005"/>
      <c r="O215" s="987"/>
      <c r="P215" s="988"/>
      <c r="Q215" s="988"/>
      <c r="R215" s="988"/>
      <c r="S215" s="989"/>
      <c r="T215" s="1012" t="s">
        <v>882</v>
      </c>
      <c r="U215" s="1013"/>
      <c r="V215" s="1014"/>
      <c r="W215" s="1015"/>
      <c r="X215" s="1016"/>
      <c r="Y215" s="1016"/>
      <c r="Z215" s="1016"/>
      <c r="AA215" s="1016"/>
      <c r="AB215" s="1016"/>
      <c r="AC215" s="1017"/>
      <c r="AD215" s="1015"/>
      <c r="AE215" s="1016"/>
      <c r="AF215" s="1016"/>
      <c r="AG215" s="1016"/>
      <c r="AH215" s="1016"/>
      <c r="AI215" s="1016"/>
      <c r="AJ215" s="1017"/>
      <c r="AK215" s="1015"/>
      <c r="AL215" s="1016"/>
      <c r="AM215" s="1016"/>
      <c r="AN215" s="1016"/>
      <c r="AO215" s="1016"/>
      <c r="AP215" s="1016"/>
      <c r="AQ215" s="1017"/>
      <c r="AR215" s="1015"/>
      <c r="AS215" s="1016"/>
      <c r="AT215" s="1016"/>
      <c r="AU215" s="1016"/>
      <c r="AV215" s="1016"/>
      <c r="AW215" s="1016"/>
      <c r="AX215" s="1017"/>
      <c r="AY215" s="1015"/>
      <c r="AZ215" s="1016"/>
      <c r="BA215" s="1018"/>
      <c r="BB215" s="1019"/>
      <c r="BC215" s="1020"/>
      <c r="BD215" s="1021"/>
      <c r="BE215" s="1022"/>
      <c r="BF215" s="1023"/>
      <c r="BG215" s="1024"/>
      <c r="BH215" s="1024"/>
      <c r="BI215" s="1024"/>
      <c r="BJ215" s="1025"/>
    </row>
    <row r="216" spans="2:62" ht="20.25" customHeight="1" thickBot="1">
      <c r="B216" s="1048"/>
      <c r="C216" s="1053"/>
      <c r="D216" s="1054"/>
      <c r="E216" s="1055"/>
      <c r="F216" s="1056">
        <f>C215</f>
        <v>0</v>
      </c>
      <c r="G216" s="1055"/>
      <c r="H216" s="1056">
        <f>I215</f>
        <v>0</v>
      </c>
      <c r="I216" s="1057"/>
      <c r="J216" s="1058"/>
      <c r="K216" s="1059"/>
      <c r="L216" s="1060"/>
      <c r="M216" s="1060"/>
      <c r="N216" s="1054"/>
      <c r="O216" s="1061"/>
      <c r="P216" s="1062"/>
      <c r="Q216" s="1062"/>
      <c r="R216" s="1062"/>
      <c r="S216" s="1063"/>
      <c r="T216" s="1064" t="s">
        <v>885</v>
      </c>
      <c r="U216" s="1065"/>
      <c r="V216" s="1066"/>
      <c r="W216" s="1067" t="str">
        <f>IF(W215="","",VLOOKUP(W215,'シフト記号表（従来型・ユニット型共通）'!$C$6:$L$47,10,FALSE))</f>
        <v/>
      </c>
      <c r="X216" s="1068" t="str">
        <f>IF(X215="","",VLOOKUP(X215,'シフト記号表（従来型・ユニット型共通）'!$C$6:$L$47,10,FALSE))</f>
        <v/>
      </c>
      <c r="Y216" s="1068" t="str">
        <f>IF(Y215="","",VLOOKUP(Y215,'シフト記号表（従来型・ユニット型共通）'!$C$6:$L$47,10,FALSE))</f>
        <v/>
      </c>
      <c r="Z216" s="1068" t="str">
        <f>IF(Z215="","",VLOOKUP(Z215,'シフト記号表（従来型・ユニット型共通）'!$C$6:$L$47,10,FALSE))</f>
        <v/>
      </c>
      <c r="AA216" s="1068" t="str">
        <f>IF(AA215="","",VLOOKUP(AA215,'シフト記号表（従来型・ユニット型共通）'!$C$6:$L$47,10,FALSE))</f>
        <v/>
      </c>
      <c r="AB216" s="1068" t="str">
        <f>IF(AB215="","",VLOOKUP(AB215,'シフト記号表（従来型・ユニット型共通）'!$C$6:$L$47,10,FALSE))</f>
        <v/>
      </c>
      <c r="AC216" s="1069" t="str">
        <f>IF(AC215="","",VLOOKUP(AC215,'シフト記号表（従来型・ユニット型共通）'!$C$6:$L$47,10,FALSE))</f>
        <v/>
      </c>
      <c r="AD216" s="1067" t="str">
        <f>IF(AD215="","",VLOOKUP(AD215,'シフト記号表（従来型・ユニット型共通）'!$C$6:$L$47,10,FALSE))</f>
        <v/>
      </c>
      <c r="AE216" s="1068" t="str">
        <f>IF(AE215="","",VLOOKUP(AE215,'シフト記号表（従来型・ユニット型共通）'!$C$6:$L$47,10,FALSE))</f>
        <v/>
      </c>
      <c r="AF216" s="1068" t="str">
        <f>IF(AF215="","",VLOOKUP(AF215,'シフト記号表（従来型・ユニット型共通）'!$C$6:$L$47,10,FALSE))</f>
        <v/>
      </c>
      <c r="AG216" s="1068" t="str">
        <f>IF(AG215="","",VLOOKUP(AG215,'シフト記号表（従来型・ユニット型共通）'!$C$6:$L$47,10,FALSE))</f>
        <v/>
      </c>
      <c r="AH216" s="1068" t="str">
        <f>IF(AH215="","",VLOOKUP(AH215,'シフト記号表（従来型・ユニット型共通）'!$C$6:$L$47,10,FALSE))</f>
        <v/>
      </c>
      <c r="AI216" s="1068" t="str">
        <f>IF(AI215="","",VLOOKUP(AI215,'シフト記号表（従来型・ユニット型共通）'!$C$6:$L$47,10,FALSE))</f>
        <v/>
      </c>
      <c r="AJ216" s="1069" t="str">
        <f>IF(AJ215="","",VLOOKUP(AJ215,'シフト記号表（従来型・ユニット型共通）'!$C$6:$L$47,10,FALSE))</f>
        <v/>
      </c>
      <c r="AK216" s="1067" t="str">
        <f>IF(AK215="","",VLOOKUP(AK215,'シフト記号表（従来型・ユニット型共通）'!$C$6:$L$47,10,FALSE))</f>
        <v/>
      </c>
      <c r="AL216" s="1068" t="str">
        <f>IF(AL215="","",VLOOKUP(AL215,'シフト記号表（従来型・ユニット型共通）'!$C$6:$L$47,10,FALSE))</f>
        <v/>
      </c>
      <c r="AM216" s="1068" t="str">
        <f>IF(AM215="","",VLOOKUP(AM215,'シフト記号表（従来型・ユニット型共通）'!$C$6:$L$47,10,FALSE))</f>
        <v/>
      </c>
      <c r="AN216" s="1068" t="str">
        <f>IF(AN215="","",VLOOKUP(AN215,'シフト記号表（従来型・ユニット型共通）'!$C$6:$L$47,10,FALSE))</f>
        <v/>
      </c>
      <c r="AO216" s="1068" t="str">
        <f>IF(AO215="","",VLOOKUP(AO215,'シフト記号表（従来型・ユニット型共通）'!$C$6:$L$47,10,FALSE))</f>
        <v/>
      </c>
      <c r="AP216" s="1068" t="str">
        <f>IF(AP215="","",VLOOKUP(AP215,'シフト記号表（従来型・ユニット型共通）'!$C$6:$L$47,10,FALSE))</f>
        <v/>
      </c>
      <c r="AQ216" s="1069" t="str">
        <f>IF(AQ215="","",VLOOKUP(AQ215,'シフト記号表（従来型・ユニット型共通）'!$C$6:$L$47,10,FALSE))</f>
        <v/>
      </c>
      <c r="AR216" s="1067" t="str">
        <f>IF(AR215="","",VLOOKUP(AR215,'シフト記号表（従来型・ユニット型共通）'!$C$6:$L$47,10,FALSE))</f>
        <v/>
      </c>
      <c r="AS216" s="1068" t="str">
        <f>IF(AS215="","",VLOOKUP(AS215,'シフト記号表（従来型・ユニット型共通）'!$C$6:$L$47,10,FALSE))</f>
        <v/>
      </c>
      <c r="AT216" s="1068" t="str">
        <f>IF(AT215="","",VLOOKUP(AT215,'シフト記号表（従来型・ユニット型共通）'!$C$6:$L$47,10,FALSE))</f>
        <v/>
      </c>
      <c r="AU216" s="1068" t="str">
        <f>IF(AU215="","",VLOOKUP(AU215,'シフト記号表（従来型・ユニット型共通）'!$C$6:$L$47,10,FALSE))</f>
        <v/>
      </c>
      <c r="AV216" s="1068" t="str">
        <f>IF(AV215="","",VLOOKUP(AV215,'シフト記号表（従来型・ユニット型共通）'!$C$6:$L$47,10,FALSE))</f>
        <v/>
      </c>
      <c r="AW216" s="1068" t="str">
        <f>IF(AW215="","",VLOOKUP(AW215,'シフト記号表（従来型・ユニット型共通）'!$C$6:$L$47,10,FALSE))</f>
        <v/>
      </c>
      <c r="AX216" s="1069" t="str">
        <f>IF(AX215="","",VLOOKUP(AX215,'シフト記号表（従来型・ユニット型共通）'!$C$6:$L$47,10,FALSE))</f>
        <v/>
      </c>
      <c r="AY216" s="1067" t="str">
        <f>IF(AY215="","",VLOOKUP(AY215,'シフト記号表（従来型・ユニット型共通）'!$C$6:$L$47,10,FALSE))</f>
        <v/>
      </c>
      <c r="AZ216" s="1068" t="str">
        <f>IF(AZ215="","",VLOOKUP(AZ215,'シフト記号表（従来型・ユニット型共通）'!$C$6:$L$47,10,FALSE))</f>
        <v/>
      </c>
      <c r="BA216" s="1068" t="str">
        <f>IF(BA215="","",VLOOKUP(BA215,'シフト記号表（従来型・ユニット型共通）'!$C$6:$L$47,10,FALSE))</f>
        <v/>
      </c>
      <c r="BB216" s="1071">
        <f>IF($BE$3="４週",SUM(W216:AX216),IF($BE$3="暦月",SUM(W216:BA216),""))</f>
        <v>0</v>
      </c>
      <c r="BC216" s="1072"/>
      <c r="BD216" s="1073">
        <f>IF($BE$3="４週",BB216/4,IF($BE$3="暦月",(BB216/($BE$8/7)),""))</f>
        <v>0</v>
      </c>
      <c r="BE216" s="1072"/>
      <c r="BF216" s="1074"/>
      <c r="BG216" s="1075"/>
      <c r="BH216" s="1075"/>
      <c r="BI216" s="1075"/>
      <c r="BJ216" s="1076"/>
    </row>
    <row r="217" spans="2:62" ht="20.25" customHeight="1">
      <c r="B217" s="1077"/>
      <c r="C217" s="1078"/>
      <c r="D217" s="1078"/>
      <c r="E217" s="1078"/>
      <c r="F217" s="1078"/>
      <c r="G217" s="1078"/>
      <c r="H217" s="1078"/>
      <c r="I217" s="1079"/>
      <c r="J217" s="1079"/>
      <c r="K217" s="1078"/>
      <c r="L217" s="1078"/>
      <c r="M217" s="1078"/>
      <c r="N217" s="1078"/>
      <c r="O217" s="1080"/>
      <c r="P217" s="1080"/>
      <c r="Q217" s="1080"/>
      <c r="R217" s="1081"/>
      <c r="S217" s="1081"/>
      <c r="T217" s="1081"/>
      <c r="U217" s="1082"/>
      <c r="V217" s="1083"/>
      <c r="W217" s="1084"/>
      <c r="X217" s="1084"/>
      <c r="Y217" s="1084"/>
      <c r="Z217" s="1084"/>
      <c r="AA217" s="1084"/>
      <c r="AB217" s="1084"/>
      <c r="AC217" s="1084"/>
      <c r="AD217" s="1084"/>
      <c r="AE217" s="1084"/>
      <c r="AF217" s="1084"/>
      <c r="AG217" s="1084"/>
      <c r="AH217" s="1084"/>
      <c r="AI217" s="1084"/>
      <c r="AJ217" s="1084"/>
      <c r="AK217" s="1084"/>
      <c r="AL217" s="1084"/>
      <c r="AM217" s="1084"/>
      <c r="AN217" s="1084"/>
      <c r="AO217" s="1084"/>
      <c r="AP217" s="1084"/>
      <c r="AQ217" s="1084"/>
      <c r="AR217" s="1084"/>
      <c r="AS217" s="1084"/>
      <c r="AT217" s="1084"/>
      <c r="AU217" s="1084"/>
      <c r="AV217" s="1084"/>
      <c r="AW217" s="1084"/>
      <c r="AX217" s="1084"/>
      <c r="AY217" s="1084"/>
      <c r="AZ217" s="1084"/>
      <c r="BA217" s="1084"/>
      <c r="BB217" s="1084"/>
      <c r="BC217" s="1084"/>
      <c r="BD217" s="1085"/>
      <c r="BE217" s="1085"/>
      <c r="BF217" s="1080"/>
      <c r="BG217" s="1080"/>
      <c r="BH217" s="1080"/>
      <c r="BI217" s="1080"/>
      <c r="BJ217" s="1080"/>
    </row>
    <row r="218" spans="2:62" ht="20.25" customHeight="1">
      <c r="B218" s="1077"/>
      <c r="C218" s="1078"/>
      <c r="D218" s="1078"/>
      <c r="E218" s="1078"/>
      <c r="F218" s="1078"/>
      <c r="G218" s="1078"/>
      <c r="H218" s="1078"/>
      <c r="I218" s="1086"/>
      <c r="J218" s="865" t="s">
        <v>1037</v>
      </c>
      <c r="K218" s="865"/>
      <c r="L218" s="865"/>
      <c r="M218" s="865"/>
      <c r="N218" s="865"/>
      <c r="O218" s="865"/>
      <c r="P218" s="865"/>
      <c r="Q218" s="865"/>
      <c r="R218" s="865"/>
      <c r="S218" s="865"/>
      <c r="T218" s="872"/>
      <c r="U218" s="865"/>
      <c r="V218" s="865"/>
      <c r="W218" s="865"/>
      <c r="X218" s="865"/>
      <c r="Y218" s="865"/>
      <c r="Z218" s="1087"/>
      <c r="AA218" s="1087"/>
      <c r="AB218" s="1087"/>
      <c r="AC218" s="1087"/>
      <c r="AD218" s="1087"/>
      <c r="AE218" s="1087"/>
      <c r="AF218" s="1087"/>
      <c r="AG218" s="1087"/>
      <c r="AH218" s="1087"/>
      <c r="AI218" s="1087"/>
      <c r="AJ218" s="1087"/>
      <c r="AK218" s="1087"/>
      <c r="AL218" s="1087"/>
      <c r="AM218" s="1087"/>
      <c r="AN218" s="1087"/>
      <c r="AO218" s="1087"/>
      <c r="AP218" s="1087"/>
      <c r="AQ218" s="1087"/>
      <c r="AR218" s="1087"/>
      <c r="AS218" s="1087"/>
      <c r="AT218" s="1087"/>
      <c r="AU218" s="1087"/>
      <c r="AV218" s="1087"/>
      <c r="AW218" s="1087"/>
      <c r="AX218" s="1087"/>
      <c r="AY218" s="1087"/>
      <c r="AZ218" s="1087"/>
      <c r="BA218" s="1087"/>
      <c r="BB218" s="1087"/>
      <c r="BC218" s="1087"/>
      <c r="BD218" s="1088"/>
      <c r="BE218" s="1085"/>
      <c r="BF218" s="1080"/>
      <c r="BG218" s="1080"/>
      <c r="BH218" s="1080"/>
      <c r="BI218" s="1080"/>
      <c r="BJ218" s="1080"/>
    </row>
    <row r="219" spans="2:62" ht="20.25" customHeight="1">
      <c r="B219" s="1077"/>
      <c r="C219" s="1078"/>
      <c r="D219" s="1078"/>
      <c r="E219" s="1078"/>
      <c r="F219" s="1078"/>
      <c r="G219" s="1078"/>
      <c r="H219" s="1078"/>
      <c r="I219" s="1086"/>
      <c r="J219" s="865"/>
      <c r="K219" s="865" t="s">
        <v>944</v>
      </c>
      <c r="L219" s="865"/>
      <c r="M219" s="865"/>
      <c r="N219" s="865"/>
      <c r="O219" s="865"/>
      <c r="P219" s="865"/>
      <c r="Q219" s="865"/>
      <c r="R219" s="865"/>
      <c r="S219" s="865"/>
      <c r="T219" s="872"/>
      <c r="U219" s="865"/>
      <c r="V219" s="865"/>
      <c r="W219" s="865"/>
      <c r="X219" s="865"/>
      <c r="Y219" s="865"/>
      <c r="Z219" s="1087"/>
      <c r="AA219" s="865" t="s">
        <v>945</v>
      </c>
      <c r="AB219" s="865"/>
      <c r="AC219" s="865"/>
      <c r="AD219" s="865"/>
      <c r="AE219" s="865"/>
      <c r="AF219" s="865"/>
      <c r="AG219" s="865"/>
      <c r="AH219" s="865"/>
      <c r="AI219" s="865"/>
      <c r="AJ219" s="872"/>
      <c r="AK219" s="865"/>
      <c r="AL219" s="865"/>
      <c r="AM219" s="865"/>
      <c r="AN219" s="865"/>
      <c r="AO219" s="1087"/>
      <c r="AP219" s="1087"/>
      <c r="AQ219" s="865" t="s">
        <v>946</v>
      </c>
      <c r="AR219" s="1087"/>
      <c r="AS219" s="1087"/>
      <c r="AT219" s="1087"/>
      <c r="AU219" s="1087"/>
      <c r="AV219" s="1087"/>
      <c r="AW219" s="1087"/>
      <c r="AX219" s="1087"/>
      <c r="AY219" s="1087"/>
      <c r="AZ219" s="1087"/>
      <c r="BA219" s="1087"/>
      <c r="BB219" s="1087"/>
      <c r="BC219" s="1087"/>
      <c r="BD219" s="1088"/>
      <c r="BE219" s="1085"/>
      <c r="BF219" s="1089"/>
      <c r="BG219" s="1089"/>
      <c r="BH219" s="1089"/>
      <c r="BI219" s="1089"/>
      <c r="BJ219" s="1080"/>
    </row>
    <row r="220" spans="2:62" ht="20.25" customHeight="1">
      <c r="B220" s="1077"/>
      <c r="C220" s="1078"/>
      <c r="D220" s="1078"/>
      <c r="E220" s="1078"/>
      <c r="F220" s="1078"/>
      <c r="G220" s="1078"/>
      <c r="H220" s="1078"/>
      <c r="I220" s="1086"/>
      <c r="J220" s="865"/>
      <c r="K220" s="1090" t="s">
        <v>947</v>
      </c>
      <c r="L220" s="1090"/>
      <c r="M220" s="1090" t="s">
        <v>948</v>
      </c>
      <c r="N220" s="1090"/>
      <c r="O220" s="1090"/>
      <c r="P220" s="1090"/>
      <c r="Q220" s="865"/>
      <c r="R220" s="1091" t="s">
        <v>949</v>
      </c>
      <c r="S220" s="1091"/>
      <c r="T220" s="1091"/>
      <c r="U220" s="1091"/>
      <c r="V220" s="865"/>
      <c r="W220" s="1092" t="s">
        <v>950</v>
      </c>
      <c r="X220" s="1092"/>
      <c r="Y220" s="865"/>
      <c r="Z220" s="1087"/>
      <c r="AA220" s="1090" t="s">
        <v>947</v>
      </c>
      <c r="AB220" s="1090"/>
      <c r="AC220" s="1090" t="s">
        <v>948</v>
      </c>
      <c r="AD220" s="1090"/>
      <c r="AE220" s="1090"/>
      <c r="AF220" s="1090"/>
      <c r="AG220" s="865"/>
      <c r="AH220" s="1091" t="s">
        <v>949</v>
      </c>
      <c r="AI220" s="1091"/>
      <c r="AJ220" s="1091"/>
      <c r="AK220" s="1091"/>
      <c r="AL220" s="865"/>
      <c r="AM220" s="1092" t="s">
        <v>950</v>
      </c>
      <c r="AN220" s="1092"/>
      <c r="AO220" s="1087"/>
      <c r="AP220" s="1087"/>
      <c r="AQ220" s="1087"/>
      <c r="AR220" s="1087"/>
      <c r="AS220" s="1087"/>
      <c r="AT220" s="1087"/>
      <c r="AU220" s="1087"/>
      <c r="AV220" s="1087"/>
      <c r="AW220" s="1087"/>
      <c r="AX220" s="1087"/>
      <c r="AY220" s="1087"/>
      <c r="AZ220" s="1087"/>
      <c r="BA220" s="1087"/>
      <c r="BB220" s="1087"/>
      <c r="BC220" s="1087"/>
      <c r="BD220" s="1088"/>
      <c r="BE220" s="1085"/>
      <c r="BF220" s="1093"/>
      <c r="BG220" s="1093"/>
      <c r="BH220" s="1093"/>
      <c r="BI220" s="1093"/>
      <c r="BJ220" s="1080"/>
    </row>
    <row r="221" spans="2:62" ht="20.25" customHeight="1">
      <c r="B221" s="1077"/>
      <c r="C221" s="1078"/>
      <c r="D221" s="1078"/>
      <c r="E221" s="1078"/>
      <c r="F221" s="1078"/>
      <c r="G221" s="1078"/>
      <c r="H221" s="1078"/>
      <c r="I221" s="1086"/>
      <c r="J221" s="865"/>
      <c r="K221" s="1094"/>
      <c r="L221" s="1094"/>
      <c r="M221" s="1094" t="s">
        <v>951</v>
      </c>
      <c r="N221" s="1094"/>
      <c r="O221" s="1094" t="s">
        <v>952</v>
      </c>
      <c r="P221" s="1094"/>
      <c r="Q221" s="865"/>
      <c r="R221" s="1094" t="s">
        <v>951</v>
      </c>
      <c r="S221" s="1094"/>
      <c r="T221" s="1094" t="s">
        <v>952</v>
      </c>
      <c r="U221" s="1094"/>
      <c r="V221" s="865"/>
      <c r="W221" s="1092" t="s">
        <v>953</v>
      </c>
      <c r="X221" s="1092"/>
      <c r="Y221" s="865"/>
      <c r="Z221" s="1087"/>
      <c r="AA221" s="1094"/>
      <c r="AB221" s="1094"/>
      <c r="AC221" s="1094" t="s">
        <v>951</v>
      </c>
      <c r="AD221" s="1094"/>
      <c r="AE221" s="1094" t="s">
        <v>952</v>
      </c>
      <c r="AF221" s="1094"/>
      <c r="AG221" s="865"/>
      <c r="AH221" s="1094" t="s">
        <v>951</v>
      </c>
      <c r="AI221" s="1094"/>
      <c r="AJ221" s="1094" t="s">
        <v>952</v>
      </c>
      <c r="AK221" s="1094"/>
      <c r="AL221" s="865"/>
      <c r="AM221" s="1092" t="s">
        <v>953</v>
      </c>
      <c r="AN221" s="1092"/>
      <c r="AO221" s="1087"/>
      <c r="AP221" s="1087"/>
      <c r="AQ221" s="1092" t="s">
        <v>906</v>
      </c>
      <c r="AR221" s="1092"/>
      <c r="AS221" s="1092"/>
      <c r="AT221" s="1092"/>
      <c r="AU221" s="865"/>
      <c r="AV221" s="1092" t="s">
        <v>913</v>
      </c>
      <c r="AW221" s="1092"/>
      <c r="AX221" s="1092"/>
      <c r="AY221" s="1092"/>
      <c r="AZ221" s="865"/>
      <c r="BA221" s="1094" t="s">
        <v>954</v>
      </c>
      <c r="BB221" s="1094"/>
      <c r="BC221" s="1094"/>
      <c r="BD221" s="1094"/>
      <c r="BE221" s="1085"/>
      <c r="BF221" s="1095"/>
      <c r="BG221" s="1095"/>
      <c r="BH221" s="1095"/>
      <c r="BI221" s="1095"/>
      <c r="BJ221" s="1080"/>
    </row>
    <row r="222" spans="2:62" ht="20.25" customHeight="1">
      <c r="B222" s="1077"/>
      <c r="C222" s="1078"/>
      <c r="D222" s="1078"/>
      <c r="E222" s="1078"/>
      <c r="F222" s="1078"/>
      <c r="G222" s="1078"/>
      <c r="H222" s="1078"/>
      <c r="I222" s="1086"/>
      <c r="J222" s="865"/>
      <c r="K222" s="1096" t="s">
        <v>955</v>
      </c>
      <c r="L222" s="1096"/>
      <c r="M222" s="1097">
        <f>SUMIFS($BB$17:$BB$216,$F$17:$F$216,"看護職員",$H$17:$H$216,"A")</f>
        <v>0</v>
      </c>
      <c r="N222" s="1097"/>
      <c r="O222" s="1098">
        <f>SUMIFS($BD$17:$BD$216,$F$17:$F$216,"看護職員",$H$17:$H$216,"A")</f>
        <v>0</v>
      </c>
      <c r="P222" s="1098"/>
      <c r="Q222" s="1099"/>
      <c r="R222" s="1100">
        <v>0</v>
      </c>
      <c r="S222" s="1100"/>
      <c r="T222" s="1100">
        <v>0</v>
      </c>
      <c r="U222" s="1100"/>
      <c r="V222" s="1099"/>
      <c r="W222" s="1101">
        <v>0</v>
      </c>
      <c r="X222" s="1102"/>
      <c r="Y222" s="865"/>
      <c r="Z222" s="1087"/>
      <c r="AA222" s="1096" t="s">
        <v>955</v>
      </c>
      <c r="AB222" s="1096"/>
      <c r="AC222" s="1097">
        <f>SUMIFS($BB$17:$BB$216,$F$17:$F$216,"介護職員",$H$17:$H$216,"A")</f>
        <v>0</v>
      </c>
      <c r="AD222" s="1097"/>
      <c r="AE222" s="1098">
        <f>SUMIFS($BD$17:$BD$216,$F$17:$F$216,"介護職員",$H$17:$H$216,"A")</f>
        <v>0</v>
      </c>
      <c r="AF222" s="1098"/>
      <c r="AG222" s="1099"/>
      <c r="AH222" s="1100">
        <v>0</v>
      </c>
      <c r="AI222" s="1100"/>
      <c r="AJ222" s="1100">
        <v>0</v>
      </c>
      <c r="AK222" s="1100"/>
      <c r="AL222" s="1099"/>
      <c r="AM222" s="1101">
        <v>0</v>
      </c>
      <c r="AN222" s="1102"/>
      <c r="AO222" s="1087"/>
      <c r="AP222" s="1087"/>
      <c r="AQ222" s="1103">
        <f>U236</f>
        <v>0</v>
      </c>
      <c r="AR222" s="1096"/>
      <c r="AS222" s="1096"/>
      <c r="AT222" s="1096"/>
      <c r="AU222" s="1104" t="s">
        <v>956</v>
      </c>
      <c r="AV222" s="1103">
        <f>AK236</f>
        <v>0</v>
      </c>
      <c r="AW222" s="1096"/>
      <c r="AX222" s="1096"/>
      <c r="AY222" s="1096"/>
      <c r="AZ222" s="1104" t="s">
        <v>957</v>
      </c>
      <c r="BA222" s="1105">
        <f>ROUNDDOWN(AQ222+AV222,1)</f>
        <v>0</v>
      </c>
      <c r="BB222" s="1105"/>
      <c r="BC222" s="1105"/>
      <c r="BD222" s="1105"/>
      <c r="BE222" s="1085"/>
      <c r="BF222" s="1106"/>
      <c r="BG222" s="1106"/>
      <c r="BH222" s="1106"/>
      <c r="BI222" s="1106"/>
      <c r="BJ222" s="1080"/>
    </row>
    <row r="223" spans="2:62" ht="20.25" customHeight="1">
      <c r="B223" s="1077"/>
      <c r="C223" s="1078"/>
      <c r="D223" s="1078"/>
      <c r="E223" s="1078"/>
      <c r="F223" s="1078"/>
      <c r="G223" s="1078"/>
      <c r="H223" s="1078"/>
      <c r="I223" s="1086"/>
      <c r="J223" s="865"/>
      <c r="K223" s="1096" t="s">
        <v>958</v>
      </c>
      <c r="L223" s="1096"/>
      <c r="M223" s="1097">
        <f>SUMIFS($BB$17:$BB$216,$F$17:$F$216,"看護職員",$H$17:$H$216,"B")</f>
        <v>0</v>
      </c>
      <c r="N223" s="1097"/>
      <c r="O223" s="1098">
        <f>SUMIFS($BD$17:$BD$216,$F$17:$F$216,"看護職員",$H$17:$H$216,"B")</f>
        <v>0</v>
      </c>
      <c r="P223" s="1098"/>
      <c r="Q223" s="1099"/>
      <c r="R223" s="1100">
        <v>0</v>
      </c>
      <c r="S223" s="1100"/>
      <c r="T223" s="1100">
        <v>0</v>
      </c>
      <c r="U223" s="1100"/>
      <c r="V223" s="1099"/>
      <c r="W223" s="1101">
        <v>0</v>
      </c>
      <c r="X223" s="1102"/>
      <c r="Y223" s="865"/>
      <c r="Z223" s="1087"/>
      <c r="AA223" s="1096" t="s">
        <v>958</v>
      </c>
      <c r="AB223" s="1096"/>
      <c r="AC223" s="1097">
        <f>SUMIFS($BB$17:$BB$216,$F$17:$F$216,"介護職員",$H$17:$H$216,"B")</f>
        <v>0</v>
      </c>
      <c r="AD223" s="1097"/>
      <c r="AE223" s="1098">
        <f>SUMIFS($BD$17:$BD$216,$F$17:$F$216,"介護職員",$H$17:$H$216,"B")</f>
        <v>0</v>
      </c>
      <c r="AF223" s="1098"/>
      <c r="AG223" s="1099"/>
      <c r="AH223" s="1100">
        <v>0</v>
      </c>
      <c r="AI223" s="1100"/>
      <c r="AJ223" s="1100">
        <v>0</v>
      </c>
      <c r="AK223" s="1100"/>
      <c r="AL223" s="1099"/>
      <c r="AM223" s="1101">
        <v>0</v>
      </c>
      <c r="AN223" s="1102"/>
      <c r="AO223" s="1087"/>
      <c r="AP223" s="1087"/>
      <c r="AQ223" s="1087"/>
      <c r="AR223" s="1087"/>
      <c r="AS223" s="1087"/>
      <c r="AT223" s="1087"/>
      <c r="AU223" s="1087"/>
      <c r="AV223" s="1087"/>
      <c r="AW223" s="1087"/>
      <c r="AX223" s="1087"/>
      <c r="AY223" s="1087"/>
      <c r="AZ223" s="1087"/>
      <c r="BA223" s="1087"/>
      <c r="BB223" s="1087"/>
      <c r="BC223" s="1087"/>
      <c r="BD223" s="1088"/>
      <c r="BE223" s="1085"/>
      <c r="BF223" s="1080"/>
      <c r="BG223" s="1080"/>
      <c r="BH223" s="1080"/>
      <c r="BI223" s="1080"/>
      <c r="BJ223" s="1080"/>
    </row>
    <row r="224" spans="2:62" ht="20.25" customHeight="1">
      <c r="B224" s="1077"/>
      <c r="C224" s="1078"/>
      <c r="D224" s="1078"/>
      <c r="E224" s="1078"/>
      <c r="F224" s="1078"/>
      <c r="G224" s="1078"/>
      <c r="H224" s="1078"/>
      <c r="I224" s="1086"/>
      <c r="J224" s="865"/>
      <c r="K224" s="1096" t="s">
        <v>959</v>
      </c>
      <c r="L224" s="1096"/>
      <c r="M224" s="1097">
        <f>SUMIFS($BB$17:$BB$216,$F$17:$F$216,"看護職員",$H$17:$H$216,"C")</f>
        <v>0</v>
      </c>
      <c r="N224" s="1097"/>
      <c r="O224" s="1098">
        <f>SUMIFS($BD$17:$BD$216,$F$17:$F$216,"看護職員",$H$17:$H$216,"C")</f>
        <v>0</v>
      </c>
      <c r="P224" s="1098"/>
      <c r="Q224" s="1099"/>
      <c r="R224" s="1100">
        <v>0</v>
      </c>
      <c r="S224" s="1100"/>
      <c r="T224" s="1107">
        <v>0</v>
      </c>
      <c r="U224" s="1107"/>
      <c r="V224" s="1099"/>
      <c r="W224" s="1108" t="s">
        <v>960</v>
      </c>
      <c r="X224" s="1109"/>
      <c r="Y224" s="865"/>
      <c r="Z224" s="1087"/>
      <c r="AA224" s="1096" t="s">
        <v>959</v>
      </c>
      <c r="AB224" s="1096"/>
      <c r="AC224" s="1097">
        <f>SUMIFS($BB$17:$BB$216,$F$17:$F$216,"介護職員",$H$17:$H$216,"C")</f>
        <v>0</v>
      </c>
      <c r="AD224" s="1097"/>
      <c r="AE224" s="1098">
        <f>SUMIFS($BD$17:$BD$216,$F$17:$F$216,"介護職員",$H$17:$H$216,"C")</f>
        <v>0</v>
      </c>
      <c r="AF224" s="1098"/>
      <c r="AG224" s="1099"/>
      <c r="AH224" s="1100">
        <v>0</v>
      </c>
      <c r="AI224" s="1100"/>
      <c r="AJ224" s="1107">
        <v>0</v>
      </c>
      <c r="AK224" s="1107"/>
      <c r="AL224" s="1099"/>
      <c r="AM224" s="1108" t="s">
        <v>960</v>
      </c>
      <c r="AN224" s="1109"/>
      <c r="AO224" s="1087"/>
      <c r="AP224" s="1087"/>
      <c r="AQ224" s="1087"/>
      <c r="AR224" s="1087"/>
      <c r="AS224" s="1087"/>
      <c r="AT224" s="1087"/>
      <c r="AU224" s="1087"/>
      <c r="AV224" s="1087"/>
      <c r="AW224" s="1087"/>
      <c r="AX224" s="1087"/>
      <c r="AY224" s="1087"/>
      <c r="AZ224" s="1087"/>
      <c r="BA224" s="1087"/>
      <c r="BB224" s="1087"/>
      <c r="BC224" s="1087"/>
      <c r="BD224" s="1088"/>
      <c r="BE224" s="1085"/>
      <c r="BF224" s="1080"/>
      <c r="BG224" s="1080"/>
      <c r="BH224" s="1080"/>
      <c r="BI224" s="1080"/>
      <c r="BJ224" s="1080"/>
    </row>
    <row r="225" spans="2:62" ht="20.25" customHeight="1">
      <c r="B225" s="1077"/>
      <c r="C225" s="1078"/>
      <c r="D225" s="1078"/>
      <c r="E225" s="1078"/>
      <c r="F225" s="1078"/>
      <c r="G225" s="1078"/>
      <c r="H225" s="1078"/>
      <c r="I225" s="1086"/>
      <c r="J225" s="865"/>
      <c r="K225" s="1096" t="s">
        <v>961</v>
      </c>
      <c r="L225" s="1096"/>
      <c r="M225" s="1097">
        <f>SUMIFS($BB$17:$BB$216,$F$17:$F$216,"看護職員",$H$17:$H$216,"D")</f>
        <v>0</v>
      </c>
      <c r="N225" s="1097"/>
      <c r="O225" s="1098">
        <f>SUMIFS($BD$17:$BD$216,$F$17:$F$216,"看護職員",$H$17:$H$216,"D")</f>
        <v>0</v>
      </c>
      <c r="P225" s="1098"/>
      <c r="Q225" s="1099"/>
      <c r="R225" s="1100">
        <v>0</v>
      </c>
      <c r="S225" s="1100"/>
      <c r="T225" s="1107">
        <v>0</v>
      </c>
      <c r="U225" s="1107"/>
      <c r="V225" s="1099"/>
      <c r="W225" s="1108" t="s">
        <v>960</v>
      </c>
      <c r="X225" s="1109"/>
      <c r="Y225" s="865"/>
      <c r="Z225" s="1087"/>
      <c r="AA225" s="1096" t="s">
        <v>961</v>
      </c>
      <c r="AB225" s="1096"/>
      <c r="AC225" s="1097">
        <f>SUMIFS($BB$17:$BB$216,$F$17:$F$216,"介護職員",$H$17:$H$216,"D")</f>
        <v>0</v>
      </c>
      <c r="AD225" s="1097"/>
      <c r="AE225" s="1098">
        <f>SUMIFS($BD$17:$BD$216,$F$17:$F$216,"介護職員",$H$17:$H$216,"D")</f>
        <v>0</v>
      </c>
      <c r="AF225" s="1098"/>
      <c r="AG225" s="1099"/>
      <c r="AH225" s="1100">
        <v>0</v>
      </c>
      <c r="AI225" s="1100"/>
      <c r="AJ225" s="1107">
        <v>0</v>
      </c>
      <c r="AK225" s="1107"/>
      <c r="AL225" s="1099"/>
      <c r="AM225" s="1108" t="s">
        <v>960</v>
      </c>
      <c r="AN225" s="1109"/>
      <c r="AO225" s="1087"/>
      <c r="AP225" s="1087"/>
      <c r="AQ225" s="865" t="s">
        <v>962</v>
      </c>
      <c r="AR225" s="865"/>
      <c r="AS225" s="865"/>
      <c r="AT225" s="865"/>
      <c r="AU225" s="865"/>
      <c r="AV225" s="865"/>
      <c r="AW225" s="1087"/>
      <c r="AX225" s="1087"/>
      <c r="AY225" s="1087"/>
      <c r="AZ225" s="1087"/>
      <c r="BA225" s="1087"/>
      <c r="BB225" s="1087"/>
      <c r="BC225" s="1087"/>
      <c r="BD225" s="1088"/>
      <c r="BE225" s="1085"/>
      <c r="BF225" s="1080"/>
      <c r="BG225" s="1080"/>
      <c r="BH225" s="1080"/>
      <c r="BI225" s="1080"/>
      <c r="BJ225" s="1080"/>
    </row>
    <row r="226" spans="2:62" ht="20.25" customHeight="1">
      <c r="B226" s="1077"/>
      <c r="C226" s="1078"/>
      <c r="D226" s="1078"/>
      <c r="E226" s="1078"/>
      <c r="F226" s="1078"/>
      <c r="G226" s="1078"/>
      <c r="H226" s="1078"/>
      <c r="I226" s="1086"/>
      <c r="J226" s="865"/>
      <c r="K226" s="1096" t="s">
        <v>954</v>
      </c>
      <c r="L226" s="1096"/>
      <c r="M226" s="1097">
        <f>SUM(M222:N225)</f>
        <v>0</v>
      </c>
      <c r="N226" s="1097"/>
      <c r="O226" s="1098">
        <f>SUM(O222:P225)</f>
        <v>0</v>
      </c>
      <c r="P226" s="1098"/>
      <c r="Q226" s="1099"/>
      <c r="R226" s="1097">
        <f>SUM(R222:S225)</f>
        <v>0</v>
      </c>
      <c r="S226" s="1097"/>
      <c r="T226" s="1098">
        <f>SUM(T222:U225)</f>
        <v>0</v>
      </c>
      <c r="U226" s="1098"/>
      <c r="V226" s="1099"/>
      <c r="W226" s="1110">
        <f>SUM(W222:X223)</f>
        <v>0</v>
      </c>
      <c r="X226" s="1111"/>
      <c r="Y226" s="865"/>
      <c r="Z226" s="1087"/>
      <c r="AA226" s="1096" t="s">
        <v>954</v>
      </c>
      <c r="AB226" s="1096"/>
      <c r="AC226" s="1097">
        <f>SUM(AC222:AD225)</f>
        <v>0</v>
      </c>
      <c r="AD226" s="1097"/>
      <c r="AE226" s="1098">
        <f>SUM(AE222:AF225)</f>
        <v>0</v>
      </c>
      <c r="AF226" s="1098"/>
      <c r="AG226" s="1099"/>
      <c r="AH226" s="1097">
        <f>SUM(AH222:AI225)</f>
        <v>0</v>
      </c>
      <c r="AI226" s="1097"/>
      <c r="AJ226" s="1098">
        <f>SUM(AJ222:AK225)</f>
        <v>0</v>
      </c>
      <c r="AK226" s="1098"/>
      <c r="AL226" s="1099"/>
      <c r="AM226" s="1110">
        <f>SUM(AM222:AN223)</f>
        <v>0</v>
      </c>
      <c r="AN226" s="1111"/>
      <c r="AO226" s="1087"/>
      <c r="AP226" s="1087"/>
      <c r="AQ226" s="1096" t="s">
        <v>963</v>
      </c>
      <c r="AR226" s="1096"/>
      <c r="AS226" s="1096" t="s">
        <v>964</v>
      </c>
      <c r="AT226" s="1096"/>
      <c r="AU226" s="1096"/>
      <c r="AV226" s="1096"/>
      <c r="AW226" s="1087"/>
      <c r="AX226" s="1087"/>
      <c r="AY226" s="1087"/>
      <c r="AZ226" s="1087"/>
      <c r="BA226" s="1087"/>
      <c r="BB226" s="1087"/>
      <c r="BC226" s="1087"/>
      <c r="BD226" s="1088"/>
      <c r="BE226" s="1085"/>
      <c r="BF226" s="1080"/>
      <c r="BG226" s="1080"/>
      <c r="BH226" s="1080"/>
      <c r="BI226" s="1080"/>
      <c r="BJ226" s="1080"/>
    </row>
    <row r="227" spans="2:62" ht="20.25" customHeight="1">
      <c r="B227" s="1077"/>
      <c r="C227" s="1078"/>
      <c r="D227" s="1078"/>
      <c r="E227" s="1078"/>
      <c r="F227" s="1078"/>
      <c r="G227" s="1078"/>
      <c r="H227" s="1078"/>
      <c r="I227" s="1086"/>
      <c r="J227" s="1086"/>
      <c r="K227" s="1112"/>
      <c r="L227" s="1112"/>
      <c r="M227" s="1112"/>
      <c r="N227" s="1112"/>
      <c r="O227" s="1113"/>
      <c r="P227" s="1113"/>
      <c r="Q227" s="1113"/>
      <c r="R227" s="1114"/>
      <c r="S227" s="1114"/>
      <c r="T227" s="1114"/>
      <c r="U227" s="1114"/>
      <c r="V227" s="1115"/>
      <c r="W227" s="1087"/>
      <c r="X227" s="1087"/>
      <c r="Y227" s="1087"/>
      <c r="Z227" s="1087"/>
      <c r="AA227" s="1112"/>
      <c r="AB227" s="1112"/>
      <c r="AC227" s="1112"/>
      <c r="AD227" s="1112"/>
      <c r="AE227" s="1113"/>
      <c r="AF227" s="1113"/>
      <c r="AG227" s="1113"/>
      <c r="AH227" s="1114"/>
      <c r="AI227" s="1114"/>
      <c r="AJ227" s="1114"/>
      <c r="AK227" s="1114"/>
      <c r="AL227" s="1115"/>
      <c r="AM227" s="1087"/>
      <c r="AN227" s="1087"/>
      <c r="AO227" s="1087"/>
      <c r="AP227" s="1087"/>
      <c r="AQ227" s="1096" t="s">
        <v>955</v>
      </c>
      <c r="AR227" s="1096"/>
      <c r="AS227" s="1096" t="s">
        <v>965</v>
      </c>
      <c r="AT227" s="1096"/>
      <c r="AU227" s="1096"/>
      <c r="AV227" s="1096"/>
      <c r="AW227" s="1087"/>
      <c r="AX227" s="1087"/>
      <c r="AY227" s="1087"/>
      <c r="AZ227" s="1087"/>
      <c r="BA227" s="1087"/>
      <c r="BB227" s="1087"/>
      <c r="BC227" s="1087"/>
      <c r="BD227" s="1088"/>
      <c r="BE227" s="1085"/>
      <c r="BF227" s="1080"/>
      <c r="BG227" s="1080"/>
      <c r="BH227" s="1080"/>
      <c r="BI227" s="1080"/>
      <c r="BJ227" s="1080"/>
    </row>
    <row r="228" spans="2:62" ht="20.25" customHeight="1">
      <c r="B228" s="1077"/>
      <c r="C228" s="1078"/>
      <c r="D228" s="1078"/>
      <c r="E228" s="1078"/>
      <c r="F228" s="1078"/>
      <c r="G228" s="1078"/>
      <c r="H228" s="1078"/>
      <c r="I228" s="1086"/>
      <c r="J228" s="1086"/>
      <c r="K228" s="872" t="s">
        <v>966</v>
      </c>
      <c r="L228" s="865"/>
      <c r="M228" s="865"/>
      <c r="N228" s="865"/>
      <c r="O228" s="865"/>
      <c r="P228" s="865"/>
      <c r="Q228" s="1116" t="s">
        <v>967</v>
      </c>
      <c r="R228" s="1117" t="s">
        <v>968</v>
      </c>
      <c r="S228" s="1118"/>
      <c r="T228" s="1116"/>
      <c r="U228" s="1116"/>
      <c r="V228" s="865"/>
      <c r="W228" s="865"/>
      <c r="X228" s="865"/>
      <c r="Y228" s="1087"/>
      <c r="Z228" s="1087"/>
      <c r="AA228" s="872" t="s">
        <v>966</v>
      </c>
      <c r="AB228" s="865"/>
      <c r="AC228" s="865"/>
      <c r="AD228" s="865"/>
      <c r="AE228" s="865"/>
      <c r="AF228" s="865"/>
      <c r="AG228" s="1116" t="s">
        <v>967</v>
      </c>
      <c r="AH228" s="1119" t="str">
        <f>R228</f>
        <v>週</v>
      </c>
      <c r="AI228" s="1120"/>
      <c r="AJ228" s="1116"/>
      <c r="AK228" s="1116"/>
      <c r="AL228" s="865"/>
      <c r="AM228" s="865"/>
      <c r="AN228" s="865"/>
      <c r="AO228" s="1087"/>
      <c r="AP228" s="1087"/>
      <c r="AQ228" s="1096" t="s">
        <v>958</v>
      </c>
      <c r="AR228" s="1096"/>
      <c r="AS228" s="1096" t="s">
        <v>969</v>
      </c>
      <c r="AT228" s="1096"/>
      <c r="AU228" s="1096"/>
      <c r="AV228" s="1096"/>
      <c r="AW228" s="1087"/>
      <c r="AX228" s="1087"/>
      <c r="AY228" s="1087"/>
      <c r="AZ228" s="1087"/>
      <c r="BA228" s="1087"/>
      <c r="BB228" s="1087"/>
      <c r="BC228" s="1087"/>
      <c r="BD228" s="1088"/>
      <c r="BE228" s="1085"/>
      <c r="BF228" s="1080"/>
      <c r="BG228" s="1080"/>
      <c r="BH228" s="1080"/>
      <c r="BI228" s="1080"/>
      <c r="BJ228" s="1080"/>
    </row>
    <row r="229" spans="2:62" ht="20.25" customHeight="1">
      <c r="B229" s="1077"/>
      <c r="C229" s="1078"/>
      <c r="D229" s="1078"/>
      <c r="E229" s="1078"/>
      <c r="F229" s="1078"/>
      <c r="G229" s="1078"/>
      <c r="H229" s="1078"/>
      <c r="I229" s="1086"/>
      <c r="J229" s="1086"/>
      <c r="K229" s="865" t="s">
        <v>970</v>
      </c>
      <c r="L229" s="865"/>
      <c r="M229" s="865"/>
      <c r="N229" s="865"/>
      <c r="O229" s="865"/>
      <c r="P229" s="865" t="s">
        <v>971</v>
      </c>
      <c r="Q229" s="865"/>
      <c r="R229" s="865"/>
      <c r="S229" s="865"/>
      <c r="T229" s="872"/>
      <c r="U229" s="865"/>
      <c r="V229" s="865"/>
      <c r="W229" s="865"/>
      <c r="X229" s="865"/>
      <c r="Y229" s="1087"/>
      <c r="Z229" s="1087"/>
      <c r="AA229" s="865" t="s">
        <v>970</v>
      </c>
      <c r="AB229" s="865"/>
      <c r="AC229" s="865"/>
      <c r="AD229" s="865"/>
      <c r="AE229" s="865"/>
      <c r="AF229" s="865" t="s">
        <v>971</v>
      </c>
      <c r="AG229" s="865"/>
      <c r="AH229" s="865"/>
      <c r="AI229" s="865"/>
      <c r="AJ229" s="872"/>
      <c r="AK229" s="865"/>
      <c r="AL229" s="865"/>
      <c r="AM229" s="865"/>
      <c r="AN229" s="865"/>
      <c r="AO229" s="1087"/>
      <c r="AP229" s="1087"/>
      <c r="AQ229" s="1096" t="s">
        <v>959</v>
      </c>
      <c r="AR229" s="1096"/>
      <c r="AS229" s="1096" t="s">
        <v>972</v>
      </c>
      <c r="AT229" s="1096"/>
      <c r="AU229" s="1096"/>
      <c r="AV229" s="1096"/>
      <c r="AW229" s="1087"/>
      <c r="AX229" s="1087"/>
      <c r="AY229" s="1087"/>
      <c r="AZ229" s="1087"/>
      <c r="BA229" s="1087"/>
      <c r="BB229" s="1087"/>
      <c r="BC229" s="1087"/>
      <c r="BD229" s="1088"/>
      <c r="BE229" s="1085"/>
      <c r="BF229" s="1080"/>
      <c r="BG229" s="1080"/>
      <c r="BH229" s="1080"/>
      <c r="BI229" s="1080"/>
      <c r="BJ229" s="1080"/>
    </row>
    <row r="230" spans="2:62" ht="20.25" customHeight="1">
      <c r="B230" s="1077"/>
      <c r="C230" s="1078"/>
      <c r="D230" s="1078"/>
      <c r="E230" s="1078"/>
      <c r="F230" s="1078"/>
      <c r="G230" s="1078"/>
      <c r="H230" s="1078"/>
      <c r="I230" s="1086"/>
      <c r="J230" s="1086"/>
      <c r="K230" s="865" t="str">
        <f>IF($R$228="週","対象時間数（週平均）","対象時間数（当月合計）")</f>
        <v>対象時間数（週平均）</v>
      </c>
      <c r="L230" s="865"/>
      <c r="M230" s="865"/>
      <c r="N230" s="865"/>
      <c r="O230" s="865"/>
      <c r="P230" s="865" t="str">
        <f>IF($R$228="週","週に勤務すべき時間数","当月に勤務すべき時間数")</f>
        <v>週に勤務すべき時間数</v>
      </c>
      <c r="Q230" s="865"/>
      <c r="R230" s="865"/>
      <c r="S230" s="865"/>
      <c r="T230" s="872"/>
      <c r="U230" s="865" t="s">
        <v>973</v>
      </c>
      <c r="V230" s="865"/>
      <c r="W230" s="865"/>
      <c r="X230" s="865"/>
      <c r="Y230" s="1087"/>
      <c r="Z230" s="1087"/>
      <c r="AA230" s="865" t="str">
        <f>IF(AH228="週","対象時間数（週平均）","対象時間数（当月合計）")</f>
        <v>対象時間数（週平均）</v>
      </c>
      <c r="AB230" s="865"/>
      <c r="AC230" s="865"/>
      <c r="AD230" s="865"/>
      <c r="AE230" s="865"/>
      <c r="AF230" s="865" t="str">
        <f>IF($AH$228="週","週に勤務すべき時間数","当月に勤務すべき時間数")</f>
        <v>週に勤務すべき時間数</v>
      </c>
      <c r="AG230" s="865"/>
      <c r="AH230" s="865"/>
      <c r="AI230" s="865"/>
      <c r="AJ230" s="872"/>
      <c r="AK230" s="865" t="s">
        <v>973</v>
      </c>
      <c r="AL230" s="865"/>
      <c r="AM230" s="865"/>
      <c r="AN230" s="865"/>
      <c r="AO230" s="1087"/>
      <c r="AP230" s="1087"/>
      <c r="AQ230" s="1096" t="s">
        <v>961</v>
      </c>
      <c r="AR230" s="1096"/>
      <c r="AS230" s="1096" t="s">
        <v>974</v>
      </c>
      <c r="AT230" s="1096"/>
      <c r="AU230" s="1096"/>
      <c r="AV230" s="1096"/>
      <c r="AW230" s="1087"/>
      <c r="AX230" s="1087"/>
      <c r="AY230" s="1087"/>
      <c r="AZ230" s="1087"/>
      <c r="BA230" s="1087"/>
      <c r="BB230" s="1087"/>
      <c r="BC230" s="1087"/>
      <c r="BD230" s="1088"/>
      <c r="BE230" s="1085"/>
      <c r="BF230" s="1080"/>
      <c r="BG230" s="1080"/>
      <c r="BH230" s="1080"/>
      <c r="BI230" s="1080"/>
      <c r="BJ230" s="1080"/>
    </row>
    <row r="231" spans="2:62" ht="20.25" customHeight="1">
      <c r="I231" s="865"/>
      <c r="J231" s="865"/>
      <c r="K231" s="1121">
        <f>IF($R$228="週",T226,R226)</f>
        <v>0</v>
      </c>
      <c r="L231" s="1121"/>
      <c r="M231" s="1121"/>
      <c r="N231" s="1121"/>
      <c r="O231" s="1104" t="s">
        <v>975</v>
      </c>
      <c r="P231" s="1096">
        <f>IF($R$228="週",$BA$6,$BE$6)</f>
        <v>40</v>
      </c>
      <c r="Q231" s="1096"/>
      <c r="R231" s="1096"/>
      <c r="S231" s="1096"/>
      <c r="T231" s="1104" t="s">
        <v>957</v>
      </c>
      <c r="U231" s="1122">
        <f>ROUNDDOWN(K231/P231,1)</f>
        <v>0</v>
      </c>
      <c r="V231" s="1122"/>
      <c r="W231" s="1122"/>
      <c r="X231" s="1122"/>
      <c r="Y231" s="865"/>
      <c r="Z231" s="865"/>
      <c r="AA231" s="1121">
        <f>IF($AH$228="週",AJ226,AH226)</f>
        <v>0</v>
      </c>
      <c r="AB231" s="1121"/>
      <c r="AC231" s="1121"/>
      <c r="AD231" s="1121"/>
      <c r="AE231" s="1104" t="s">
        <v>975</v>
      </c>
      <c r="AF231" s="1096">
        <f>IF($AH$228="週",$BA$6,$BE$6)</f>
        <v>40</v>
      </c>
      <c r="AG231" s="1096"/>
      <c r="AH231" s="1096"/>
      <c r="AI231" s="1096"/>
      <c r="AJ231" s="1104" t="s">
        <v>957</v>
      </c>
      <c r="AK231" s="1122">
        <f>ROUNDDOWN(AA231/AF231,1)</f>
        <v>0</v>
      </c>
      <c r="AL231" s="1122"/>
      <c r="AM231" s="1122"/>
      <c r="AN231" s="1122"/>
      <c r="AO231" s="865"/>
      <c r="AP231" s="865"/>
      <c r="AQ231" s="865"/>
      <c r="AR231" s="865"/>
      <c r="AS231" s="865"/>
      <c r="AT231" s="865"/>
      <c r="AU231" s="865"/>
      <c r="AV231" s="865"/>
      <c r="AW231" s="865"/>
      <c r="AX231" s="865"/>
      <c r="AY231" s="865"/>
      <c r="AZ231" s="865"/>
      <c r="BA231" s="865"/>
      <c r="BB231" s="865"/>
      <c r="BC231" s="865"/>
      <c r="BD231" s="865"/>
    </row>
    <row r="232" spans="2:62" ht="20.25" customHeight="1">
      <c r="I232" s="865"/>
      <c r="J232" s="865"/>
      <c r="K232" s="865"/>
      <c r="L232" s="865"/>
      <c r="M232" s="865"/>
      <c r="N232" s="865"/>
      <c r="O232" s="865"/>
      <c r="P232" s="865"/>
      <c r="Q232" s="865"/>
      <c r="R232" s="865"/>
      <c r="S232" s="865"/>
      <c r="T232" s="872"/>
      <c r="U232" s="865" t="s">
        <v>976</v>
      </c>
      <c r="V232" s="865"/>
      <c r="W232" s="865"/>
      <c r="X232" s="865"/>
      <c r="Y232" s="865"/>
      <c r="Z232" s="865"/>
      <c r="AA232" s="865"/>
      <c r="AB232" s="865"/>
      <c r="AC232" s="865"/>
      <c r="AD232" s="865"/>
      <c r="AE232" s="865"/>
      <c r="AF232" s="865"/>
      <c r="AG232" s="865"/>
      <c r="AH232" s="865"/>
      <c r="AI232" s="865"/>
      <c r="AJ232" s="872"/>
      <c r="AK232" s="865" t="s">
        <v>976</v>
      </c>
      <c r="AL232" s="865"/>
      <c r="AM232" s="865"/>
      <c r="AN232" s="865"/>
      <c r="AO232" s="865"/>
      <c r="AP232" s="865"/>
      <c r="AQ232" s="865"/>
      <c r="AR232" s="865"/>
      <c r="AS232" s="865"/>
      <c r="AT232" s="865"/>
      <c r="AU232" s="865"/>
      <c r="AV232" s="865"/>
      <c r="AW232" s="865"/>
      <c r="AX232" s="865"/>
      <c r="AY232" s="865"/>
      <c r="AZ232" s="865"/>
      <c r="BA232" s="865"/>
      <c r="BB232" s="865"/>
      <c r="BC232" s="865"/>
      <c r="BD232" s="865"/>
    </row>
    <row r="233" spans="2:62" ht="20.25" customHeight="1">
      <c r="I233" s="865"/>
      <c r="J233" s="865"/>
      <c r="K233" s="865" t="s">
        <v>977</v>
      </c>
      <c r="L233" s="865"/>
      <c r="M233" s="865"/>
      <c r="N233" s="865"/>
      <c r="O233" s="865"/>
      <c r="P233" s="865"/>
      <c r="Q233" s="865"/>
      <c r="R233" s="865"/>
      <c r="S233" s="865"/>
      <c r="T233" s="872"/>
      <c r="U233" s="865"/>
      <c r="V233" s="865"/>
      <c r="W233" s="865"/>
      <c r="X233" s="865"/>
      <c r="Y233" s="865"/>
      <c r="Z233" s="865"/>
      <c r="AA233" s="865" t="s">
        <v>978</v>
      </c>
      <c r="AB233" s="865"/>
      <c r="AC233" s="865"/>
      <c r="AD233" s="865"/>
      <c r="AE233" s="865"/>
      <c r="AF233" s="865"/>
      <c r="AG233" s="865"/>
      <c r="AH233" s="865"/>
      <c r="AI233" s="865"/>
      <c r="AJ233" s="872"/>
      <c r="AK233" s="865"/>
      <c r="AL233" s="865"/>
      <c r="AM233" s="865"/>
      <c r="AN233" s="865"/>
      <c r="AO233" s="865"/>
      <c r="AP233" s="865"/>
      <c r="AQ233" s="865"/>
      <c r="AR233" s="865"/>
      <c r="AS233" s="865"/>
      <c r="AT233" s="865"/>
      <c r="AU233" s="865"/>
      <c r="AV233" s="865"/>
      <c r="AW233" s="865"/>
      <c r="AX233" s="865"/>
      <c r="AY233" s="865"/>
      <c r="AZ233" s="865"/>
      <c r="BA233" s="865"/>
      <c r="BB233" s="865"/>
      <c r="BC233" s="865"/>
      <c r="BD233" s="865"/>
    </row>
    <row r="234" spans="2:62" ht="20.25" customHeight="1">
      <c r="I234" s="865"/>
      <c r="J234" s="865"/>
      <c r="K234" s="865" t="s">
        <v>950</v>
      </c>
      <c r="L234" s="865"/>
      <c r="M234" s="865"/>
      <c r="N234" s="865"/>
      <c r="O234" s="865"/>
      <c r="P234" s="865"/>
      <c r="Q234" s="865"/>
      <c r="R234" s="865"/>
      <c r="S234" s="865"/>
      <c r="T234" s="872"/>
      <c r="U234" s="1090"/>
      <c r="V234" s="1090"/>
      <c r="W234" s="1090"/>
      <c r="X234" s="1090"/>
      <c r="Y234" s="865"/>
      <c r="Z234" s="865"/>
      <c r="AA234" s="865" t="s">
        <v>950</v>
      </c>
      <c r="AB234" s="865"/>
      <c r="AC234" s="865"/>
      <c r="AD234" s="865"/>
      <c r="AE234" s="865"/>
      <c r="AF234" s="865"/>
      <c r="AG234" s="865"/>
      <c r="AH234" s="865"/>
      <c r="AI234" s="865"/>
      <c r="AJ234" s="872"/>
      <c r="AK234" s="1090"/>
      <c r="AL234" s="1090"/>
      <c r="AM234" s="1090"/>
      <c r="AN234" s="1090"/>
      <c r="AO234" s="865"/>
      <c r="AP234" s="865"/>
      <c r="AQ234" s="865"/>
      <c r="AR234" s="865"/>
      <c r="AS234" s="865"/>
      <c r="AT234" s="865"/>
      <c r="AU234" s="865"/>
      <c r="AV234" s="865"/>
      <c r="AW234" s="865"/>
      <c r="AX234" s="865"/>
      <c r="AY234" s="865"/>
      <c r="AZ234" s="865"/>
      <c r="BA234" s="865"/>
      <c r="BB234" s="865"/>
      <c r="BC234" s="865"/>
      <c r="BD234" s="865"/>
    </row>
    <row r="235" spans="2:62" ht="20.25" customHeight="1">
      <c r="I235" s="865"/>
      <c r="J235" s="865"/>
      <c r="K235" s="865" t="s">
        <v>979</v>
      </c>
      <c r="L235" s="865"/>
      <c r="M235" s="865"/>
      <c r="N235" s="865"/>
      <c r="O235" s="865"/>
      <c r="P235" s="865" t="s">
        <v>980</v>
      </c>
      <c r="Q235" s="865"/>
      <c r="R235" s="865"/>
      <c r="S235" s="865"/>
      <c r="T235" s="865"/>
      <c r="U235" s="1094" t="s">
        <v>954</v>
      </c>
      <c r="V235" s="1094"/>
      <c r="W235" s="1094"/>
      <c r="X235" s="1094"/>
      <c r="Y235" s="865"/>
      <c r="Z235" s="865"/>
      <c r="AA235" s="865" t="s">
        <v>979</v>
      </c>
      <c r="AB235" s="865"/>
      <c r="AC235" s="865"/>
      <c r="AD235" s="865"/>
      <c r="AE235" s="865"/>
      <c r="AF235" s="865" t="s">
        <v>980</v>
      </c>
      <c r="AG235" s="865"/>
      <c r="AH235" s="865"/>
      <c r="AI235" s="865"/>
      <c r="AJ235" s="865"/>
      <c r="AK235" s="1094" t="s">
        <v>954</v>
      </c>
      <c r="AL235" s="1094"/>
      <c r="AM235" s="1094"/>
      <c r="AN235" s="1094"/>
      <c r="AO235" s="865"/>
      <c r="AP235" s="865"/>
      <c r="AQ235" s="865"/>
      <c r="AR235" s="865"/>
      <c r="AS235" s="865"/>
      <c r="AT235" s="865"/>
      <c r="AU235" s="865"/>
      <c r="AV235" s="865"/>
      <c r="AW235" s="865"/>
      <c r="AX235" s="865"/>
      <c r="AY235" s="865"/>
      <c r="AZ235" s="865"/>
      <c r="BA235" s="865"/>
      <c r="BB235" s="865"/>
      <c r="BC235" s="865"/>
      <c r="BD235" s="865"/>
    </row>
    <row r="236" spans="2:62" ht="20.25" customHeight="1">
      <c r="I236" s="865"/>
      <c r="J236" s="865"/>
      <c r="K236" s="1096">
        <f>W226</f>
        <v>0</v>
      </c>
      <c r="L236" s="1096"/>
      <c r="M236" s="1096"/>
      <c r="N236" s="1096"/>
      <c r="O236" s="1104" t="s">
        <v>956</v>
      </c>
      <c r="P236" s="1122">
        <f>U231</f>
        <v>0</v>
      </c>
      <c r="Q236" s="1122"/>
      <c r="R236" s="1122"/>
      <c r="S236" s="1122"/>
      <c r="T236" s="1104" t="s">
        <v>957</v>
      </c>
      <c r="U236" s="1105">
        <f>ROUNDDOWN(K236+P236,1)</f>
        <v>0</v>
      </c>
      <c r="V236" s="1105"/>
      <c r="W236" s="1105"/>
      <c r="X236" s="1105"/>
      <c r="Y236" s="1114"/>
      <c r="Z236" s="1114"/>
      <c r="AA236" s="1123">
        <f>AM226</f>
        <v>0</v>
      </c>
      <c r="AB236" s="1123"/>
      <c r="AC236" s="1123"/>
      <c r="AD236" s="1123"/>
      <c r="AE236" s="1115" t="s">
        <v>956</v>
      </c>
      <c r="AF236" s="1124">
        <f>AK231</f>
        <v>0</v>
      </c>
      <c r="AG236" s="1124"/>
      <c r="AH236" s="1124"/>
      <c r="AI236" s="1124"/>
      <c r="AJ236" s="1115" t="s">
        <v>957</v>
      </c>
      <c r="AK236" s="1105">
        <f>ROUNDDOWN(AA236+AF236,1)</f>
        <v>0</v>
      </c>
      <c r="AL236" s="1105"/>
      <c r="AM236" s="1105"/>
      <c r="AN236" s="1105"/>
      <c r="AO236" s="865"/>
      <c r="AP236" s="865"/>
      <c r="AQ236" s="865"/>
      <c r="AR236" s="865"/>
      <c r="AS236" s="865"/>
      <c r="AT236" s="865"/>
      <c r="AU236" s="865"/>
      <c r="AV236" s="865"/>
      <c r="AW236" s="865"/>
      <c r="AX236" s="865"/>
      <c r="AY236" s="865"/>
      <c r="AZ236" s="865"/>
      <c r="BA236" s="865"/>
      <c r="BB236" s="865"/>
      <c r="BC236" s="865"/>
      <c r="BD236" s="865"/>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876"/>
      <c r="D283" s="876"/>
      <c r="E283" s="876"/>
      <c r="F283" s="876"/>
      <c r="G283" s="876"/>
      <c r="H283" s="876"/>
      <c r="I283" s="876"/>
      <c r="J283" s="876"/>
      <c r="K283" s="1125"/>
      <c r="L283" s="1125"/>
      <c r="M283" s="1125"/>
      <c r="N283" s="1125"/>
      <c r="O283" s="1125"/>
      <c r="P283" s="1125"/>
      <c r="Q283" s="1125"/>
      <c r="R283" s="1125"/>
      <c r="S283" s="1125"/>
      <c r="T283" s="1125"/>
      <c r="U283" s="1125"/>
      <c r="V283" s="1125"/>
      <c r="W283" s="1125"/>
      <c r="X283" s="1125"/>
      <c r="Y283" s="1125"/>
      <c r="Z283" s="1125"/>
      <c r="AA283" s="1125"/>
      <c r="AB283" s="1125"/>
      <c r="AC283" s="1125"/>
      <c r="AD283" s="1125"/>
      <c r="AE283" s="1125"/>
      <c r="AF283" s="1125"/>
      <c r="AG283" s="1125"/>
      <c r="AH283" s="1125"/>
      <c r="AI283" s="1125"/>
      <c r="AJ283" s="1125"/>
      <c r="AK283" s="1125"/>
      <c r="AL283" s="1125"/>
      <c r="AM283" s="1125"/>
      <c r="AN283" s="1125"/>
      <c r="AO283" s="1125"/>
      <c r="AP283" s="1125"/>
      <c r="AQ283" s="1125"/>
      <c r="AR283" s="1125"/>
      <c r="AS283" s="1125"/>
      <c r="AT283" s="1125"/>
      <c r="AU283" s="1125"/>
      <c r="AV283" s="1125"/>
      <c r="AW283" s="1125"/>
      <c r="AX283" s="1125"/>
      <c r="AY283" s="1125"/>
      <c r="AZ283" s="1125"/>
      <c r="BA283" s="1125"/>
      <c r="BB283" s="1125"/>
      <c r="BC283" s="1125"/>
      <c r="BD283" s="1125"/>
      <c r="BE283" s="1125"/>
      <c r="BF283" s="1125"/>
      <c r="BG283" s="1125"/>
    </row>
    <row r="284" spans="3:59">
      <c r="C284" s="876"/>
      <c r="D284" s="876"/>
      <c r="E284" s="876"/>
      <c r="F284" s="876"/>
      <c r="G284" s="876"/>
      <c r="H284" s="876"/>
      <c r="I284" s="876"/>
      <c r="J284" s="876"/>
      <c r="K284" s="1125"/>
      <c r="L284" s="1125"/>
      <c r="M284" s="1125"/>
      <c r="N284" s="1125"/>
      <c r="O284" s="1125"/>
      <c r="P284" s="1125"/>
      <c r="Q284" s="1125"/>
      <c r="R284" s="1125"/>
      <c r="S284" s="1125"/>
      <c r="T284" s="1125"/>
      <c r="U284" s="1125"/>
      <c r="V284" s="1125"/>
      <c r="W284" s="1125"/>
      <c r="X284" s="1125"/>
      <c r="Y284" s="1125"/>
      <c r="Z284" s="1125"/>
      <c r="AA284" s="1125"/>
      <c r="AB284" s="1125"/>
      <c r="AC284" s="1125"/>
      <c r="AD284" s="1125"/>
      <c r="AE284" s="1125"/>
      <c r="AF284" s="1125"/>
      <c r="AG284" s="1125"/>
      <c r="AH284" s="1125"/>
      <c r="AI284" s="1125"/>
      <c r="AJ284" s="1125"/>
      <c r="AK284" s="1125"/>
      <c r="AL284" s="1125"/>
      <c r="AM284" s="1125"/>
      <c r="AN284" s="1125"/>
      <c r="AO284" s="1125"/>
      <c r="AP284" s="1125"/>
      <c r="AQ284" s="1125"/>
      <c r="AR284" s="1125"/>
      <c r="AS284" s="1125"/>
      <c r="AT284" s="1125"/>
      <c r="AU284" s="1125"/>
      <c r="AV284" s="1125"/>
      <c r="AW284" s="1125"/>
      <c r="AX284" s="1125"/>
      <c r="AY284" s="1125"/>
      <c r="AZ284" s="1125"/>
      <c r="BA284" s="1125"/>
      <c r="BB284" s="1125"/>
      <c r="BC284" s="1125"/>
      <c r="BD284" s="1125"/>
      <c r="BE284" s="1125"/>
      <c r="BF284" s="1125"/>
      <c r="BG284" s="1125"/>
    </row>
    <row r="285" spans="3:59">
      <c r="C285" s="1126"/>
      <c r="D285" s="1126"/>
      <c r="E285" s="1126"/>
      <c r="F285" s="1126"/>
      <c r="G285" s="1126"/>
      <c r="H285" s="1126"/>
      <c r="I285" s="1126"/>
      <c r="J285" s="1126"/>
      <c r="K285" s="876"/>
      <c r="L285" s="876"/>
    </row>
    <row r="286" spans="3:59">
      <c r="C286" s="1126"/>
      <c r="D286" s="1126"/>
      <c r="E286" s="1126"/>
      <c r="F286" s="1126"/>
      <c r="G286" s="1126"/>
      <c r="H286" s="1126"/>
      <c r="I286" s="1126"/>
      <c r="J286" s="1126"/>
      <c r="K286" s="876"/>
      <c r="L286" s="876"/>
    </row>
    <row r="287" spans="3:59">
      <c r="C287" s="876"/>
      <c r="D287" s="876"/>
      <c r="E287" s="876"/>
      <c r="F287" s="876"/>
      <c r="G287" s="876"/>
      <c r="H287" s="876"/>
      <c r="I287" s="876"/>
      <c r="J287" s="876"/>
    </row>
    <row r="288" spans="3:59">
      <c r="C288" s="876"/>
      <c r="D288" s="876"/>
      <c r="E288" s="876"/>
      <c r="F288" s="876"/>
      <c r="G288" s="876"/>
      <c r="H288" s="876"/>
      <c r="I288" s="876"/>
      <c r="J288" s="876"/>
    </row>
    <row r="289" spans="3:10">
      <c r="C289" s="876"/>
      <c r="D289" s="876"/>
      <c r="E289" s="876"/>
      <c r="F289" s="876"/>
      <c r="G289" s="876"/>
      <c r="H289" s="876"/>
      <c r="I289" s="876"/>
      <c r="J289" s="876"/>
    </row>
    <row r="290" spans="3:10">
      <c r="C290" s="876"/>
      <c r="D290" s="876"/>
      <c r="E290" s="876"/>
      <c r="F290" s="876"/>
      <c r="G290" s="876"/>
      <c r="H290" s="876"/>
      <c r="I290" s="876"/>
      <c r="J290" s="876"/>
    </row>
  </sheetData>
  <sheetProtection insertRows="0" deleteRows="0"/>
  <mergeCells count="1134">
    <mergeCell ref="U234:X234"/>
    <mergeCell ref="AK234:AN234"/>
    <mergeCell ref="U235:X235"/>
    <mergeCell ref="AK235:AN235"/>
    <mergeCell ref="K236:N236"/>
    <mergeCell ref="P236:S236"/>
    <mergeCell ref="U236:X236"/>
    <mergeCell ref="AA236:AD236"/>
    <mergeCell ref="AF236:AI236"/>
    <mergeCell ref="AK236:AN236"/>
    <mergeCell ref="AQ230:AR230"/>
    <mergeCell ref="AS230:AV230"/>
    <mergeCell ref="K231:N231"/>
    <mergeCell ref="P231:S231"/>
    <mergeCell ref="U231:X231"/>
    <mergeCell ref="AA231:AD231"/>
    <mergeCell ref="AF231:AI231"/>
    <mergeCell ref="AK231:AN231"/>
    <mergeCell ref="R228:S228"/>
    <mergeCell ref="AH228:AI228"/>
    <mergeCell ref="AQ228:AR228"/>
    <mergeCell ref="AS228:AV228"/>
    <mergeCell ref="AQ229:AR229"/>
    <mergeCell ref="AS229:AV229"/>
    <mergeCell ref="AH226:AI226"/>
    <mergeCell ref="AJ226:AK226"/>
    <mergeCell ref="AM226:AN226"/>
    <mergeCell ref="AQ226:AR226"/>
    <mergeCell ref="AS226:AV226"/>
    <mergeCell ref="AQ227:AR227"/>
    <mergeCell ref="AS227:AV227"/>
    <mergeCell ref="AM225:AN225"/>
    <mergeCell ref="K226:L226"/>
    <mergeCell ref="M226:N226"/>
    <mergeCell ref="O226:P226"/>
    <mergeCell ref="R226:S226"/>
    <mergeCell ref="T226:U226"/>
    <mergeCell ref="W226:X226"/>
    <mergeCell ref="AA226:AB226"/>
    <mergeCell ref="AC226:AD226"/>
    <mergeCell ref="AE226:AF226"/>
    <mergeCell ref="W225:X225"/>
    <mergeCell ref="AA225:AB225"/>
    <mergeCell ref="AC225:AD225"/>
    <mergeCell ref="AE225:AF225"/>
    <mergeCell ref="AH225:AI225"/>
    <mergeCell ref="AJ225:AK225"/>
    <mergeCell ref="AC224:AD224"/>
    <mergeCell ref="AE224:AF224"/>
    <mergeCell ref="AH224:AI224"/>
    <mergeCell ref="AJ224:AK224"/>
    <mergeCell ref="AM224:AN224"/>
    <mergeCell ref="K225:L225"/>
    <mergeCell ref="M225:N225"/>
    <mergeCell ref="O225:P225"/>
    <mergeCell ref="R225:S225"/>
    <mergeCell ref="T225:U225"/>
    <mergeCell ref="AH223:AI223"/>
    <mergeCell ref="AJ223:AK223"/>
    <mergeCell ref="AM223:AN223"/>
    <mergeCell ref="K224:L224"/>
    <mergeCell ref="M224:N224"/>
    <mergeCell ref="O224:P224"/>
    <mergeCell ref="R224:S224"/>
    <mergeCell ref="T224:U224"/>
    <mergeCell ref="W224:X224"/>
    <mergeCell ref="AA224:AB224"/>
    <mergeCell ref="BA222:BD222"/>
    <mergeCell ref="K223:L223"/>
    <mergeCell ref="M223:N223"/>
    <mergeCell ref="O223:P223"/>
    <mergeCell ref="R223:S223"/>
    <mergeCell ref="T223:U223"/>
    <mergeCell ref="W223:X223"/>
    <mergeCell ref="AA223:AB223"/>
    <mergeCell ref="AC223:AD223"/>
    <mergeCell ref="AE223:AF223"/>
    <mergeCell ref="AE222:AF222"/>
    <mergeCell ref="AH222:AI222"/>
    <mergeCell ref="AJ222:AK222"/>
    <mergeCell ref="AM222:AN222"/>
    <mergeCell ref="AQ222:AT222"/>
    <mergeCell ref="AV222:AY222"/>
    <mergeCell ref="BA221:BD221"/>
    <mergeCell ref="BF221:BI221"/>
    <mergeCell ref="K222:L222"/>
    <mergeCell ref="M222:N222"/>
    <mergeCell ref="O222:P222"/>
    <mergeCell ref="R222:S222"/>
    <mergeCell ref="T222:U222"/>
    <mergeCell ref="W222:X222"/>
    <mergeCell ref="AA222:AB222"/>
    <mergeCell ref="AC222:AD222"/>
    <mergeCell ref="AH220:AK220"/>
    <mergeCell ref="BF220:BI220"/>
    <mergeCell ref="M221:N221"/>
    <mergeCell ref="O221:P221"/>
    <mergeCell ref="R221:S221"/>
    <mergeCell ref="T221:U221"/>
    <mergeCell ref="AC221:AD221"/>
    <mergeCell ref="AE221:AF221"/>
    <mergeCell ref="AH221:AI221"/>
    <mergeCell ref="AJ221:AK221"/>
    <mergeCell ref="BD215:BE215"/>
    <mergeCell ref="BF215:BJ216"/>
    <mergeCell ref="BB216:BC216"/>
    <mergeCell ref="BD216:BE216"/>
    <mergeCell ref="BF219:BI219"/>
    <mergeCell ref="K220:L221"/>
    <mergeCell ref="M220:P220"/>
    <mergeCell ref="R220:U220"/>
    <mergeCell ref="AA220:AB221"/>
    <mergeCell ref="AC220:AF220"/>
    <mergeCell ref="BD213:BE213"/>
    <mergeCell ref="BF213:BJ214"/>
    <mergeCell ref="BB214:BC214"/>
    <mergeCell ref="BD214:BE214"/>
    <mergeCell ref="B215:B216"/>
    <mergeCell ref="C215:D216"/>
    <mergeCell ref="I215:J216"/>
    <mergeCell ref="K215:N216"/>
    <mergeCell ref="O215:S216"/>
    <mergeCell ref="BB215:BC215"/>
    <mergeCell ref="BD211:BE211"/>
    <mergeCell ref="BF211:BJ212"/>
    <mergeCell ref="BB212:BC212"/>
    <mergeCell ref="BD212:BE212"/>
    <mergeCell ref="B213:B214"/>
    <mergeCell ref="C213:D214"/>
    <mergeCell ref="I213:J214"/>
    <mergeCell ref="K213:N214"/>
    <mergeCell ref="O213:S214"/>
    <mergeCell ref="BB213:BC213"/>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B12:B16"/>
    <mergeCell ref="C12:D16"/>
    <mergeCell ref="I12:J16"/>
    <mergeCell ref="K12:N16"/>
    <mergeCell ref="O12:S16"/>
    <mergeCell ref="AT1:BI1"/>
    <mergeCell ref="AC2:AD2"/>
    <mergeCell ref="AF2:AG2"/>
    <mergeCell ref="AJ2:AK2"/>
    <mergeCell ref="AT2:BI2"/>
    <mergeCell ref="BE3:BH3"/>
  </mergeCells>
  <phoneticPr fontId="19"/>
  <conditionalFormatting sqref="K231:N231">
    <cfRule type="expression" dxfId="253" priority="103">
      <formula>INDIRECT(ADDRESS(ROW(),COLUMN()))=TRUNC(INDIRECT(ADDRESS(ROW(),COLUMN())))</formula>
    </cfRule>
  </conditionalFormatting>
  <conditionalFormatting sqref="M222:X226">
    <cfRule type="expression" dxfId="252" priority="104">
      <formula>INDIRECT(ADDRESS(ROW(),COLUMN()))=TRUNC(INDIRECT(ADDRESS(ROW(),COLUMN())))</formula>
    </cfRule>
  </conditionalFormatting>
  <conditionalFormatting sqref="W220:X220 Z220 W229:Z229">
    <cfRule type="expression" dxfId="251" priority="108">
      <formula>OR(#REF!=$B218,#REF!=$B218)</formula>
    </cfRule>
  </conditionalFormatting>
  <conditionalFormatting sqref="W230:Z230">
    <cfRule type="expression" dxfId="250" priority="107">
      <formula>OR(#REF!=$B217,#REF!=$B217)</formula>
    </cfRule>
  </conditionalFormatting>
  <conditionalFormatting sqref="W18:BE18">
    <cfRule type="expression" dxfId="249" priority="99">
      <formula>INDIRECT(ADDRESS(ROW(),COLUMN()))=TRUNC(INDIRECT(ADDRESS(ROW(),COLUMN())))</formula>
    </cfRule>
  </conditionalFormatting>
  <conditionalFormatting sqref="W20:BE20">
    <cfRule type="expression" dxfId="248" priority="100">
      <formula>INDIRECT(ADDRESS(ROW(),COLUMN()))=TRUNC(INDIRECT(ADDRESS(ROW(),COLUMN())))</formula>
    </cfRule>
  </conditionalFormatting>
  <conditionalFormatting sqref="W22:BE22">
    <cfRule type="expression" dxfId="247" priority="98">
      <formula>INDIRECT(ADDRESS(ROW(),COLUMN()))=TRUNC(INDIRECT(ADDRESS(ROW(),COLUMN())))</formula>
    </cfRule>
  </conditionalFormatting>
  <conditionalFormatting sqref="W24:BE24">
    <cfRule type="expression" dxfId="246" priority="97">
      <formula>INDIRECT(ADDRESS(ROW(),COLUMN()))=TRUNC(INDIRECT(ADDRESS(ROW(),COLUMN())))</formula>
    </cfRule>
  </conditionalFormatting>
  <conditionalFormatting sqref="W26:BE26">
    <cfRule type="expression" dxfId="245" priority="96">
      <formula>INDIRECT(ADDRESS(ROW(),COLUMN()))=TRUNC(INDIRECT(ADDRESS(ROW(),COLUMN())))</formula>
    </cfRule>
  </conditionalFormatting>
  <conditionalFormatting sqref="W28:BE28">
    <cfRule type="expression" dxfId="244" priority="95">
      <formula>INDIRECT(ADDRESS(ROW(),COLUMN()))=TRUNC(INDIRECT(ADDRESS(ROW(),COLUMN())))</formula>
    </cfRule>
  </conditionalFormatting>
  <conditionalFormatting sqref="W30:BE30">
    <cfRule type="expression" dxfId="243" priority="94">
      <formula>INDIRECT(ADDRESS(ROW(),COLUMN()))=TRUNC(INDIRECT(ADDRESS(ROW(),COLUMN())))</formula>
    </cfRule>
  </conditionalFormatting>
  <conditionalFormatting sqref="W32:BE32">
    <cfRule type="expression" dxfId="242" priority="93">
      <formula>INDIRECT(ADDRESS(ROW(),COLUMN()))=TRUNC(INDIRECT(ADDRESS(ROW(),COLUMN())))</formula>
    </cfRule>
  </conditionalFormatting>
  <conditionalFormatting sqref="W34:BE34">
    <cfRule type="expression" dxfId="241" priority="92">
      <formula>INDIRECT(ADDRESS(ROW(),COLUMN()))=TRUNC(INDIRECT(ADDRESS(ROW(),COLUMN())))</formula>
    </cfRule>
  </conditionalFormatting>
  <conditionalFormatting sqref="W36:BE36">
    <cfRule type="expression" dxfId="240" priority="91">
      <formula>INDIRECT(ADDRESS(ROW(),COLUMN()))=TRUNC(INDIRECT(ADDRESS(ROW(),COLUMN())))</formula>
    </cfRule>
  </conditionalFormatting>
  <conditionalFormatting sqref="W38:BE38">
    <cfRule type="expression" dxfId="239" priority="90">
      <formula>INDIRECT(ADDRESS(ROW(),COLUMN()))=TRUNC(INDIRECT(ADDRESS(ROW(),COLUMN())))</formula>
    </cfRule>
  </conditionalFormatting>
  <conditionalFormatting sqref="W40:BE40">
    <cfRule type="expression" dxfId="238" priority="89">
      <formula>INDIRECT(ADDRESS(ROW(),COLUMN()))=TRUNC(INDIRECT(ADDRESS(ROW(),COLUMN())))</formula>
    </cfRule>
  </conditionalFormatting>
  <conditionalFormatting sqref="W42:BE42">
    <cfRule type="expression" dxfId="237" priority="88">
      <formula>INDIRECT(ADDRESS(ROW(),COLUMN()))=TRUNC(INDIRECT(ADDRESS(ROW(),COLUMN())))</formula>
    </cfRule>
  </conditionalFormatting>
  <conditionalFormatting sqref="W44:BE44">
    <cfRule type="expression" dxfId="236" priority="87">
      <formula>INDIRECT(ADDRESS(ROW(),COLUMN()))=TRUNC(INDIRECT(ADDRESS(ROW(),COLUMN())))</formula>
    </cfRule>
  </conditionalFormatting>
  <conditionalFormatting sqref="W46:BE46">
    <cfRule type="expression" dxfId="235" priority="86">
      <formula>INDIRECT(ADDRESS(ROW(),COLUMN()))=TRUNC(INDIRECT(ADDRESS(ROW(),COLUMN())))</formula>
    </cfRule>
  </conditionalFormatting>
  <conditionalFormatting sqref="W48:BE48">
    <cfRule type="expression" dxfId="234" priority="85">
      <formula>INDIRECT(ADDRESS(ROW(),COLUMN()))=TRUNC(INDIRECT(ADDRESS(ROW(),COLUMN())))</formula>
    </cfRule>
  </conditionalFormatting>
  <conditionalFormatting sqref="W50:BE50">
    <cfRule type="expression" dxfId="233" priority="84">
      <formula>INDIRECT(ADDRESS(ROW(),COLUMN()))=TRUNC(INDIRECT(ADDRESS(ROW(),COLUMN())))</formula>
    </cfRule>
  </conditionalFormatting>
  <conditionalFormatting sqref="W52:BE52">
    <cfRule type="expression" dxfId="232" priority="83">
      <formula>INDIRECT(ADDRESS(ROW(),COLUMN()))=TRUNC(INDIRECT(ADDRESS(ROW(),COLUMN())))</formula>
    </cfRule>
  </conditionalFormatting>
  <conditionalFormatting sqref="W54:BE54">
    <cfRule type="expression" dxfId="231" priority="82">
      <formula>INDIRECT(ADDRESS(ROW(),COLUMN()))=TRUNC(INDIRECT(ADDRESS(ROW(),COLUMN())))</formula>
    </cfRule>
  </conditionalFormatting>
  <conditionalFormatting sqref="W56:BE56">
    <cfRule type="expression" dxfId="230" priority="81">
      <formula>INDIRECT(ADDRESS(ROW(),COLUMN()))=TRUNC(INDIRECT(ADDRESS(ROW(),COLUMN())))</formula>
    </cfRule>
  </conditionalFormatting>
  <conditionalFormatting sqref="W58:BE58">
    <cfRule type="expression" dxfId="229" priority="80">
      <formula>INDIRECT(ADDRESS(ROW(),COLUMN()))=TRUNC(INDIRECT(ADDRESS(ROW(),COLUMN())))</formula>
    </cfRule>
  </conditionalFormatting>
  <conditionalFormatting sqref="W60:BE60">
    <cfRule type="expression" dxfId="228" priority="79">
      <formula>INDIRECT(ADDRESS(ROW(),COLUMN()))=TRUNC(INDIRECT(ADDRESS(ROW(),COLUMN())))</formula>
    </cfRule>
  </conditionalFormatting>
  <conditionalFormatting sqref="W62:BE62">
    <cfRule type="expression" dxfId="227" priority="78">
      <formula>INDIRECT(ADDRESS(ROW(),COLUMN()))=TRUNC(INDIRECT(ADDRESS(ROW(),COLUMN())))</formula>
    </cfRule>
  </conditionalFormatting>
  <conditionalFormatting sqref="W64:BE64">
    <cfRule type="expression" dxfId="226" priority="77">
      <formula>INDIRECT(ADDRESS(ROW(),COLUMN()))=TRUNC(INDIRECT(ADDRESS(ROW(),COLUMN())))</formula>
    </cfRule>
  </conditionalFormatting>
  <conditionalFormatting sqref="W66:BE66">
    <cfRule type="expression" dxfId="225" priority="76">
      <formula>INDIRECT(ADDRESS(ROW(),COLUMN()))=TRUNC(INDIRECT(ADDRESS(ROW(),COLUMN())))</formula>
    </cfRule>
  </conditionalFormatting>
  <conditionalFormatting sqref="W68:BE68">
    <cfRule type="expression" dxfId="224" priority="75">
      <formula>INDIRECT(ADDRESS(ROW(),COLUMN()))=TRUNC(INDIRECT(ADDRESS(ROW(),COLUMN())))</formula>
    </cfRule>
  </conditionalFormatting>
  <conditionalFormatting sqref="W70:BE70">
    <cfRule type="expression" dxfId="223" priority="74">
      <formula>INDIRECT(ADDRESS(ROW(),COLUMN()))=TRUNC(INDIRECT(ADDRESS(ROW(),COLUMN())))</formula>
    </cfRule>
  </conditionalFormatting>
  <conditionalFormatting sqref="W72:BE72">
    <cfRule type="expression" dxfId="222" priority="73">
      <formula>INDIRECT(ADDRESS(ROW(),COLUMN()))=TRUNC(INDIRECT(ADDRESS(ROW(),COLUMN())))</formula>
    </cfRule>
  </conditionalFormatting>
  <conditionalFormatting sqref="W74:BE74">
    <cfRule type="expression" dxfId="221" priority="72">
      <formula>INDIRECT(ADDRESS(ROW(),COLUMN()))=TRUNC(INDIRECT(ADDRESS(ROW(),COLUMN())))</formula>
    </cfRule>
  </conditionalFormatting>
  <conditionalFormatting sqref="W76:BE76">
    <cfRule type="expression" dxfId="220" priority="71">
      <formula>INDIRECT(ADDRESS(ROW(),COLUMN()))=TRUNC(INDIRECT(ADDRESS(ROW(),COLUMN())))</formula>
    </cfRule>
  </conditionalFormatting>
  <conditionalFormatting sqref="W78:BE78">
    <cfRule type="expression" dxfId="219" priority="70">
      <formula>INDIRECT(ADDRESS(ROW(),COLUMN()))=TRUNC(INDIRECT(ADDRESS(ROW(),COLUMN())))</formula>
    </cfRule>
  </conditionalFormatting>
  <conditionalFormatting sqref="W80:BE80">
    <cfRule type="expression" dxfId="218" priority="69">
      <formula>INDIRECT(ADDRESS(ROW(),COLUMN()))=TRUNC(INDIRECT(ADDRESS(ROW(),COLUMN())))</formula>
    </cfRule>
  </conditionalFormatting>
  <conditionalFormatting sqref="W82:BE82">
    <cfRule type="expression" dxfId="217" priority="68">
      <formula>INDIRECT(ADDRESS(ROW(),COLUMN()))=TRUNC(INDIRECT(ADDRESS(ROW(),COLUMN())))</formula>
    </cfRule>
  </conditionalFormatting>
  <conditionalFormatting sqref="W84:BE84">
    <cfRule type="expression" dxfId="216" priority="67">
      <formula>INDIRECT(ADDRESS(ROW(),COLUMN()))=TRUNC(INDIRECT(ADDRESS(ROW(),COLUMN())))</formula>
    </cfRule>
  </conditionalFormatting>
  <conditionalFormatting sqref="W86:BE86">
    <cfRule type="expression" dxfId="215" priority="66">
      <formula>INDIRECT(ADDRESS(ROW(),COLUMN()))=TRUNC(INDIRECT(ADDRESS(ROW(),COLUMN())))</formula>
    </cfRule>
  </conditionalFormatting>
  <conditionalFormatting sqref="W88:BE88">
    <cfRule type="expression" dxfId="214" priority="65">
      <formula>INDIRECT(ADDRESS(ROW(),COLUMN()))=TRUNC(INDIRECT(ADDRESS(ROW(),COLUMN())))</formula>
    </cfRule>
  </conditionalFormatting>
  <conditionalFormatting sqref="W90:BE90">
    <cfRule type="expression" dxfId="213" priority="64">
      <formula>INDIRECT(ADDRESS(ROW(),COLUMN()))=TRUNC(INDIRECT(ADDRESS(ROW(),COLUMN())))</formula>
    </cfRule>
  </conditionalFormatting>
  <conditionalFormatting sqref="W92:BE92">
    <cfRule type="expression" dxfId="212" priority="63">
      <formula>INDIRECT(ADDRESS(ROW(),COLUMN()))=TRUNC(INDIRECT(ADDRESS(ROW(),COLUMN())))</formula>
    </cfRule>
  </conditionalFormatting>
  <conditionalFormatting sqref="W94:BE94">
    <cfRule type="expression" dxfId="211" priority="62">
      <formula>INDIRECT(ADDRESS(ROW(),COLUMN()))=TRUNC(INDIRECT(ADDRESS(ROW(),COLUMN())))</formula>
    </cfRule>
  </conditionalFormatting>
  <conditionalFormatting sqref="W96:BE96">
    <cfRule type="expression" dxfId="210" priority="61">
      <formula>INDIRECT(ADDRESS(ROW(),COLUMN()))=TRUNC(INDIRECT(ADDRESS(ROW(),COLUMN())))</formula>
    </cfRule>
  </conditionalFormatting>
  <conditionalFormatting sqref="W98:BE98">
    <cfRule type="expression" dxfId="209" priority="60">
      <formula>INDIRECT(ADDRESS(ROW(),COLUMN()))=TRUNC(INDIRECT(ADDRESS(ROW(),COLUMN())))</formula>
    </cfRule>
  </conditionalFormatting>
  <conditionalFormatting sqref="W100:BE100">
    <cfRule type="expression" dxfId="208" priority="59">
      <formula>INDIRECT(ADDRESS(ROW(),COLUMN()))=TRUNC(INDIRECT(ADDRESS(ROW(),COLUMN())))</formula>
    </cfRule>
  </conditionalFormatting>
  <conditionalFormatting sqref="W102:BE102">
    <cfRule type="expression" dxfId="207" priority="58">
      <formula>INDIRECT(ADDRESS(ROW(),COLUMN()))=TRUNC(INDIRECT(ADDRESS(ROW(),COLUMN())))</formula>
    </cfRule>
  </conditionalFormatting>
  <conditionalFormatting sqref="W104:BE104">
    <cfRule type="expression" dxfId="206" priority="57">
      <formula>INDIRECT(ADDRESS(ROW(),COLUMN()))=TRUNC(INDIRECT(ADDRESS(ROW(),COLUMN())))</formula>
    </cfRule>
  </conditionalFormatting>
  <conditionalFormatting sqref="W106:BE106">
    <cfRule type="expression" dxfId="205" priority="56">
      <formula>INDIRECT(ADDRESS(ROW(),COLUMN()))=TRUNC(INDIRECT(ADDRESS(ROW(),COLUMN())))</formula>
    </cfRule>
  </conditionalFormatting>
  <conditionalFormatting sqref="W108:BE108">
    <cfRule type="expression" dxfId="204" priority="55">
      <formula>INDIRECT(ADDRESS(ROW(),COLUMN()))=TRUNC(INDIRECT(ADDRESS(ROW(),COLUMN())))</formula>
    </cfRule>
  </conditionalFormatting>
  <conditionalFormatting sqref="W110:BE110">
    <cfRule type="expression" dxfId="203" priority="54">
      <formula>INDIRECT(ADDRESS(ROW(),COLUMN()))=TRUNC(INDIRECT(ADDRESS(ROW(),COLUMN())))</formula>
    </cfRule>
  </conditionalFormatting>
  <conditionalFormatting sqref="W112:BE112">
    <cfRule type="expression" dxfId="202" priority="53">
      <formula>INDIRECT(ADDRESS(ROW(),COLUMN()))=TRUNC(INDIRECT(ADDRESS(ROW(),COLUMN())))</formula>
    </cfRule>
  </conditionalFormatting>
  <conditionalFormatting sqref="W114:BE114">
    <cfRule type="expression" dxfId="201" priority="52">
      <formula>INDIRECT(ADDRESS(ROW(),COLUMN()))=TRUNC(INDIRECT(ADDRESS(ROW(),COLUMN())))</formula>
    </cfRule>
  </conditionalFormatting>
  <conditionalFormatting sqref="W116:BE116">
    <cfRule type="expression" dxfId="200" priority="51">
      <formula>INDIRECT(ADDRESS(ROW(),COLUMN()))=TRUNC(INDIRECT(ADDRESS(ROW(),COLUMN())))</formula>
    </cfRule>
  </conditionalFormatting>
  <conditionalFormatting sqref="W118:BE118">
    <cfRule type="expression" dxfId="199" priority="50">
      <formula>INDIRECT(ADDRESS(ROW(),COLUMN()))=TRUNC(INDIRECT(ADDRESS(ROW(),COLUMN())))</formula>
    </cfRule>
  </conditionalFormatting>
  <conditionalFormatting sqref="W120:BE120">
    <cfRule type="expression" dxfId="198" priority="49">
      <formula>INDIRECT(ADDRESS(ROW(),COLUMN()))=TRUNC(INDIRECT(ADDRESS(ROW(),COLUMN())))</formula>
    </cfRule>
  </conditionalFormatting>
  <conditionalFormatting sqref="W122:BE122">
    <cfRule type="expression" dxfId="197" priority="48">
      <formula>INDIRECT(ADDRESS(ROW(),COLUMN()))=TRUNC(INDIRECT(ADDRESS(ROW(),COLUMN())))</formula>
    </cfRule>
  </conditionalFormatting>
  <conditionalFormatting sqref="W124:BE124">
    <cfRule type="expression" dxfId="196" priority="47">
      <formula>INDIRECT(ADDRESS(ROW(),COLUMN()))=TRUNC(INDIRECT(ADDRESS(ROW(),COLUMN())))</formula>
    </cfRule>
  </conditionalFormatting>
  <conditionalFormatting sqref="W126:BE126">
    <cfRule type="expression" dxfId="195" priority="46">
      <formula>INDIRECT(ADDRESS(ROW(),COLUMN()))=TRUNC(INDIRECT(ADDRESS(ROW(),COLUMN())))</formula>
    </cfRule>
  </conditionalFormatting>
  <conditionalFormatting sqref="W128:BE128">
    <cfRule type="expression" dxfId="194" priority="45">
      <formula>INDIRECT(ADDRESS(ROW(),COLUMN()))=TRUNC(INDIRECT(ADDRESS(ROW(),COLUMN())))</formula>
    </cfRule>
  </conditionalFormatting>
  <conditionalFormatting sqref="W130:BE130">
    <cfRule type="expression" dxfId="193" priority="44">
      <formula>INDIRECT(ADDRESS(ROW(),COLUMN()))=TRUNC(INDIRECT(ADDRESS(ROW(),COLUMN())))</formula>
    </cfRule>
  </conditionalFormatting>
  <conditionalFormatting sqref="W132:BE132">
    <cfRule type="expression" dxfId="192" priority="43">
      <formula>INDIRECT(ADDRESS(ROW(),COLUMN()))=TRUNC(INDIRECT(ADDRESS(ROW(),COLUMN())))</formula>
    </cfRule>
  </conditionalFormatting>
  <conditionalFormatting sqref="W134:BE134">
    <cfRule type="expression" dxfId="191" priority="42">
      <formula>INDIRECT(ADDRESS(ROW(),COLUMN()))=TRUNC(INDIRECT(ADDRESS(ROW(),COLUMN())))</formula>
    </cfRule>
  </conditionalFormatting>
  <conditionalFormatting sqref="W136:BE136">
    <cfRule type="expression" dxfId="190" priority="41">
      <formula>INDIRECT(ADDRESS(ROW(),COLUMN()))=TRUNC(INDIRECT(ADDRESS(ROW(),COLUMN())))</formula>
    </cfRule>
  </conditionalFormatting>
  <conditionalFormatting sqref="W138:BE138">
    <cfRule type="expression" dxfId="189" priority="40">
      <formula>INDIRECT(ADDRESS(ROW(),COLUMN()))=TRUNC(INDIRECT(ADDRESS(ROW(),COLUMN())))</formula>
    </cfRule>
  </conditionalFormatting>
  <conditionalFormatting sqref="W140:BE140">
    <cfRule type="expression" dxfId="188" priority="39">
      <formula>INDIRECT(ADDRESS(ROW(),COLUMN()))=TRUNC(INDIRECT(ADDRESS(ROW(),COLUMN())))</formula>
    </cfRule>
  </conditionalFormatting>
  <conditionalFormatting sqref="W142:BE142">
    <cfRule type="expression" dxfId="187" priority="38">
      <formula>INDIRECT(ADDRESS(ROW(),COLUMN()))=TRUNC(INDIRECT(ADDRESS(ROW(),COLUMN())))</formula>
    </cfRule>
  </conditionalFormatting>
  <conditionalFormatting sqref="W144:BE144">
    <cfRule type="expression" dxfId="186" priority="37">
      <formula>INDIRECT(ADDRESS(ROW(),COLUMN()))=TRUNC(INDIRECT(ADDRESS(ROW(),COLUMN())))</formula>
    </cfRule>
  </conditionalFormatting>
  <conditionalFormatting sqref="W146:BE146">
    <cfRule type="expression" dxfId="185" priority="36">
      <formula>INDIRECT(ADDRESS(ROW(),COLUMN()))=TRUNC(INDIRECT(ADDRESS(ROW(),COLUMN())))</formula>
    </cfRule>
  </conditionalFormatting>
  <conditionalFormatting sqref="W148:BE148">
    <cfRule type="expression" dxfId="184" priority="35">
      <formula>INDIRECT(ADDRESS(ROW(),COLUMN()))=TRUNC(INDIRECT(ADDRESS(ROW(),COLUMN())))</formula>
    </cfRule>
  </conditionalFormatting>
  <conditionalFormatting sqref="W150:BE150">
    <cfRule type="expression" dxfId="183" priority="34">
      <formula>INDIRECT(ADDRESS(ROW(),COLUMN()))=TRUNC(INDIRECT(ADDRESS(ROW(),COLUMN())))</formula>
    </cfRule>
  </conditionalFormatting>
  <conditionalFormatting sqref="W152:BE152">
    <cfRule type="expression" dxfId="182" priority="33">
      <formula>INDIRECT(ADDRESS(ROW(),COLUMN()))=TRUNC(INDIRECT(ADDRESS(ROW(),COLUMN())))</formula>
    </cfRule>
  </conditionalFormatting>
  <conditionalFormatting sqref="W154:BE154">
    <cfRule type="expression" dxfId="181" priority="32">
      <formula>INDIRECT(ADDRESS(ROW(),COLUMN()))=TRUNC(INDIRECT(ADDRESS(ROW(),COLUMN())))</formula>
    </cfRule>
  </conditionalFormatting>
  <conditionalFormatting sqref="W156:BE156">
    <cfRule type="expression" dxfId="180" priority="31">
      <formula>INDIRECT(ADDRESS(ROW(),COLUMN()))=TRUNC(INDIRECT(ADDRESS(ROW(),COLUMN())))</formula>
    </cfRule>
  </conditionalFormatting>
  <conditionalFormatting sqref="W158:BE158">
    <cfRule type="expression" dxfId="179" priority="30">
      <formula>INDIRECT(ADDRESS(ROW(),COLUMN()))=TRUNC(INDIRECT(ADDRESS(ROW(),COLUMN())))</formula>
    </cfRule>
  </conditionalFormatting>
  <conditionalFormatting sqref="W160:BE160">
    <cfRule type="expression" dxfId="178" priority="29">
      <formula>INDIRECT(ADDRESS(ROW(),COLUMN()))=TRUNC(INDIRECT(ADDRESS(ROW(),COLUMN())))</formula>
    </cfRule>
  </conditionalFormatting>
  <conditionalFormatting sqref="W162:BE162">
    <cfRule type="expression" dxfId="177" priority="28">
      <formula>INDIRECT(ADDRESS(ROW(),COLUMN()))=TRUNC(INDIRECT(ADDRESS(ROW(),COLUMN())))</formula>
    </cfRule>
  </conditionalFormatting>
  <conditionalFormatting sqref="W164:BE164">
    <cfRule type="expression" dxfId="176" priority="27">
      <formula>INDIRECT(ADDRESS(ROW(),COLUMN()))=TRUNC(INDIRECT(ADDRESS(ROW(),COLUMN())))</formula>
    </cfRule>
  </conditionalFormatting>
  <conditionalFormatting sqref="W166:BE166">
    <cfRule type="expression" dxfId="175" priority="26">
      <formula>INDIRECT(ADDRESS(ROW(),COLUMN()))=TRUNC(INDIRECT(ADDRESS(ROW(),COLUMN())))</formula>
    </cfRule>
  </conditionalFormatting>
  <conditionalFormatting sqref="W168:BE168">
    <cfRule type="expression" dxfId="174" priority="25">
      <formula>INDIRECT(ADDRESS(ROW(),COLUMN()))=TRUNC(INDIRECT(ADDRESS(ROW(),COLUMN())))</formula>
    </cfRule>
  </conditionalFormatting>
  <conditionalFormatting sqref="W170:BE170">
    <cfRule type="expression" dxfId="173" priority="24">
      <formula>INDIRECT(ADDRESS(ROW(),COLUMN()))=TRUNC(INDIRECT(ADDRESS(ROW(),COLUMN())))</formula>
    </cfRule>
  </conditionalFormatting>
  <conditionalFormatting sqref="W172:BE172">
    <cfRule type="expression" dxfId="172" priority="23">
      <formula>INDIRECT(ADDRESS(ROW(),COLUMN()))=TRUNC(INDIRECT(ADDRESS(ROW(),COLUMN())))</formula>
    </cfRule>
  </conditionalFormatting>
  <conditionalFormatting sqref="W174:BE174">
    <cfRule type="expression" dxfId="171" priority="22">
      <formula>INDIRECT(ADDRESS(ROW(),COLUMN()))=TRUNC(INDIRECT(ADDRESS(ROW(),COLUMN())))</formula>
    </cfRule>
  </conditionalFormatting>
  <conditionalFormatting sqref="W176:BE176">
    <cfRule type="expression" dxfId="170" priority="21">
      <formula>INDIRECT(ADDRESS(ROW(),COLUMN()))=TRUNC(INDIRECT(ADDRESS(ROW(),COLUMN())))</formula>
    </cfRule>
  </conditionalFormatting>
  <conditionalFormatting sqref="W178:BE178">
    <cfRule type="expression" dxfId="169" priority="20">
      <formula>INDIRECT(ADDRESS(ROW(),COLUMN()))=TRUNC(INDIRECT(ADDRESS(ROW(),COLUMN())))</formula>
    </cfRule>
  </conditionalFormatting>
  <conditionalFormatting sqref="W180:BE180">
    <cfRule type="expression" dxfId="168" priority="19">
      <formula>INDIRECT(ADDRESS(ROW(),COLUMN()))=TRUNC(INDIRECT(ADDRESS(ROW(),COLUMN())))</formula>
    </cfRule>
  </conditionalFormatting>
  <conditionalFormatting sqref="W182:BE182">
    <cfRule type="expression" dxfId="167" priority="18">
      <formula>INDIRECT(ADDRESS(ROW(),COLUMN()))=TRUNC(INDIRECT(ADDRESS(ROW(),COLUMN())))</formula>
    </cfRule>
  </conditionalFormatting>
  <conditionalFormatting sqref="W184:BE184">
    <cfRule type="expression" dxfId="166" priority="17">
      <formula>INDIRECT(ADDRESS(ROW(),COLUMN()))=TRUNC(INDIRECT(ADDRESS(ROW(),COLUMN())))</formula>
    </cfRule>
  </conditionalFormatting>
  <conditionalFormatting sqref="W186:BE186">
    <cfRule type="expression" dxfId="165" priority="16">
      <formula>INDIRECT(ADDRESS(ROW(),COLUMN()))=TRUNC(INDIRECT(ADDRESS(ROW(),COLUMN())))</formula>
    </cfRule>
  </conditionalFormatting>
  <conditionalFormatting sqref="W188:BE188">
    <cfRule type="expression" dxfId="164" priority="15">
      <formula>INDIRECT(ADDRESS(ROW(),COLUMN()))=TRUNC(INDIRECT(ADDRESS(ROW(),COLUMN())))</formula>
    </cfRule>
  </conditionalFormatting>
  <conditionalFormatting sqref="W190:BE190">
    <cfRule type="expression" dxfId="163" priority="14">
      <formula>INDIRECT(ADDRESS(ROW(),COLUMN()))=TRUNC(INDIRECT(ADDRESS(ROW(),COLUMN())))</formula>
    </cfRule>
  </conditionalFormatting>
  <conditionalFormatting sqref="W192:BE192">
    <cfRule type="expression" dxfId="162" priority="13">
      <formula>INDIRECT(ADDRESS(ROW(),COLUMN()))=TRUNC(INDIRECT(ADDRESS(ROW(),COLUMN())))</formula>
    </cfRule>
  </conditionalFormatting>
  <conditionalFormatting sqref="W194:BE194">
    <cfRule type="expression" dxfId="161" priority="12">
      <formula>INDIRECT(ADDRESS(ROW(),COLUMN()))=TRUNC(INDIRECT(ADDRESS(ROW(),COLUMN())))</formula>
    </cfRule>
  </conditionalFormatting>
  <conditionalFormatting sqref="W196:BE196">
    <cfRule type="expression" dxfId="160" priority="11">
      <formula>INDIRECT(ADDRESS(ROW(),COLUMN()))=TRUNC(INDIRECT(ADDRESS(ROW(),COLUMN())))</formula>
    </cfRule>
  </conditionalFormatting>
  <conditionalFormatting sqref="W198:BE198">
    <cfRule type="expression" dxfId="159" priority="10">
      <formula>INDIRECT(ADDRESS(ROW(),COLUMN()))=TRUNC(INDIRECT(ADDRESS(ROW(),COLUMN())))</formula>
    </cfRule>
  </conditionalFormatting>
  <conditionalFormatting sqref="W200:BE200">
    <cfRule type="expression" dxfId="158" priority="9">
      <formula>INDIRECT(ADDRESS(ROW(),COLUMN()))=TRUNC(INDIRECT(ADDRESS(ROW(),COLUMN())))</formula>
    </cfRule>
  </conditionalFormatting>
  <conditionalFormatting sqref="W202:BE202">
    <cfRule type="expression" dxfId="157" priority="8">
      <formula>INDIRECT(ADDRESS(ROW(),COLUMN()))=TRUNC(INDIRECT(ADDRESS(ROW(),COLUMN())))</formula>
    </cfRule>
  </conditionalFormatting>
  <conditionalFormatting sqref="W204:BE204">
    <cfRule type="expression" dxfId="156" priority="7">
      <formula>INDIRECT(ADDRESS(ROW(),COLUMN()))=TRUNC(INDIRECT(ADDRESS(ROW(),COLUMN())))</formula>
    </cfRule>
  </conditionalFormatting>
  <conditionalFormatting sqref="W206:BE206">
    <cfRule type="expression" dxfId="155" priority="6">
      <formula>INDIRECT(ADDRESS(ROW(),COLUMN()))=TRUNC(INDIRECT(ADDRESS(ROW(),COLUMN())))</formula>
    </cfRule>
  </conditionalFormatting>
  <conditionalFormatting sqref="W208:BE208">
    <cfRule type="expression" dxfId="154" priority="5">
      <formula>INDIRECT(ADDRESS(ROW(),COLUMN()))=TRUNC(INDIRECT(ADDRESS(ROW(),COLUMN())))</formula>
    </cfRule>
  </conditionalFormatting>
  <conditionalFormatting sqref="W210:BE210">
    <cfRule type="expression" dxfId="153" priority="4">
      <formula>INDIRECT(ADDRESS(ROW(),COLUMN()))=TRUNC(INDIRECT(ADDRESS(ROW(),COLUMN())))</formula>
    </cfRule>
  </conditionalFormatting>
  <conditionalFormatting sqref="W212:BE212">
    <cfRule type="expression" dxfId="152" priority="3">
      <formula>INDIRECT(ADDRESS(ROW(),COLUMN()))=TRUNC(INDIRECT(ADDRESS(ROW(),COLUMN())))</formula>
    </cfRule>
  </conditionalFormatting>
  <conditionalFormatting sqref="W214:BE214">
    <cfRule type="expression" dxfId="151" priority="2">
      <formula>INDIRECT(ADDRESS(ROW(),COLUMN()))=TRUNC(INDIRECT(ADDRESS(ROW(),COLUMN())))</formula>
    </cfRule>
  </conditionalFormatting>
  <conditionalFormatting sqref="W216:BE216">
    <cfRule type="expression" dxfId="150" priority="1">
      <formula>INDIRECT(ADDRESS(ROW(),COLUMN()))=TRUNC(INDIRECT(ADDRESS(ROW(),COLUMN())))</formula>
    </cfRule>
  </conditionalFormatting>
  <conditionalFormatting sqref="AA231:AD231">
    <cfRule type="expression" dxfId="149" priority="102">
      <formula>INDIRECT(ADDRESS(ROW(),COLUMN()))=TRUNC(INDIRECT(ADDRESS(ROW(),COLUMN())))</formula>
    </cfRule>
  </conditionalFormatting>
  <conditionalFormatting sqref="AC222:AN226">
    <cfRule type="expression" dxfId="148" priority="101">
      <formula>INDIRECT(ADDRESS(ROW(),COLUMN()))=TRUNC(INDIRECT(ADDRESS(ROW(),COLUMN())))</formula>
    </cfRule>
  </conditionalFormatting>
  <conditionalFormatting sqref="AM220:BA220 AM229:BA229">
    <cfRule type="expression" dxfId="147" priority="106">
      <formula>OR(#REF!=$B218,#REF!=$B218)</formula>
    </cfRule>
  </conditionalFormatting>
  <conditionalFormatting sqref="AM230:BA230">
    <cfRule type="expression" dxfId="146" priority="105">
      <formula>OR(#REF!=$B217,#REF!=$B217)</formula>
    </cfRule>
  </conditionalFormatting>
  <dataValidations count="10">
    <dataValidation allowBlank="1" showInputMessage="1" showErrorMessage="1" error="入力可能範囲　32～40" sqref="BE10" xr:uid="{61DFBB7F-E729-4D20-B249-FF4D032CA9B5}"/>
    <dataValidation type="list" allowBlank="1" showInputMessage="1" showErrorMessage="1" sqref="R228:S228" xr:uid="{681A483D-F127-448C-A58B-4C73D8194C3E}">
      <formula1>"週,暦月"</formula1>
    </dataValidation>
    <dataValidation type="list" allowBlank="1" showInputMessage="1" showErrorMessage="1" sqref="BE3:BH3" xr:uid="{09FA914D-DE76-4F75-8625-ABF85E0D95F2}">
      <formula1>"４週,暦月"</formula1>
    </dataValidation>
    <dataValidation type="list" allowBlank="1" showInputMessage="1" showErrorMessage="1" sqref="AF3:AF4" xr:uid="{6BDBD4DB-2368-41BB-9150-A31342E16504}">
      <formula1>#REF!</formula1>
    </dataValidation>
    <dataValidation type="decimal" allowBlank="1" showInputMessage="1" showErrorMessage="1" error="入力可能範囲　32～40" sqref="BA6:BB6" xr:uid="{6F4CB0A0-14D6-4280-BDB4-2472B1B31B45}">
      <formula1>32</formula1>
      <formula2>40</formula2>
    </dataValidation>
    <dataValidation type="list" allowBlank="1" showInputMessage="1" showErrorMessage="1" sqref="BE4:BH4" xr:uid="{959B01DF-5590-4D5C-AE2A-7FAE88247D73}">
      <formula1>"予定,実績,予定・実績"</formula1>
    </dataValidation>
    <dataValidation type="list" allowBlank="1" showInputMessage="1" sqref="C17:D216" xr:uid="{815F63D7-DD50-4FCF-98A7-C3A118D60BBB}">
      <formula1>職種</formula1>
    </dataValidation>
    <dataValidation type="list" errorStyle="warning" allowBlank="1" showInputMessage="1" error="リストにない場合のみ、入力してください。" sqref="K17:N216" xr:uid="{AC4CAC9D-B99B-44E8-8488-78716E7720A1}">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E256A315-2455-41CB-9813-F63D5294AD48}">
      <formula1>シフト記号表</formula1>
    </dataValidation>
    <dataValidation type="list" allowBlank="1" showInputMessage="1" sqref="I17:J216" xr:uid="{6165C8CB-8AE1-4D99-9ED0-AC65E5B11C0B}">
      <formula1>"A, B, C, D"</formula1>
    </dataValidation>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7B033D17-99C0-46CB-86AF-70DE9670E333}">
          <x14:formula1>
            <xm:f>'プルダウン・リスト（従来型・ユニット型共通）'!$C$4:$C$17</xm:f>
          </x14:formula1>
          <xm:sqref>AT1:BI1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F8FF0-011B-4586-BF75-C450CE4E31A1}">
  <sheetPr>
    <pageSetUpPr fitToPage="1"/>
  </sheetPr>
  <dimension ref="B1:BS290"/>
  <sheetViews>
    <sheetView showGridLines="0" view="pageBreakPreview" zoomScale="70" zoomScaleNormal="55" zoomScaleSheetLayoutView="70" workbookViewId="0">
      <selection activeCell="D17" sqref="D17:F18"/>
    </sheetView>
  </sheetViews>
  <sheetFormatPr defaultColWidth="5" defaultRowHeight="14.4"/>
  <cols>
    <col min="1" max="1" width="1" style="875" customWidth="1"/>
    <col min="2" max="6" width="6.33203125" style="875" customWidth="1"/>
    <col min="7" max="8" width="9" style="875" customWidth="1"/>
    <col min="9" max="12" width="3.5546875" style="875" hidden="1" customWidth="1"/>
    <col min="13" max="14" width="3.5546875" style="875" customWidth="1"/>
    <col min="15" max="66" width="6.33203125" style="875" customWidth="1"/>
    <col min="67" max="67" width="1.21875" style="875" customWidth="1"/>
    <col min="68" max="16384" width="5" style="875"/>
  </cols>
  <sheetData>
    <row r="1" spans="2:71" s="845" customFormat="1" ht="20.25" customHeight="1">
      <c r="G1" s="846" t="s">
        <v>839</v>
      </c>
      <c r="H1" s="846"/>
      <c r="I1" s="846"/>
      <c r="J1" s="846"/>
      <c r="K1" s="846"/>
      <c r="L1" s="846"/>
      <c r="M1" s="846"/>
      <c r="N1" s="846"/>
      <c r="Q1" s="847" t="s">
        <v>840</v>
      </c>
      <c r="T1" s="846"/>
      <c r="U1" s="846"/>
      <c r="V1" s="846"/>
      <c r="W1" s="846"/>
      <c r="X1" s="846"/>
      <c r="Y1" s="846"/>
      <c r="Z1" s="846"/>
      <c r="AA1" s="846"/>
      <c r="AW1" s="848" t="s">
        <v>841</v>
      </c>
      <c r="AX1" s="849" t="s">
        <v>842</v>
      </c>
      <c r="AY1" s="850"/>
      <c r="AZ1" s="850"/>
      <c r="BA1" s="850"/>
      <c r="BB1" s="850"/>
      <c r="BC1" s="850"/>
      <c r="BD1" s="850"/>
      <c r="BE1" s="850"/>
      <c r="BF1" s="850"/>
      <c r="BG1" s="850"/>
      <c r="BH1" s="850"/>
      <c r="BI1" s="850"/>
      <c r="BJ1" s="850"/>
      <c r="BK1" s="850"/>
      <c r="BL1" s="850"/>
      <c r="BM1" s="850"/>
      <c r="BN1" s="848" t="s">
        <v>843</v>
      </c>
    </row>
    <row r="2" spans="2:71" s="851" customFormat="1" ht="20.25" customHeight="1">
      <c r="N2" s="847"/>
      <c r="Q2" s="847"/>
      <c r="R2" s="847"/>
      <c r="T2" s="848"/>
      <c r="U2" s="848"/>
      <c r="V2" s="848"/>
      <c r="W2" s="848"/>
      <c r="X2" s="848"/>
      <c r="Y2" s="848"/>
      <c r="Z2" s="848"/>
      <c r="AA2" s="848"/>
      <c r="AF2" s="848" t="s">
        <v>844</v>
      </c>
      <c r="AG2" s="852">
        <v>6</v>
      </c>
      <c r="AH2" s="852"/>
      <c r="AI2" s="848" t="s">
        <v>845</v>
      </c>
      <c r="AJ2" s="853">
        <f>IF(AG2=0,"",YEAR(DATE(2018+AG2,1,1)))</f>
        <v>2024</v>
      </c>
      <c r="AK2" s="853"/>
      <c r="AL2" s="851" t="s">
        <v>846</v>
      </c>
      <c r="AM2" s="851" t="s">
        <v>847</v>
      </c>
      <c r="AN2" s="852">
        <v>4</v>
      </c>
      <c r="AO2" s="852"/>
      <c r="AP2" s="851" t="s">
        <v>848</v>
      </c>
      <c r="AW2" s="848" t="s">
        <v>849</v>
      </c>
      <c r="AX2" s="852" t="s">
        <v>850</v>
      </c>
      <c r="AY2" s="852"/>
      <c r="AZ2" s="852"/>
      <c r="BA2" s="852"/>
      <c r="BB2" s="852"/>
      <c r="BC2" s="852"/>
      <c r="BD2" s="852"/>
      <c r="BE2" s="852"/>
      <c r="BF2" s="852"/>
      <c r="BG2" s="852"/>
      <c r="BH2" s="852"/>
      <c r="BI2" s="852"/>
      <c r="BJ2" s="852"/>
      <c r="BK2" s="852"/>
      <c r="BL2" s="852"/>
      <c r="BM2" s="852"/>
      <c r="BN2" s="848" t="s">
        <v>843</v>
      </c>
      <c r="BO2" s="848"/>
      <c r="BP2" s="848"/>
      <c r="BQ2" s="848"/>
    </row>
    <row r="3" spans="2:71" s="851" customFormat="1" ht="20.25" customHeight="1">
      <c r="N3" s="847"/>
      <c r="Q3" s="847"/>
      <c r="S3" s="848"/>
      <c r="T3" s="848"/>
      <c r="U3" s="848"/>
      <c r="V3" s="848"/>
      <c r="W3" s="848"/>
      <c r="X3" s="848"/>
      <c r="Y3" s="848"/>
      <c r="AG3" s="854"/>
      <c r="AH3" s="854"/>
      <c r="AI3" s="854"/>
      <c r="AJ3" s="855"/>
      <c r="AK3" s="854"/>
      <c r="BH3" s="856" t="s">
        <v>851</v>
      </c>
      <c r="BI3" s="857" t="s">
        <v>852</v>
      </c>
      <c r="BJ3" s="858"/>
      <c r="BK3" s="858"/>
      <c r="BL3" s="859"/>
      <c r="BM3" s="848"/>
    </row>
    <row r="4" spans="2:71" s="851" customFormat="1" ht="20.25" customHeight="1">
      <c r="N4" s="847"/>
      <c r="Q4" s="847"/>
      <c r="S4" s="848"/>
      <c r="T4" s="848"/>
      <c r="U4" s="848"/>
      <c r="V4" s="848"/>
      <c r="W4" s="848"/>
      <c r="X4" s="848"/>
      <c r="Y4" s="848"/>
      <c r="AG4" s="854"/>
      <c r="AH4" s="854"/>
      <c r="AI4" s="854"/>
      <c r="AJ4" s="855"/>
      <c r="AK4" s="854"/>
      <c r="BH4" s="856" t="s">
        <v>853</v>
      </c>
      <c r="BI4" s="857" t="s">
        <v>854</v>
      </c>
      <c r="BJ4" s="858"/>
      <c r="BK4" s="858"/>
      <c r="BL4" s="859"/>
      <c r="BM4" s="848"/>
    </row>
    <row r="5" spans="2:71" s="851" customFormat="1" ht="9" customHeight="1">
      <c r="N5" s="847"/>
      <c r="Q5" s="847"/>
      <c r="S5" s="848"/>
      <c r="T5" s="848"/>
      <c r="U5" s="848"/>
      <c r="V5" s="848"/>
      <c r="W5" s="848"/>
      <c r="X5" s="848"/>
      <c r="Y5" s="848"/>
      <c r="AG5" s="860"/>
      <c r="AH5" s="860"/>
      <c r="AN5" s="845"/>
      <c r="AO5" s="845"/>
      <c r="AP5" s="845"/>
      <c r="AQ5" s="845"/>
      <c r="AR5" s="845"/>
      <c r="AS5" s="845"/>
      <c r="AT5" s="845"/>
      <c r="AU5" s="845"/>
      <c r="AV5" s="845"/>
      <c r="AW5" s="845"/>
      <c r="AX5" s="845"/>
      <c r="AY5" s="845"/>
      <c r="AZ5" s="845"/>
      <c r="BA5" s="845"/>
      <c r="BB5" s="845"/>
      <c r="BC5" s="845"/>
      <c r="BD5" s="845"/>
      <c r="BE5" s="845"/>
      <c r="BF5" s="845"/>
      <c r="BG5" s="845"/>
      <c r="BH5" s="845"/>
      <c r="BI5" s="845"/>
      <c r="BJ5" s="845"/>
      <c r="BK5" s="845"/>
      <c r="BL5" s="861"/>
      <c r="BM5" s="861"/>
    </row>
    <row r="6" spans="2:71" s="851" customFormat="1" ht="21" customHeight="1">
      <c r="B6" s="846"/>
      <c r="C6" s="846"/>
      <c r="D6" s="846"/>
      <c r="E6" s="846"/>
      <c r="F6" s="846"/>
      <c r="G6" s="845"/>
      <c r="H6" s="845"/>
      <c r="I6" s="845"/>
      <c r="J6" s="845"/>
      <c r="K6" s="845"/>
      <c r="L6" s="845"/>
      <c r="M6" s="845"/>
      <c r="N6" s="845"/>
      <c r="O6" s="862"/>
      <c r="P6" s="862"/>
      <c r="Q6" s="862"/>
      <c r="R6" s="863"/>
      <c r="S6" s="862"/>
      <c r="T6" s="862"/>
      <c r="U6" s="862"/>
      <c r="AN6" s="845"/>
      <c r="AO6" s="845"/>
      <c r="AP6" s="845"/>
      <c r="AQ6" s="845"/>
      <c r="AR6" s="845"/>
      <c r="AS6" s="845" t="s">
        <v>855</v>
      </c>
      <c r="AT6" s="845"/>
      <c r="AU6" s="845"/>
      <c r="AV6" s="845"/>
      <c r="AW6" s="845"/>
      <c r="AX6" s="845"/>
      <c r="AY6" s="845"/>
      <c r="BA6" s="864"/>
      <c r="BB6" s="864"/>
      <c r="BC6" s="865"/>
      <c r="BD6" s="845"/>
      <c r="BE6" s="866">
        <v>40</v>
      </c>
      <c r="BF6" s="867"/>
      <c r="BG6" s="865" t="s">
        <v>856</v>
      </c>
      <c r="BH6" s="845"/>
      <c r="BI6" s="866">
        <v>160</v>
      </c>
      <c r="BJ6" s="867"/>
      <c r="BK6" s="865" t="s">
        <v>857</v>
      </c>
      <c r="BL6" s="845"/>
      <c r="BM6" s="861"/>
    </row>
    <row r="7" spans="2:71" s="851" customFormat="1" ht="5.25" customHeight="1">
      <c r="B7" s="846"/>
      <c r="C7" s="846"/>
      <c r="D7" s="846"/>
      <c r="E7" s="846"/>
      <c r="F7" s="846"/>
      <c r="G7" s="868"/>
      <c r="H7" s="868"/>
      <c r="I7" s="868"/>
      <c r="J7" s="868"/>
      <c r="K7" s="868"/>
      <c r="L7" s="868"/>
      <c r="M7" s="868"/>
      <c r="N7" s="862"/>
      <c r="O7" s="862"/>
      <c r="P7" s="862"/>
      <c r="Q7" s="863"/>
      <c r="R7" s="862"/>
      <c r="S7" s="862"/>
      <c r="T7" s="862"/>
      <c r="U7" s="862"/>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61"/>
      <c r="BM7" s="861"/>
    </row>
    <row r="8" spans="2:71" s="851" customFormat="1" ht="21" customHeight="1">
      <c r="B8" s="869"/>
      <c r="C8" s="869"/>
      <c r="D8" s="869"/>
      <c r="E8" s="869"/>
      <c r="F8" s="869"/>
      <c r="G8" s="863"/>
      <c r="H8" s="863"/>
      <c r="I8" s="863"/>
      <c r="J8" s="863"/>
      <c r="K8" s="863"/>
      <c r="L8" s="863"/>
      <c r="M8" s="863"/>
      <c r="N8" s="862"/>
      <c r="O8" s="862"/>
      <c r="P8" s="862"/>
      <c r="Q8" s="863"/>
      <c r="R8" s="862"/>
      <c r="S8" s="862"/>
      <c r="T8" s="862"/>
      <c r="U8" s="862"/>
      <c r="AN8" s="870"/>
      <c r="AO8" s="870"/>
      <c r="AP8" s="870"/>
      <c r="AQ8" s="845"/>
      <c r="AR8" s="861"/>
      <c r="AS8" s="871"/>
      <c r="AT8" s="871"/>
      <c r="AU8" s="846"/>
      <c r="AV8" s="864"/>
      <c r="AW8" s="864"/>
      <c r="AX8" s="864"/>
      <c r="AY8" s="872"/>
      <c r="AZ8" s="872"/>
      <c r="BA8" s="845"/>
      <c r="BB8" s="864"/>
      <c r="BC8" s="864"/>
      <c r="BD8" s="863"/>
      <c r="BE8" s="845"/>
      <c r="BF8" s="845" t="s">
        <v>858</v>
      </c>
      <c r="BG8" s="845"/>
      <c r="BH8" s="845"/>
      <c r="BI8" s="873">
        <f>DAY(EOMONTH(DATE(AJ2,AN2,1),0))</f>
        <v>30</v>
      </c>
      <c r="BJ8" s="874"/>
      <c r="BK8" s="845" t="s">
        <v>859</v>
      </c>
      <c r="BL8" s="845"/>
      <c r="BM8" s="845"/>
      <c r="BQ8" s="848"/>
      <c r="BR8" s="848"/>
      <c r="BS8" s="848"/>
    </row>
    <row r="9" spans="2:71" s="851" customFormat="1" ht="5.25" customHeight="1">
      <c r="B9" s="869"/>
      <c r="C9" s="869"/>
      <c r="D9" s="869"/>
      <c r="E9" s="869"/>
      <c r="F9" s="869"/>
      <c r="G9" s="863"/>
      <c r="H9" s="863"/>
      <c r="I9" s="863"/>
      <c r="J9" s="863"/>
      <c r="K9" s="863"/>
      <c r="L9" s="863"/>
      <c r="M9" s="863"/>
      <c r="N9" s="862"/>
      <c r="O9" s="862"/>
      <c r="P9" s="862"/>
      <c r="Q9" s="863"/>
      <c r="R9" s="862"/>
      <c r="S9" s="862"/>
      <c r="T9" s="862"/>
      <c r="U9" s="862"/>
      <c r="AN9" s="870"/>
      <c r="AO9" s="870"/>
      <c r="AP9" s="870"/>
      <c r="AQ9" s="845"/>
      <c r="AR9" s="861"/>
      <c r="AS9" s="871"/>
      <c r="AT9" s="871"/>
      <c r="AU9" s="846"/>
      <c r="AV9" s="864"/>
      <c r="AW9" s="864"/>
      <c r="AX9" s="864"/>
      <c r="AY9" s="872"/>
      <c r="AZ9" s="872"/>
      <c r="BA9" s="845"/>
      <c r="BB9" s="864"/>
      <c r="BC9" s="864"/>
      <c r="BD9" s="863"/>
      <c r="BE9" s="845"/>
      <c r="BF9" s="845"/>
      <c r="BG9" s="845"/>
      <c r="BH9" s="845"/>
      <c r="BI9" s="863"/>
      <c r="BJ9" s="863"/>
      <c r="BK9" s="845"/>
      <c r="BL9" s="845"/>
      <c r="BM9" s="845"/>
      <c r="BQ9" s="848"/>
      <c r="BR9" s="848"/>
      <c r="BS9" s="848"/>
    </row>
    <row r="10" spans="2:71" s="851" customFormat="1" ht="21" customHeight="1">
      <c r="B10" s="869"/>
      <c r="C10" s="869"/>
      <c r="D10" s="869"/>
      <c r="E10" s="869"/>
      <c r="F10" s="869"/>
      <c r="G10" s="863"/>
      <c r="H10" s="863"/>
      <c r="I10" s="863"/>
      <c r="J10" s="863"/>
      <c r="K10" s="863"/>
      <c r="L10" s="863"/>
      <c r="M10" s="863"/>
      <c r="N10" s="862"/>
      <c r="O10" s="862"/>
      <c r="P10" s="862"/>
      <c r="Q10" s="863"/>
      <c r="R10" s="862"/>
      <c r="S10" s="862"/>
      <c r="T10" s="862"/>
      <c r="U10" s="862"/>
      <c r="AN10" s="870"/>
      <c r="AO10" s="870"/>
      <c r="AP10" s="870"/>
      <c r="AQ10" s="845"/>
      <c r="AR10" s="861"/>
      <c r="AS10" s="871"/>
      <c r="AT10" s="871"/>
      <c r="AU10" s="845" t="s">
        <v>860</v>
      </c>
      <c r="AV10" s="864"/>
      <c r="AW10" s="845"/>
      <c r="AX10" s="845"/>
      <c r="AY10" s="845"/>
      <c r="AZ10" s="845"/>
      <c r="BA10" s="845"/>
      <c r="BB10" s="868"/>
      <c r="BC10" s="868"/>
      <c r="BD10" s="868"/>
      <c r="BE10" s="845"/>
      <c r="BF10" s="845"/>
      <c r="BG10" s="861" t="s">
        <v>861</v>
      </c>
      <c r="BH10" s="845"/>
      <c r="BI10" s="866"/>
      <c r="BJ10" s="867"/>
      <c r="BK10" s="865" t="s">
        <v>862</v>
      </c>
      <c r="BL10" s="845"/>
      <c r="BM10" s="845"/>
      <c r="BQ10" s="848"/>
      <c r="BR10" s="848"/>
      <c r="BS10" s="848"/>
    </row>
    <row r="11" spans="2:71" ht="5.25" customHeight="1" thickBot="1">
      <c r="G11" s="876"/>
      <c r="H11" s="876"/>
      <c r="I11" s="876"/>
      <c r="J11" s="876"/>
      <c r="K11" s="876"/>
      <c r="L11" s="876"/>
      <c r="M11" s="876"/>
      <c r="N11" s="876"/>
      <c r="AG11" s="876"/>
      <c r="AX11" s="876"/>
      <c r="BO11" s="877"/>
      <c r="BP11" s="877"/>
      <c r="BQ11" s="877"/>
    </row>
    <row r="12" spans="2:71" ht="21.6" customHeight="1">
      <c r="B12" s="878" t="s">
        <v>863</v>
      </c>
      <c r="C12" s="879" t="s">
        <v>864</v>
      </c>
      <c r="D12" s="880" t="s">
        <v>865</v>
      </c>
      <c r="E12" s="881"/>
      <c r="F12" s="882"/>
      <c r="G12" s="880" t="s">
        <v>866</v>
      </c>
      <c r="H12" s="883"/>
      <c r="I12" s="884"/>
      <c r="J12" s="885"/>
      <c r="K12" s="884"/>
      <c r="L12" s="885"/>
      <c r="M12" s="886" t="s">
        <v>867</v>
      </c>
      <c r="N12" s="887"/>
      <c r="O12" s="888" t="s">
        <v>868</v>
      </c>
      <c r="P12" s="889"/>
      <c r="Q12" s="889"/>
      <c r="R12" s="883"/>
      <c r="S12" s="888" t="s">
        <v>869</v>
      </c>
      <c r="T12" s="889"/>
      <c r="U12" s="889"/>
      <c r="V12" s="889"/>
      <c r="W12" s="883"/>
      <c r="X12" s="890"/>
      <c r="Y12" s="890"/>
      <c r="Z12" s="891"/>
      <c r="AA12" s="892" t="s">
        <v>870</v>
      </c>
      <c r="AB12" s="881"/>
      <c r="AC12" s="881"/>
      <c r="AD12" s="881"/>
      <c r="AE12" s="881"/>
      <c r="AF12" s="881"/>
      <c r="AG12" s="881"/>
      <c r="AH12" s="881"/>
      <c r="AI12" s="881"/>
      <c r="AJ12" s="881"/>
      <c r="AK12" s="881"/>
      <c r="AL12" s="881"/>
      <c r="AM12" s="881"/>
      <c r="AN12" s="881"/>
      <c r="AO12" s="881"/>
      <c r="AP12" s="881"/>
      <c r="AQ12" s="881"/>
      <c r="AR12" s="881"/>
      <c r="AS12" s="881"/>
      <c r="AT12" s="881"/>
      <c r="AU12" s="881"/>
      <c r="AV12" s="881"/>
      <c r="AW12" s="881"/>
      <c r="AX12" s="881"/>
      <c r="AY12" s="881"/>
      <c r="AZ12" s="881"/>
      <c r="BA12" s="881"/>
      <c r="BB12" s="881"/>
      <c r="BC12" s="881"/>
      <c r="BD12" s="881"/>
      <c r="BE12" s="881"/>
      <c r="BF12" s="893" t="str">
        <f>IF(BI3="４週","(12)1～4週目の勤務時間数合計","(12)1か月の勤務時間数　合計")</f>
        <v>(12)1～4週目の勤務時間数合計</v>
      </c>
      <c r="BG12" s="894"/>
      <c r="BH12" s="895" t="s">
        <v>871</v>
      </c>
      <c r="BI12" s="894"/>
      <c r="BJ12" s="880" t="s">
        <v>872</v>
      </c>
      <c r="BK12" s="889"/>
      <c r="BL12" s="889"/>
      <c r="BM12" s="889"/>
      <c r="BN12" s="896"/>
    </row>
    <row r="13" spans="2:71" ht="20.25" customHeight="1">
      <c r="B13" s="897"/>
      <c r="C13" s="898"/>
      <c r="D13" s="899"/>
      <c r="E13" s="900"/>
      <c r="F13" s="901"/>
      <c r="G13" s="902"/>
      <c r="H13" s="903"/>
      <c r="I13" s="904"/>
      <c r="J13" s="905"/>
      <c r="K13" s="904"/>
      <c r="L13" s="905"/>
      <c r="M13" s="906"/>
      <c r="N13" s="907"/>
      <c r="O13" s="908"/>
      <c r="P13" s="909"/>
      <c r="Q13" s="909"/>
      <c r="R13" s="903"/>
      <c r="S13" s="908"/>
      <c r="T13" s="909"/>
      <c r="U13" s="909"/>
      <c r="V13" s="909"/>
      <c r="W13" s="903"/>
      <c r="X13" s="910"/>
      <c r="Y13" s="910"/>
      <c r="Z13" s="911"/>
      <c r="AA13" s="912" t="s">
        <v>873</v>
      </c>
      <c r="AB13" s="912"/>
      <c r="AC13" s="912"/>
      <c r="AD13" s="912"/>
      <c r="AE13" s="912"/>
      <c r="AF13" s="912"/>
      <c r="AG13" s="913"/>
      <c r="AH13" s="914" t="s">
        <v>874</v>
      </c>
      <c r="AI13" s="912"/>
      <c r="AJ13" s="912"/>
      <c r="AK13" s="912"/>
      <c r="AL13" s="912"/>
      <c r="AM13" s="912"/>
      <c r="AN13" s="913"/>
      <c r="AO13" s="914" t="s">
        <v>875</v>
      </c>
      <c r="AP13" s="912"/>
      <c r="AQ13" s="912"/>
      <c r="AR13" s="912"/>
      <c r="AS13" s="912"/>
      <c r="AT13" s="912"/>
      <c r="AU13" s="913"/>
      <c r="AV13" s="914" t="s">
        <v>876</v>
      </c>
      <c r="AW13" s="912"/>
      <c r="AX13" s="912"/>
      <c r="AY13" s="912"/>
      <c r="AZ13" s="912"/>
      <c r="BA13" s="912"/>
      <c r="BB13" s="913"/>
      <c r="BC13" s="914" t="s">
        <v>877</v>
      </c>
      <c r="BD13" s="912"/>
      <c r="BE13" s="912"/>
      <c r="BF13" s="915"/>
      <c r="BG13" s="916"/>
      <c r="BH13" s="917"/>
      <c r="BI13" s="916"/>
      <c r="BJ13" s="902"/>
      <c r="BK13" s="909"/>
      <c r="BL13" s="909"/>
      <c r="BM13" s="909"/>
      <c r="BN13" s="918"/>
    </row>
    <row r="14" spans="2:71" ht="20.25" customHeight="1">
      <c r="B14" s="897"/>
      <c r="C14" s="898"/>
      <c r="D14" s="899"/>
      <c r="E14" s="900"/>
      <c r="F14" s="901"/>
      <c r="G14" s="902"/>
      <c r="H14" s="903"/>
      <c r="I14" s="904"/>
      <c r="J14" s="905"/>
      <c r="K14" s="904"/>
      <c r="L14" s="905"/>
      <c r="M14" s="906"/>
      <c r="N14" s="907"/>
      <c r="O14" s="908"/>
      <c r="P14" s="909"/>
      <c r="Q14" s="909"/>
      <c r="R14" s="903"/>
      <c r="S14" s="908"/>
      <c r="T14" s="909"/>
      <c r="U14" s="909"/>
      <c r="V14" s="909"/>
      <c r="W14" s="903"/>
      <c r="X14" s="910"/>
      <c r="Y14" s="910"/>
      <c r="Z14" s="911"/>
      <c r="AA14" s="919">
        <v>1</v>
      </c>
      <c r="AB14" s="920">
        <v>2</v>
      </c>
      <c r="AC14" s="920">
        <v>3</v>
      </c>
      <c r="AD14" s="920">
        <v>4</v>
      </c>
      <c r="AE14" s="920">
        <v>5</v>
      </c>
      <c r="AF14" s="920">
        <v>6</v>
      </c>
      <c r="AG14" s="921">
        <v>7</v>
      </c>
      <c r="AH14" s="922">
        <v>8</v>
      </c>
      <c r="AI14" s="920">
        <v>9</v>
      </c>
      <c r="AJ14" s="920">
        <v>10</v>
      </c>
      <c r="AK14" s="920">
        <v>11</v>
      </c>
      <c r="AL14" s="920">
        <v>12</v>
      </c>
      <c r="AM14" s="920">
        <v>13</v>
      </c>
      <c r="AN14" s="921">
        <v>14</v>
      </c>
      <c r="AO14" s="919">
        <v>15</v>
      </c>
      <c r="AP14" s="920">
        <v>16</v>
      </c>
      <c r="AQ14" s="920">
        <v>17</v>
      </c>
      <c r="AR14" s="920">
        <v>18</v>
      </c>
      <c r="AS14" s="920">
        <v>19</v>
      </c>
      <c r="AT14" s="920">
        <v>20</v>
      </c>
      <c r="AU14" s="921">
        <v>21</v>
      </c>
      <c r="AV14" s="922">
        <v>22</v>
      </c>
      <c r="AW14" s="920">
        <v>23</v>
      </c>
      <c r="AX14" s="920">
        <v>24</v>
      </c>
      <c r="AY14" s="920">
        <v>25</v>
      </c>
      <c r="AZ14" s="920">
        <v>26</v>
      </c>
      <c r="BA14" s="920">
        <v>27</v>
      </c>
      <c r="BB14" s="921">
        <v>28</v>
      </c>
      <c r="BC14" s="922" t="str">
        <f>IF($BI$3="実績",IF(DAY(DATE($AJ$2,$AN$2,29))=29,29,""),"")</f>
        <v/>
      </c>
      <c r="BD14" s="920" t="str">
        <f>IF($BI$3="実績",IF(DAY(DATE($AJ$2,$AN$2,30))=30,30,""),"")</f>
        <v/>
      </c>
      <c r="BE14" s="921" t="str">
        <f>IF($BI$3="実績",IF(DAY(DATE($AJ$2,$AN$2,31))=31,31,""),"")</f>
        <v/>
      </c>
      <c r="BF14" s="915"/>
      <c r="BG14" s="916"/>
      <c r="BH14" s="917"/>
      <c r="BI14" s="916"/>
      <c r="BJ14" s="902"/>
      <c r="BK14" s="909"/>
      <c r="BL14" s="909"/>
      <c r="BM14" s="909"/>
      <c r="BN14" s="918"/>
    </row>
    <row r="15" spans="2:71" ht="20.25" hidden="1" customHeight="1">
      <c r="B15" s="897"/>
      <c r="C15" s="898"/>
      <c r="D15" s="899"/>
      <c r="E15" s="900"/>
      <c r="F15" s="901"/>
      <c r="G15" s="902"/>
      <c r="H15" s="903"/>
      <c r="I15" s="904"/>
      <c r="J15" s="905"/>
      <c r="K15" s="904"/>
      <c r="L15" s="905"/>
      <c r="M15" s="906"/>
      <c r="N15" s="907"/>
      <c r="O15" s="908"/>
      <c r="P15" s="909"/>
      <c r="Q15" s="909"/>
      <c r="R15" s="903"/>
      <c r="S15" s="908"/>
      <c r="T15" s="909"/>
      <c r="U15" s="909"/>
      <c r="V15" s="909"/>
      <c r="W15" s="903"/>
      <c r="X15" s="910"/>
      <c r="Y15" s="910"/>
      <c r="Z15" s="911"/>
      <c r="AA15" s="919">
        <f>WEEKDAY(DATE($AJ$2,$AN$2,1))</f>
        <v>2</v>
      </c>
      <c r="AB15" s="920">
        <f>WEEKDAY(DATE($AJ$2,$AN$2,2))</f>
        <v>3</v>
      </c>
      <c r="AC15" s="920">
        <f>WEEKDAY(DATE($AJ$2,$AN$2,3))</f>
        <v>4</v>
      </c>
      <c r="AD15" s="920">
        <f>WEEKDAY(DATE($AJ$2,$AN$2,4))</f>
        <v>5</v>
      </c>
      <c r="AE15" s="920">
        <f>WEEKDAY(DATE($AJ$2,$AN$2,5))</f>
        <v>6</v>
      </c>
      <c r="AF15" s="920">
        <f>WEEKDAY(DATE($AJ$2,$AN$2,6))</f>
        <v>7</v>
      </c>
      <c r="AG15" s="921">
        <f>WEEKDAY(DATE($AJ$2,$AN$2,7))</f>
        <v>1</v>
      </c>
      <c r="AH15" s="922">
        <f>WEEKDAY(DATE($AJ$2,$AN$2,8))</f>
        <v>2</v>
      </c>
      <c r="AI15" s="920">
        <f>WEEKDAY(DATE($AJ$2,$AN$2,9))</f>
        <v>3</v>
      </c>
      <c r="AJ15" s="920">
        <f>WEEKDAY(DATE($AJ$2,$AN$2,10))</f>
        <v>4</v>
      </c>
      <c r="AK15" s="920">
        <f>WEEKDAY(DATE($AJ$2,$AN$2,11))</f>
        <v>5</v>
      </c>
      <c r="AL15" s="920">
        <f>WEEKDAY(DATE($AJ$2,$AN$2,12))</f>
        <v>6</v>
      </c>
      <c r="AM15" s="920">
        <f>WEEKDAY(DATE($AJ$2,$AN$2,13))</f>
        <v>7</v>
      </c>
      <c r="AN15" s="921">
        <f>WEEKDAY(DATE($AJ$2,$AN$2,14))</f>
        <v>1</v>
      </c>
      <c r="AO15" s="922">
        <f>WEEKDAY(DATE($AJ$2,$AN$2,15))</f>
        <v>2</v>
      </c>
      <c r="AP15" s="920">
        <f>WEEKDAY(DATE($AJ$2,$AN$2,16))</f>
        <v>3</v>
      </c>
      <c r="AQ15" s="920">
        <f>WEEKDAY(DATE($AJ$2,$AN$2,17))</f>
        <v>4</v>
      </c>
      <c r="AR15" s="920">
        <f>WEEKDAY(DATE($AJ$2,$AN$2,18))</f>
        <v>5</v>
      </c>
      <c r="AS15" s="920">
        <f>WEEKDAY(DATE($AJ$2,$AN$2,19))</f>
        <v>6</v>
      </c>
      <c r="AT15" s="920">
        <f>WEEKDAY(DATE($AJ$2,$AN$2,20))</f>
        <v>7</v>
      </c>
      <c r="AU15" s="921">
        <f>WEEKDAY(DATE($AJ$2,$AN$2,21))</f>
        <v>1</v>
      </c>
      <c r="AV15" s="922">
        <f>WEEKDAY(DATE($AJ$2,$AN$2,22))</f>
        <v>2</v>
      </c>
      <c r="AW15" s="920">
        <f>WEEKDAY(DATE($AJ$2,$AN$2,23))</f>
        <v>3</v>
      </c>
      <c r="AX15" s="920">
        <f>WEEKDAY(DATE($AJ$2,$AN$2,24))</f>
        <v>4</v>
      </c>
      <c r="AY15" s="920">
        <f>WEEKDAY(DATE($AJ$2,$AN$2,25))</f>
        <v>5</v>
      </c>
      <c r="AZ15" s="920">
        <f>WEEKDAY(DATE($AJ$2,$AN$2,26))</f>
        <v>6</v>
      </c>
      <c r="BA15" s="920">
        <f>WEEKDAY(DATE($AJ$2,$AN$2,27))</f>
        <v>7</v>
      </c>
      <c r="BB15" s="921">
        <f>WEEKDAY(DATE($AJ$2,$AN$2,28))</f>
        <v>1</v>
      </c>
      <c r="BC15" s="922">
        <f>IF(BC14=29,WEEKDAY(DATE($AJ$2,$AN$2,29)),0)</f>
        <v>0</v>
      </c>
      <c r="BD15" s="920">
        <f>IF(BD14=30,WEEKDAY(DATE($AJ$2,$AN$2,30)),0)</f>
        <v>0</v>
      </c>
      <c r="BE15" s="921">
        <f>IF(BE14=31,WEEKDAY(DATE($AJ$2,$AN$2,31)),0)</f>
        <v>0</v>
      </c>
      <c r="BF15" s="915"/>
      <c r="BG15" s="916"/>
      <c r="BH15" s="917"/>
      <c r="BI15" s="916"/>
      <c r="BJ15" s="902"/>
      <c r="BK15" s="909"/>
      <c r="BL15" s="909"/>
      <c r="BM15" s="909"/>
      <c r="BN15" s="918"/>
    </row>
    <row r="16" spans="2:71" ht="20.25" customHeight="1" thickBot="1">
      <c r="B16" s="923"/>
      <c r="C16" s="924"/>
      <c r="D16" s="925"/>
      <c r="E16" s="926"/>
      <c r="F16" s="927"/>
      <c r="G16" s="928"/>
      <c r="H16" s="929"/>
      <c r="I16" s="930"/>
      <c r="J16" s="931"/>
      <c r="K16" s="930"/>
      <c r="L16" s="931"/>
      <c r="M16" s="932"/>
      <c r="N16" s="933"/>
      <c r="O16" s="934"/>
      <c r="P16" s="935"/>
      <c r="Q16" s="935"/>
      <c r="R16" s="929"/>
      <c r="S16" s="934"/>
      <c r="T16" s="935"/>
      <c r="U16" s="935"/>
      <c r="V16" s="935"/>
      <c r="W16" s="929"/>
      <c r="X16" s="936"/>
      <c r="Y16" s="936"/>
      <c r="Z16" s="937"/>
      <c r="AA16" s="938" t="str">
        <f>IF(AA15=1,"日",IF(AA15=2,"月",IF(AA15=3,"火",IF(AA15=4,"水",IF(AA15=5,"木",IF(AA15=6,"金","土"))))))</f>
        <v>月</v>
      </c>
      <c r="AB16" s="939" t="str">
        <f t="shared" ref="AB16:BB16" si="0">IF(AB15=1,"日",IF(AB15=2,"月",IF(AB15=3,"火",IF(AB15=4,"水",IF(AB15=5,"木",IF(AB15=6,"金","土"))))))</f>
        <v>火</v>
      </c>
      <c r="AC16" s="939" t="str">
        <f t="shared" si="0"/>
        <v>水</v>
      </c>
      <c r="AD16" s="939" t="str">
        <f t="shared" si="0"/>
        <v>木</v>
      </c>
      <c r="AE16" s="939" t="str">
        <f t="shared" si="0"/>
        <v>金</v>
      </c>
      <c r="AF16" s="939" t="str">
        <f t="shared" si="0"/>
        <v>土</v>
      </c>
      <c r="AG16" s="940" t="str">
        <f t="shared" si="0"/>
        <v>日</v>
      </c>
      <c r="AH16" s="941" t="str">
        <f>IF(AH15=1,"日",IF(AH15=2,"月",IF(AH15=3,"火",IF(AH15=4,"水",IF(AH15=5,"木",IF(AH15=6,"金","土"))))))</f>
        <v>月</v>
      </c>
      <c r="AI16" s="939" t="str">
        <f t="shared" si="0"/>
        <v>火</v>
      </c>
      <c r="AJ16" s="939" t="str">
        <f t="shared" si="0"/>
        <v>水</v>
      </c>
      <c r="AK16" s="939" t="str">
        <f t="shared" si="0"/>
        <v>木</v>
      </c>
      <c r="AL16" s="939" t="str">
        <f t="shared" si="0"/>
        <v>金</v>
      </c>
      <c r="AM16" s="939" t="str">
        <f t="shared" si="0"/>
        <v>土</v>
      </c>
      <c r="AN16" s="940" t="str">
        <f t="shared" si="0"/>
        <v>日</v>
      </c>
      <c r="AO16" s="941" t="str">
        <f>IF(AO15=1,"日",IF(AO15=2,"月",IF(AO15=3,"火",IF(AO15=4,"水",IF(AO15=5,"木",IF(AO15=6,"金","土"))))))</f>
        <v>月</v>
      </c>
      <c r="AP16" s="939" t="str">
        <f t="shared" si="0"/>
        <v>火</v>
      </c>
      <c r="AQ16" s="939" t="str">
        <f t="shared" si="0"/>
        <v>水</v>
      </c>
      <c r="AR16" s="939" t="str">
        <f t="shared" si="0"/>
        <v>木</v>
      </c>
      <c r="AS16" s="939" t="str">
        <f t="shared" si="0"/>
        <v>金</v>
      </c>
      <c r="AT16" s="939" t="str">
        <f t="shared" si="0"/>
        <v>土</v>
      </c>
      <c r="AU16" s="940" t="str">
        <f t="shared" si="0"/>
        <v>日</v>
      </c>
      <c r="AV16" s="941" t="str">
        <f>IF(AV15=1,"日",IF(AV15=2,"月",IF(AV15=3,"火",IF(AV15=4,"水",IF(AV15=5,"木",IF(AV15=6,"金","土"))))))</f>
        <v>月</v>
      </c>
      <c r="AW16" s="939" t="str">
        <f t="shared" si="0"/>
        <v>火</v>
      </c>
      <c r="AX16" s="939" t="str">
        <f t="shared" si="0"/>
        <v>水</v>
      </c>
      <c r="AY16" s="939" t="str">
        <f t="shared" si="0"/>
        <v>木</v>
      </c>
      <c r="AZ16" s="939" t="str">
        <f t="shared" si="0"/>
        <v>金</v>
      </c>
      <c r="BA16" s="939" t="str">
        <f t="shared" si="0"/>
        <v>土</v>
      </c>
      <c r="BB16" s="940" t="str">
        <f t="shared" si="0"/>
        <v>日</v>
      </c>
      <c r="BC16" s="939" t="str">
        <f>IF(BC15=1,"日",IF(BC15=2,"月",IF(BC15=3,"火",IF(BC15=4,"水",IF(BC15=5,"木",IF(BC15=6,"金",IF(BC15=0,"","土")))))))</f>
        <v/>
      </c>
      <c r="BD16" s="939" t="str">
        <f>IF(BD15=1,"日",IF(BD15=2,"月",IF(BD15=3,"火",IF(BD15=4,"水",IF(BD15=5,"木",IF(BD15=6,"金",IF(BD15=0,"","土")))))))</f>
        <v/>
      </c>
      <c r="BE16" s="939" t="str">
        <f>IF(BE15=1,"日",IF(BE15=2,"月",IF(BE15=3,"火",IF(BE15=4,"水",IF(BE15=5,"木",IF(BE15=6,"金",IF(BE15=0,"","土")))))))</f>
        <v/>
      </c>
      <c r="BF16" s="942"/>
      <c r="BG16" s="943"/>
      <c r="BH16" s="944"/>
      <c r="BI16" s="943"/>
      <c r="BJ16" s="928"/>
      <c r="BK16" s="935"/>
      <c r="BL16" s="935"/>
      <c r="BM16" s="935"/>
      <c r="BN16" s="945"/>
    </row>
    <row r="17" spans="2:66" ht="20.25" customHeight="1">
      <c r="B17" s="946">
        <f>B15+1</f>
        <v>1</v>
      </c>
      <c r="C17" s="947"/>
      <c r="D17" s="948"/>
      <c r="E17" s="949"/>
      <c r="F17" s="950"/>
      <c r="G17" s="951"/>
      <c r="H17" s="952"/>
      <c r="I17" s="953"/>
      <c r="J17" s="954"/>
      <c r="K17" s="953"/>
      <c r="L17" s="954"/>
      <c r="M17" s="955"/>
      <c r="N17" s="956"/>
      <c r="O17" s="957"/>
      <c r="P17" s="958"/>
      <c r="Q17" s="958"/>
      <c r="R17" s="952"/>
      <c r="S17" s="959"/>
      <c r="T17" s="960"/>
      <c r="U17" s="960"/>
      <c r="V17" s="960"/>
      <c r="W17" s="961"/>
      <c r="X17" s="962" t="s">
        <v>882</v>
      </c>
      <c r="Y17" s="963"/>
      <c r="Z17" s="964"/>
      <c r="AA17" s="965"/>
      <c r="AB17" s="966"/>
      <c r="AC17" s="966"/>
      <c r="AD17" s="966"/>
      <c r="AE17" s="966"/>
      <c r="AF17" s="966"/>
      <c r="AG17" s="967"/>
      <c r="AH17" s="965"/>
      <c r="AI17" s="966"/>
      <c r="AJ17" s="966"/>
      <c r="AK17" s="966"/>
      <c r="AL17" s="966"/>
      <c r="AM17" s="966"/>
      <c r="AN17" s="967"/>
      <c r="AO17" s="965"/>
      <c r="AP17" s="966"/>
      <c r="AQ17" s="966"/>
      <c r="AR17" s="966"/>
      <c r="AS17" s="966"/>
      <c r="AT17" s="966"/>
      <c r="AU17" s="967"/>
      <c r="AV17" s="965"/>
      <c r="AW17" s="966"/>
      <c r="AX17" s="966"/>
      <c r="AY17" s="966"/>
      <c r="AZ17" s="966"/>
      <c r="BA17" s="966"/>
      <c r="BB17" s="967"/>
      <c r="BC17" s="965"/>
      <c r="BD17" s="966"/>
      <c r="BE17" s="966"/>
      <c r="BF17" s="968"/>
      <c r="BG17" s="969"/>
      <c r="BH17" s="970"/>
      <c r="BI17" s="971"/>
      <c r="BJ17" s="972"/>
      <c r="BK17" s="973"/>
      <c r="BL17" s="973"/>
      <c r="BM17" s="973"/>
      <c r="BN17" s="974"/>
    </row>
    <row r="18" spans="2:66" ht="20.25" customHeight="1">
      <c r="B18" s="975"/>
      <c r="C18" s="976"/>
      <c r="D18" s="977"/>
      <c r="E18" s="858"/>
      <c r="F18" s="978"/>
      <c r="G18" s="979"/>
      <c r="H18" s="980"/>
      <c r="I18" s="981"/>
      <c r="J18" s="982">
        <f>G17</f>
        <v>0</v>
      </c>
      <c r="K18" s="981"/>
      <c r="L18" s="982">
        <f>M17</f>
        <v>0</v>
      </c>
      <c r="M18" s="983"/>
      <c r="N18" s="984"/>
      <c r="O18" s="985"/>
      <c r="P18" s="986"/>
      <c r="Q18" s="986"/>
      <c r="R18" s="980"/>
      <c r="S18" s="987"/>
      <c r="T18" s="988"/>
      <c r="U18" s="988"/>
      <c r="V18" s="988"/>
      <c r="W18" s="989"/>
      <c r="X18" s="990" t="s">
        <v>885</v>
      </c>
      <c r="Y18" s="991"/>
      <c r="Z18" s="992"/>
      <c r="AA18" s="993" t="str">
        <f>IF(AA17="","",VLOOKUP(AA17,'シフト記号表（従来型・ユニット型共通）'!$C$6:$L$47,10,FALSE))</f>
        <v/>
      </c>
      <c r="AB18" s="994" t="str">
        <f>IF(AB17="","",VLOOKUP(AB17,'シフト記号表（従来型・ユニット型共通）'!$C$6:$L$47,10,FALSE))</f>
        <v/>
      </c>
      <c r="AC18" s="994" t="str">
        <f>IF(AC17="","",VLOOKUP(AC17,'シフト記号表（従来型・ユニット型共通）'!$C$6:$L$47,10,FALSE))</f>
        <v/>
      </c>
      <c r="AD18" s="994" t="str">
        <f>IF(AD17="","",VLOOKUP(AD17,'シフト記号表（従来型・ユニット型共通）'!$C$6:$L$47,10,FALSE))</f>
        <v/>
      </c>
      <c r="AE18" s="994" t="str">
        <f>IF(AE17="","",VLOOKUP(AE17,'シフト記号表（従来型・ユニット型共通）'!$C$6:$L$47,10,FALSE))</f>
        <v/>
      </c>
      <c r="AF18" s="994" t="str">
        <f>IF(AF17="","",VLOOKUP(AF17,'シフト記号表（従来型・ユニット型共通）'!$C$6:$L$47,10,FALSE))</f>
        <v/>
      </c>
      <c r="AG18" s="995" t="str">
        <f>IF(AG17="","",VLOOKUP(AG17,'シフト記号表（従来型・ユニット型共通）'!$C$6:$L$47,10,FALSE))</f>
        <v/>
      </c>
      <c r="AH18" s="993" t="str">
        <f>IF(AH17="","",VLOOKUP(AH17,'シフト記号表（従来型・ユニット型共通）'!$C$6:$L$47,10,FALSE))</f>
        <v/>
      </c>
      <c r="AI18" s="994" t="str">
        <f>IF(AI17="","",VLOOKUP(AI17,'シフト記号表（従来型・ユニット型共通）'!$C$6:$L$47,10,FALSE))</f>
        <v/>
      </c>
      <c r="AJ18" s="994" t="str">
        <f>IF(AJ17="","",VLOOKUP(AJ17,'シフト記号表（従来型・ユニット型共通）'!$C$6:$L$47,10,FALSE))</f>
        <v/>
      </c>
      <c r="AK18" s="994" t="str">
        <f>IF(AK17="","",VLOOKUP(AK17,'シフト記号表（従来型・ユニット型共通）'!$C$6:$L$47,10,FALSE))</f>
        <v/>
      </c>
      <c r="AL18" s="994" t="str">
        <f>IF(AL17="","",VLOOKUP(AL17,'シフト記号表（従来型・ユニット型共通）'!$C$6:$L$47,10,FALSE))</f>
        <v/>
      </c>
      <c r="AM18" s="994" t="str">
        <f>IF(AM17="","",VLOOKUP(AM17,'シフト記号表（従来型・ユニット型共通）'!$C$6:$L$47,10,FALSE))</f>
        <v/>
      </c>
      <c r="AN18" s="995" t="str">
        <f>IF(AN17="","",VLOOKUP(AN17,'シフト記号表（従来型・ユニット型共通）'!$C$6:$L$47,10,FALSE))</f>
        <v/>
      </c>
      <c r="AO18" s="993" t="str">
        <f>IF(AO17="","",VLOOKUP(AO17,'シフト記号表（従来型・ユニット型共通）'!$C$6:$L$47,10,FALSE))</f>
        <v/>
      </c>
      <c r="AP18" s="994" t="str">
        <f>IF(AP17="","",VLOOKUP(AP17,'シフト記号表（従来型・ユニット型共通）'!$C$6:$L$47,10,FALSE))</f>
        <v/>
      </c>
      <c r="AQ18" s="994" t="str">
        <f>IF(AQ17="","",VLOOKUP(AQ17,'シフト記号表（従来型・ユニット型共通）'!$C$6:$L$47,10,FALSE))</f>
        <v/>
      </c>
      <c r="AR18" s="994" t="str">
        <f>IF(AR17="","",VLOOKUP(AR17,'シフト記号表（従来型・ユニット型共通）'!$C$6:$L$47,10,FALSE))</f>
        <v/>
      </c>
      <c r="AS18" s="994" t="str">
        <f>IF(AS17="","",VLOOKUP(AS17,'シフト記号表（従来型・ユニット型共通）'!$C$6:$L$47,10,FALSE))</f>
        <v/>
      </c>
      <c r="AT18" s="994" t="str">
        <f>IF(AT17="","",VLOOKUP(AT17,'シフト記号表（従来型・ユニット型共通）'!$C$6:$L$47,10,FALSE))</f>
        <v/>
      </c>
      <c r="AU18" s="995" t="str">
        <f>IF(AU17="","",VLOOKUP(AU17,'シフト記号表（従来型・ユニット型共通）'!$C$6:$L$47,10,FALSE))</f>
        <v/>
      </c>
      <c r="AV18" s="993" t="str">
        <f>IF(AV17="","",VLOOKUP(AV17,'シフト記号表（従来型・ユニット型共通）'!$C$6:$L$47,10,FALSE))</f>
        <v/>
      </c>
      <c r="AW18" s="994" t="str">
        <f>IF(AW17="","",VLOOKUP(AW17,'シフト記号表（従来型・ユニット型共通）'!$C$6:$L$47,10,FALSE))</f>
        <v/>
      </c>
      <c r="AX18" s="994" t="str">
        <f>IF(AX17="","",VLOOKUP(AX17,'シフト記号表（従来型・ユニット型共通）'!$C$6:$L$47,10,FALSE))</f>
        <v/>
      </c>
      <c r="AY18" s="994" t="str">
        <f>IF(AY17="","",VLOOKUP(AY17,'シフト記号表（従来型・ユニット型共通）'!$C$6:$L$47,10,FALSE))</f>
        <v/>
      </c>
      <c r="AZ18" s="994" t="str">
        <f>IF(AZ17="","",VLOOKUP(AZ17,'シフト記号表（従来型・ユニット型共通）'!$C$6:$L$47,10,FALSE))</f>
        <v/>
      </c>
      <c r="BA18" s="994" t="str">
        <f>IF(BA17="","",VLOOKUP(BA17,'シフト記号表（従来型・ユニット型共通）'!$C$6:$L$47,10,FALSE))</f>
        <v/>
      </c>
      <c r="BB18" s="995" t="str">
        <f>IF(BB17="","",VLOOKUP(BB17,'シフト記号表（従来型・ユニット型共通）'!$C$6:$L$47,10,FALSE))</f>
        <v/>
      </c>
      <c r="BC18" s="993" t="str">
        <f>IF(BC17="","",VLOOKUP(BC17,'シフト記号表（従来型・ユニット型共通）'!$C$6:$L$47,10,FALSE))</f>
        <v/>
      </c>
      <c r="BD18" s="994" t="str">
        <f>IF(BD17="","",VLOOKUP(BD17,'シフト記号表（従来型・ユニット型共通）'!$C$6:$L$47,10,FALSE))</f>
        <v/>
      </c>
      <c r="BE18" s="994" t="str">
        <f>IF(BE17="","",VLOOKUP(BE17,'シフト記号表（従来型・ユニット型共通）'!$C$6:$L$47,10,FALSE))</f>
        <v/>
      </c>
      <c r="BF18" s="996">
        <f>IF($BI$3="４週",SUM(AA18:BB18),IF($BI$3="暦月",SUM(AA18:BE18),""))</f>
        <v>0</v>
      </c>
      <c r="BG18" s="997"/>
      <c r="BH18" s="998">
        <f>IF($BI$3="４週",BF18/4,IF($BI$3="暦月",(BF18/($BI$8/7)),""))</f>
        <v>0</v>
      </c>
      <c r="BI18" s="997"/>
      <c r="BJ18" s="999"/>
      <c r="BK18" s="1000"/>
      <c r="BL18" s="1000"/>
      <c r="BM18" s="1000"/>
      <c r="BN18" s="1001"/>
    </row>
    <row r="19" spans="2:66" ht="20.25" customHeight="1">
      <c r="B19" s="946">
        <f>B17+1</f>
        <v>2</v>
      </c>
      <c r="C19" s="1002"/>
      <c r="D19" s="1003"/>
      <c r="E19" s="858"/>
      <c r="F19" s="978"/>
      <c r="G19" s="1004"/>
      <c r="H19" s="1005"/>
      <c r="I19" s="1006"/>
      <c r="J19" s="1007"/>
      <c r="K19" s="1006"/>
      <c r="L19" s="1007"/>
      <c r="M19" s="1008"/>
      <c r="N19" s="1009"/>
      <c r="O19" s="1010"/>
      <c r="P19" s="1011"/>
      <c r="Q19" s="1011"/>
      <c r="R19" s="1005"/>
      <c r="S19" s="987"/>
      <c r="T19" s="988"/>
      <c r="U19" s="988"/>
      <c r="V19" s="988"/>
      <c r="W19" s="989"/>
      <c r="X19" s="1012" t="s">
        <v>882</v>
      </c>
      <c r="Y19" s="1013"/>
      <c r="Z19" s="1014"/>
      <c r="AA19" s="1015"/>
      <c r="AB19" s="1016"/>
      <c r="AC19" s="1016"/>
      <c r="AD19" s="1016"/>
      <c r="AE19" s="1016"/>
      <c r="AF19" s="1016"/>
      <c r="AG19" s="1017"/>
      <c r="AH19" s="1015"/>
      <c r="AI19" s="1016"/>
      <c r="AJ19" s="1016"/>
      <c r="AK19" s="1016"/>
      <c r="AL19" s="1016"/>
      <c r="AM19" s="1016"/>
      <c r="AN19" s="1017"/>
      <c r="AO19" s="1015"/>
      <c r="AP19" s="1016"/>
      <c r="AQ19" s="1016"/>
      <c r="AR19" s="1016"/>
      <c r="AS19" s="1016"/>
      <c r="AT19" s="1016"/>
      <c r="AU19" s="1017"/>
      <c r="AV19" s="1015"/>
      <c r="AW19" s="1016"/>
      <c r="AX19" s="1016"/>
      <c r="AY19" s="1016"/>
      <c r="AZ19" s="1016"/>
      <c r="BA19" s="1016"/>
      <c r="BB19" s="1017"/>
      <c r="BC19" s="1015"/>
      <c r="BD19" s="1016"/>
      <c r="BE19" s="1018"/>
      <c r="BF19" s="1019"/>
      <c r="BG19" s="1020"/>
      <c r="BH19" s="1021"/>
      <c r="BI19" s="1022"/>
      <c r="BJ19" s="1023"/>
      <c r="BK19" s="1024"/>
      <c r="BL19" s="1024"/>
      <c r="BM19" s="1024"/>
      <c r="BN19" s="1025"/>
    </row>
    <row r="20" spans="2:66" ht="20.25" customHeight="1">
      <c r="B20" s="975"/>
      <c r="C20" s="976"/>
      <c r="D20" s="977"/>
      <c r="E20" s="858"/>
      <c r="F20" s="978"/>
      <c r="G20" s="979"/>
      <c r="H20" s="980"/>
      <c r="I20" s="981"/>
      <c r="J20" s="982">
        <f>G19</f>
        <v>0</v>
      </c>
      <c r="K20" s="981"/>
      <c r="L20" s="982">
        <f>M19</f>
        <v>0</v>
      </c>
      <c r="M20" s="983"/>
      <c r="N20" s="984"/>
      <c r="O20" s="985"/>
      <c r="P20" s="986"/>
      <c r="Q20" s="986"/>
      <c r="R20" s="980"/>
      <c r="S20" s="987"/>
      <c r="T20" s="988"/>
      <c r="U20" s="988"/>
      <c r="V20" s="988"/>
      <c r="W20" s="989"/>
      <c r="X20" s="990" t="s">
        <v>885</v>
      </c>
      <c r="Y20" s="991"/>
      <c r="Z20" s="992"/>
      <c r="AA20" s="993" t="str">
        <f>IF(AA19="","",VLOOKUP(AA19,'シフト記号表（従来型・ユニット型共通）'!$C$6:$L$47,10,FALSE))</f>
        <v/>
      </c>
      <c r="AB20" s="994" t="str">
        <f>IF(AB19="","",VLOOKUP(AB19,'シフト記号表（従来型・ユニット型共通）'!$C$6:$L$47,10,FALSE))</f>
        <v/>
      </c>
      <c r="AC20" s="994" t="str">
        <f>IF(AC19="","",VLOOKUP(AC19,'シフト記号表（従来型・ユニット型共通）'!$C$6:$L$47,10,FALSE))</f>
        <v/>
      </c>
      <c r="AD20" s="994" t="str">
        <f>IF(AD19="","",VLOOKUP(AD19,'シフト記号表（従来型・ユニット型共通）'!$C$6:$L$47,10,FALSE))</f>
        <v/>
      </c>
      <c r="AE20" s="994" t="str">
        <f>IF(AE19="","",VLOOKUP(AE19,'シフト記号表（従来型・ユニット型共通）'!$C$6:$L$47,10,FALSE))</f>
        <v/>
      </c>
      <c r="AF20" s="994" t="str">
        <f>IF(AF19="","",VLOOKUP(AF19,'シフト記号表（従来型・ユニット型共通）'!$C$6:$L$47,10,FALSE))</f>
        <v/>
      </c>
      <c r="AG20" s="995" t="str">
        <f>IF(AG19="","",VLOOKUP(AG19,'シフト記号表（従来型・ユニット型共通）'!$C$6:$L$47,10,FALSE))</f>
        <v/>
      </c>
      <c r="AH20" s="993" t="str">
        <f>IF(AH19="","",VLOOKUP(AH19,'シフト記号表（従来型・ユニット型共通）'!$C$6:$L$47,10,FALSE))</f>
        <v/>
      </c>
      <c r="AI20" s="994" t="str">
        <f>IF(AI19="","",VLOOKUP(AI19,'シフト記号表（従来型・ユニット型共通）'!$C$6:$L$47,10,FALSE))</f>
        <v/>
      </c>
      <c r="AJ20" s="994" t="str">
        <f>IF(AJ19="","",VLOOKUP(AJ19,'シフト記号表（従来型・ユニット型共通）'!$C$6:$L$47,10,FALSE))</f>
        <v/>
      </c>
      <c r="AK20" s="994" t="str">
        <f>IF(AK19="","",VLOOKUP(AK19,'シフト記号表（従来型・ユニット型共通）'!$C$6:$L$47,10,FALSE))</f>
        <v/>
      </c>
      <c r="AL20" s="994" t="str">
        <f>IF(AL19="","",VLOOKUP(AL19,'シフト記号表（従来型・ユニット型共通）'!$C$6:$L$47,10,FALSE))</f>
        <v/>
      </c>
      <c r="AM20" s="994" t="str">
        <f>IF(AM19="","",VLOOKUP(AM19,'シフト記号表（従来型・ユニット型共通）'!$C$6:$L$47,10,FALSE))</f>
        <v/>
      </c>
      <c r="AN20" s="995" t="str">
        <f>IF(AN19="","",VLOOKUP(AN19,'シフト記号表（従来型・ユニット型共通）'!$C$6:$L$47,10,FALSE))</f>
        <v/>
      </c>
      <c r="AO20" s="993" t="str">
        <f>IF(AO19="","",VLOOKUP(AO19,'シフト記号表（従来型・ユニット型共通）'!$C$6:$L$47,10,FALSE))</f>
        <v/>
      </c>
      <c r="AP20" s="994" t="str">
        <f>IF(AP19="","",VLOOKUP(AP19,'シフト記号表（従来型・ユニット型共通）'!$C$6:$L$47,10,FALSE))</f>
        <v/>
      </c>
      <c r="AQ20" s="994" t="str">
        <f>IF(AQ19="","",VLOOKUP(AQ19,'シフト記号表（従来型・ユニット型共通）'!$C$6:$L$47,10,FALSE))</f>
        <v/>
      </c>
      <c r="AR20" s="994" t="str">
        <f>IF(AR19="","",VLOOKUP(AR19,'シフト記号表（従来型・ユニット型共通）'!$C$6:$L$47,10,FALSE))</f>
        <v/>
      </c>
      <c r="AS20" s="994" t="str">
        <f>IF(AS19="","",VLOOKUP(AS19,'シフト記号表（従来型・ユニット型共通）'!$C$6:$L$47,10,FALSE))</f>
        <v/>
      </c>
      <c r="AT20" s="994" t="str">
        <f>IF(AT19="","",VLOOKUP(AT19,'シフト記号表（従来型・ユニット型共通）'!$C$6:$L$47,10,FALSE))</f>
        <v/>
      </c>
      <c r="AU20" s="995" t="str">
        <f>IF(AU19="","",VLOOKUP(AU19,'シフト記号表（従来型・ユニット型共通）'!$C$6:$L$47,10,FALSE))</f>
        <v/>
      </c>
      <c r="AV20" s="993" t="str">
        <f>IF(AV19="","",VLOOKUP(AV19,'シフト記号表（従来型・ユニット型共通）'!$C$6:$L$47,10,FALSE))</f>
        <v/>
      </c>
      <c r="AW20" s="994" t="str">
        <f>IF(AW19="","",VLOOKUP(AW19,'シフト記号表（従来型・ユニット型共通）'!$C$6:$L$47,10,FALSE))</f>
        <v/>
      </c>
      <c r="AX20" s="994" t="str">
        <f>IF(AX19="","",VLOOKUP(AX19,'シフト記号表（従来型・ユニット型共通）'!$C$6:$L$47,10,FALSE))</f>
        <v/>
      </c>
      <c r="AY20" s="994" t="str">
        <f>IF(AY19="","",VLOOKUP(AY19,'シフト記号表（従来型・ユニット型共通）'!$C$6:$L$47,10,FALSE))</f>
        <v/>
      </c>
      <c r="AZ20" s="994" t="str">
        <f>IF(AZ19="","",VLOOKUP(AZ19,'シフト記号表（従来型・ユニット型共通）'!$C$6:$L$47,10,FALSE))</f>
        <v/>
      </c>
      <c r="BA20" s="994" t="str">
        <f>IF(BA19="","",VLOOKUP(BA19,'シフト記号表（従来型・ユニット型共通）'!$C$6:$L$47,10,FALSE))</f>
        <v/>
      </c>
      <c r="BB20" s="995" t="str">
        <f>IF(BB19="","",VLOOKUP(BB19,'シフト記号表（従来型・ユニット型共通）'!$C$6:$L$47,10,FALSE))</f>
        <v/>
      </c>
      <c r="BC20" s="993" t="str">
        <f>IF(BC19="","",VLOOKUP(BC19,'シフト記号表（従来型・ユニット型共通）'!$C$6:$L$47,10,FALSE))</f>
        <v/>
      </c>
      <c r="BD20" s="994" t="str">
        <f>IF(BD19="","",VLOOKUP(BD19,'シフト記号表（従来型・ユニット型共通）'!$C$6:$L$47,10,FALSE))</f>
        <v/>
      </c>
      <c r="BE20" s="994" t="str">
        <f>IF(BE19="","",VLOOKUP(BE19,'シフト記号表（従来型・ユニット型共通）'!$C$6:$L$47,10,FALSE))</f>
        <v/>
      </c>
      <c r="BF20" s="996">
        <f>IF($BI$3="４週",SUM(AA20:BB20),IF($BI$3="暦月",SUM(AA20:BE20),""))</f>
        <v>0</v>
      </c>
      <c r="BG20" s="997"/>
      <c r="BH20" s="998">
        <f>IF($BI$3="４週",BF20/4,IF($BI$3="暦月",(BF20/($BI$8/7)),""))</f>
        <v>0</v>
      </c>
      <c r="BI20" s="997"/>
      <c r="BJ20" s="999"/>
      <c r="BK20" s="1000"/>
      <c r="BL20" s="1000"/>
      <c r="BM20" s="1000"/>
      <c r="BN20" s="1001"/>
    </row>
    <row r="21" spans="2:66" ht="20.25" customHeight="1">
      <c r="B21" s="946">
        <f>B19+1</f>
        <v>3</v>
      </c>
      <c r="C21" s="1002"/>
      <c r="D21" s="1003"/>
      <c r="E21" s="858"/>
      <c r="F21" s="978"/>
      <c r="G21" s="1004"/>
      <c r="H21" s="1005"/>
      <c r="I21" s="981"/>
      <c r="J21" s="982"/>
      <c r="K21" s="981"/>
      <c r="L21" s="982"/>
      <c r="M21" s="1008"/>
      <c r="N21" s="1009"/>
      <c r="O21" s="1010"/>
      <c r="P21" s="1011"/>
      <c r="Q21" s="1011"/>
      <c r="R21" s="1005"/>
      <c r="S21" s="987"/>
      <c r="T21" s="988"/>
      <c r="U21" s="988"/>
      <c r="V21" s="988"/>
      <c r="W21" s="989"/>
      <c r="X21" s="1012" t="s">
        <v>882</v>
      </c>
      <c r="Y21" s="1013"/>
      <c r="Z21" s="1014"/>
      <c r="AA21" s="1015"/>
      <c r="AB21" s="1016"/>
      <c r="AC21" s="1016"/>
      <c r="AD21" s="1016"/>
      <c r="AE21" s="1016"/>
      <c r="AF21" s="1016"/>
      <c r="AG21" s="1017"/>
      <c r="AH21" s="1015"/>
      <c r="AI21" s="1016"/>
      <c r="AJ21" s="1016"/>
      <c r="AK21" s="1016"/>
      <c r="AL21" s="1016"/>
      <c r="AM21" s="1016"/>
      <c r="AN21" s="1017"/>
      <c r="AO21" s="1015"/>
      <c r="AP21" s="1016"/>
      <c r="AQ21" s="1016"/>
      <c r="AR21" s="1016"/>
      <c r="AS21" s="1016"/>
      <c r="AT21" s="1016"/>
      <c r="AU21" s="1017"/>
      <c r="AV21" s="1015"/>
      <c r="AW21" s="1016"/>
      <c r="AX21" s="1016"/>
      <c r="AY21" s="1016"/>
      <c r="AZ21" s="1016"/>
      <c r="BA21" s="1016"/>
      <c r="BB21" s="1017"/>
      <c r="BC21" s="1015"/>
      <c r="BD21" s="1016"/>
      <c r="BE21" s="1018"/>
      <c r="BF21" s="1019"/>
      <c r="BG21" s="1020"/>
      <c r="BH21" s="1021"/>
      <c r="BI21" s="1022"/>
      <c r="BJ21" s="1023"/>
      <c r="BK21" s="1024"/>
      <c r="BL21" s="1024"/>
      <c r="BM21" s="1024"/>
      <c r="BN21" s="1025"/>
    </row>
    <row r="22" spans="2:66" ht="20.25" customHeight="1">
      <c r="B22" s="975"/>
      <c r="C22" s="976"/>
      <c r="D22" s="977"/>
      <c r="E22" s="858"/>
      <c r="F22" s="978"/>
      <c r="G22" s="979"/>
      <c r="H22" s="980"/>
      <c r="I22" s="981"/>
      <c r="J22" s="982">
        <f>G21</f>
        <v>0</v>
      </c>
      <c r="K22" s="981"/>
      <c r="L22" s="982">
        <f>M21</f>
        <v>0</v>
      </c>
      <c r="M22" s="983"/>
      <c r="N22" s="984"/>
      <c r="O22" s="985"/>
      <c r="P22" s="986"/>
      <c r="Q22" s="986"/>
      <c r="R22" s="980"/>
      <c r="S22" s="987"/>
      <c r="T22" s="988"/>
      <c r="U22" s="988"/>
      <c r="V22" s="988"/>
      <c r="W22" s="989"/>
      <c r="X22" s="990" t="s">
        <v>885</v>
      </c>
      <c r="Y22" s="991"/>
      <c r="Z22" s="992"/>
      <c r="AA22" s="993" t="str">
        <f>IF(AA21="","",VLOOKUP(AA21,'シフト記号表（従来型・ユニット型共通）'!$C$6:$L$47,10,FALSE))</f>
        <v/>
      </c>
      <c r="AB22" s="994" t="str">
        <f>IF(AB21="","",VLOOKUP(AB21,'シフト記号表（従来型・ユニット型共通）'!$C$6:$L$47,10,FALSE))</f>
        <v/>
      </c>
      <c r="AC22" s="994" t="str">
        <f>IF(AC21="","",VLOOKUP(AC21,'シフト記号表（従来型・ユニット型共通）'!$C$6:$L$47,10,FALSE))</f>
        <v/>
      </c>
      <c r="AD22" s="994" t="str">
        <f>IF(AD21="","",VLOOKUP(AD21,'シフト記号表（従来型・ユニット型共通）'!$C$6:$L$47,10,FALSE))</f>
        <v/>
      </c>
      <c r="AE22" s="994" t="str">
        <f>IF(AE21="","",VLOOKUP(AE21,'シフト記号表（従来型・ユニット型共通）'!$C$6:$L$47,10,FALSE))</f>
        <v/>
      </c>
      <c r="AF22" s="994" t="str">
        <f>IF(AF21="","",VLOOKUP(AF21,'シフト記号表（従来型・ユニット型共通）'!$C$6:$L$47,10,FALSE))</f>
        <v/>
      </c>
      <c r="AG22" s="995" t="str">
        <f>IF(AG21="","",VLOOKUP(AG21,'シフト記号表（従来型・ユニット型共通）'!$C$6:$L$47,10,FALSE))</f>
        <v/>
      </c>
      <c r="AH22" s="993" t="str">
        <f>IF(AH21="","",VLOOKUP(AH21,'シフト記号表（従来型・ユニット型共通）'!$C$6:$L$47,10,FALSE))</f>
        <v/>
      </c>
      <c r="AI22" s="994" t="str">
        <f>IF(AI21="","",VLOOKUP(AI21,'シフト記号表（従来型・ユニット型共通）'!$C$6:$L$47,10,FALSE))</f>
        <v/>
      </c>
      <c r="AJ22" s="994" t="str">
        <f>IF(AJ21="","",VLOOKUP(AJ21,'シフト記号表（従来型・ユニット型共通）'!$C$6:$L$47,10,FALSE))</f>
        <v/>
      </c>
      <c r="AK22" s="994" t="str">
        <f>IF(AK21="","",VLOOKUP(AK21,'シフト記号表（従来型・ユニット型共通）'!$C$6:$L$47,10,FALSE))</f>
        <v/>
      </c>
      <c r="AL22" s="994" t="str">
        <f>IF(AL21="","",VLOOKUP(AL21,'シフト記号表（従来型・ユニット型共通）'!$C$6:$L$47,10,FALSE))</f>
        <v/>
      </c>
      <c r="AM22" s="994" t="str">
        <f>IF(AM21="","",VLOOKUP(AM21,'シフト記号表（従来型・ユニット型共通）'!$C$6:$L$47,10,FALSE))</f>
        <v/>
      </c>
      <c r="AN22" s="995" t="str">
        <f>IF(AN21="","",VLOOKUP(AN21,'シフト記号表（従来型・ユニット型共通）'!$C$6:$L$47,10,FALSE))</f>
        <v/>
      </c>
      <c r="AO22" s="993" t="str">
        <f>IF(AO21="","",VLOOKUP(AO21,'シフト記号表（従来型・ユニット型共通）'!$C$6:$L$47,10,FALSE))</f>
        <v/>
      </c>
      <c r="AP22" s="994" t="str">
        <f>IF(AP21="","",VLOOKUP(AP21,'シフト記号表（従来型・ユニット型共通）'!$C$6:$L$47,10,FALSE))</f>
        <v/>
      </c>
      <c r="AQ22" s="994" t="str">
        <f>IF(AQ21="","",VLOOKUP(AQ21,'シフト記号表（従来型・ユニット型共通）'!$C$6:$L$47,10,FALSE))</f>
        <v/>
      </c>
      <c r="AR22" s="994" t="str">
        <f>IF(AR21="","",VLOOKUP(AR21,'シフト記号表（従来型・ユニット型共通）'!$C$6:$L$47,10,FALSE))</f>
        <v/>
      </c>
      <c r="AS22" s="994" t="str">
        <f>IF(AS21="","",VLOOKUP(AS21,'シフト記号表（従来型・ユニット型共通）'!$C$6:$L$47,10,FALSE))</f>
        <v/>
      </c>
      <c r="AT22" s="994" t="str">
        <f>IF(AT21="","",VLOOKUP(AT21,'シフト記号表（従来型・ユニット型共通）'!$C$6:$L$47,10,FALSE))</f>
        <v/>
      </c>
      <c r="AU22" s="995" t="str">
        <f>IF(AU21="","",VLOOKUP(AU21,'シフト記号表（従来型・ユニット型共通）'!$C$6:$L$47,10,FALSE))</f>
        <v/>
      </c>
      <c r="AV22" s="993" t="str">
        <f>IF(AV21="","",VLOOKUP(AV21,'シフト記号表（従来型・ユニット型共通）'!$C$6:$L$47,10,FALSE))</f>
        <v/>
      </c>
      <c r="AW22" s="994" t="str">
        <f>IF(AW21="","",VLOOKUP(AW21,'シフト記号表（従来型・ユニット型共通）'!$C$6:$L$47,10,FALSE))</f>
        <v/>
      </c>
      <c r="AX22" s="994" t="str">
        <f>IF(AX21="","",VLOOKUP(AX21,'シフト記号表（従来型・ユニット型共通）'!$C$6:$L$47,10,FALSE))</f>
        <v/>
      </c>
      <c r="AY22" s="994" t="str">
        <f>IF(AY21="","",VLOOKUP(AY21,'シフト記号表（従来型・ユニット型共通）'!$C$6:$L$47,10,FALSE))</f>
        <v/>
      </c>
      <c r="AZ22" s="994" t="str">
        <f>IF(AZ21="","",VLOOKUP(AZ21,'シフト記号表（従来型・ユニット型共通）'!$C$6:$L$47,10,FALSE))</f>
        <v/>
      </c>
      <c r="BA22" s="994" t="str">
        <f>IF(BA21="","",VLOOKUP(BA21,'シフト記号表（従来型・ユニット型共通）'!$C$6:$L$47,10,FALSE))</f>
        <v/>
      </c>
      <c r="BB22" s="995" t="str">
        <f>IF(BB21="","",VLOOKUP(BB21,'シフト記号表（従来型・ユニット型共通）'!$C$6:$L$47,10,FALSE))</f>
        <v/>
      </c>
      <c r="BC22" s="993" t="str">
        <f>IF(BC21="","",VLOOKUP(BC21,'シフト記号表（従来型・ユニット型共通）'!$C$6:$L$47,10,FALSE))</f>
        <v/>
      </c>
      <c r="BD22" s="994" t="str">
        <f>IF(BD21="","",VLOOKUP(BD21,'シフト記号表（従来型・ユニット型共通）'!$C$6:$L$47,10,FALSE))</f>
        <v/>
      </c>
      <c r="BE22" s="994" t="str">
        <f>IF(BE21="","",VLOOKUP(BE21,'シフト記号表（従来型・ユニット型共通）'!$C$6:$L$47,10,FALSE))</f>
        <v/>
      </c>
      <c r="BF22" s="996">
        <f>IF($BI$3="４週",SUM(AA22:BB22),IF($BI$3="暦月",SUM(AA22:BE22),""))</f>
        <v>0</v>
      </c>
      <c r="BG22" s="997"/>
      <c r="BH22" s="998">
        <f>IF($BI$3="４週",BF22/4,IF($BI$3="暦月",(BF22/($BI$8/7)),""))</f>
        <v>0</v>
      </c>
      <c r="BI22" s="997"/>
      <c r="BJ22" s="999"/>
      <c r="BK22" s="1000"/>
      <c r="BL22" s="1000"/>
      <c r="BM22" s="1000"/>
      <c r="BN22" s="1001"/>
    </row>
    <row r="23" spans="2:66" ht="20.25" customHeight="1">
      <c r="B23" s="946">
        <f>B21+1</f>
        <v>4</v>
      </c>
      <c r="C23" s="1002"/>
      <c r="D23" s="1003"/>
      <c r="E23" s="858"/>
      <c r="F23" s="978"/>
      <c r="G23" s="1004"/>
      <c r="H23" s="1005"/>
      <c r="I23" s="981"/>
      <c r="J23" s="982"/>
      <c r="K23" s="981"/>
      <c r="L23" s="982"/>
      <c r="M23" s="1008"/>
      <c r="N23" s="1009"/>
      <c r="O23" s="1010"/>
      <c r="P23" s="1011"/>
      <c r="Q23" s="1011"/>
      <c r="R23" s="1005"/>
      <c r="S23" s="987"/>
      <c r="T23" s="988"/>
      <c r="U23" s="988"/>
      <c r="V23" s="988"/>
      <c r="W23" s="989"/>
      <c r="X23" s="1012" t="s">
        <v>882</v>
      </c>
      <c r="Y23" s="1013"/>
      <c r="Z23" s="1014"/>
      <c r="AA23" s="1015"/>
      <c r="AB23" s="1016"/>
      <c r="AC23" s="1016"/>
      <c r="AD23" s="1016"/>
      <c r="AE23" s="1016"/>
      <c r="AF23" s="1016"/>
      <c r="AG23" s="1017"/>
      <c r="AH23" s="1015"/>
      <c r="AI23" s="1016"/>
      <c r="AJ23" s="1016"/>
      <c r="AK23" s="1016"/>
      <c r="AL23" s="1016"/>
      <c r="AM23" s="1016"/>
      <c r="AN23" s="1017"/>
      <c r="AO23" s="1015"/>
      <c r="AP23" s="1016"/>
      <c r="AQ23" s="1016"/>
      <c r="AR23" s="1016"/>
      <c r="AS23" s="1016"/>
      <c r="AT23" s="1016"/>
      <c r="AU23" s="1017"/>
      <c r="AV23" s="1015"/>
      <c r="AW23" s="1016"/>
      <c r="AX23" s="1016"/>
      <c r="AY23" s="1016"/>
      <c r="AZ23" s="1016"/>
      <c r="BA23" s="1016"/>
      <c r="BB23" s="1017"/>
      <c r="BC23" s="1015"/>
      <c r="BD23" s="1016"/>
      <c r="BE23" s="1018"/>
      <c r="BF23" s="1019"/>
      <c r="BG23" s="1020"/>
      <c r="BH23" s="1021"/>
      <c r="BI23" s="1022"/>
      <c r="BJ23" s="1023"/>
      <c r="BK23" s="1024"/>
      <c r="BL23" s="1024"/>
      <c r="BM23" s="1024"/>
      <c r="BN23" s="1025"/>
    </row>
    <row r="24" spans="2:66" ht="20.25" customHeight="1">
      <c r="B24" s="975"/>
      <c r="C24" s="976"/>
      <c r="D24" s="977"/>
      <c r="E24" s="858"/>
      <c r="F24" s="978"/>
      <c r="G24" s="979"/>
      <c r="H24" s="980"/>
      <c r="I24" s="981"/>
      <c r="J24" s="982">
        <f>G23</f>
        <v>0</v>
      </c>
      <c r="K24" s="981"/>
      <c r="L24" s="982">
        <f>M23</f>
        <v>0</v>
      </c>
      <c r="M24" s="983"/>
      <c r="N24" s="984"/>
      <c r="O24" s="985"/>
      <c r="P24" s="986"/>
      <c r="Q24" s="986"/>
      <c r="R24" s="980"/>
      <c r="S24" s="987"/>
      <c r="T24" s="988"/>
      <c r="U24" s="988"/>
      <c r="V24" s="988"/>
      <c r="W24" s="989"/>
      <c r="X24" s="990" t="s">
        <v>885</v>
      </c>
      <c r="Y24" s="991"/>
      <c r="Z24" s="992"/>
      <c r="AA24" s="993" t="str">
        <f>IF(AA23="","",VLOOKUP(AA23,'シフト記号表（従来型・ユニット型共通）'!$C$6:$L$47,10,FALSE))</f>
        <v/>
      </c>
      <c r="AB24" s="994" t="str">
        <f>IF(AB23="","",VLOOKUP(AB23,'シフト記号表（従来型・ユニット型共通）'!$C$6:$L$47,10,FALSE))</f>
        <v/>
      </c>
      <c r="AC24" s="994" t="str">
        <f>IF(AC23="","",VLOOKUP(AC23,'シフト記号表（従来型・ユニット型共通）'!$C$6:$L$47,10,FALSE))</f>
        <v/>
      </c>
      <c r="AD24" s="994" t="str">
        <f>IF(AD23="","",VLOOKUP(AD23,'シフト記号表（従来型・ユニット型共通）'!$C$6:$L$47,10,FALSE))</f>
        <v/>
      </c>
      <c r="AE24" s="994" t="str">
        <f>IF(AE23="","",VLOOKUP(AE23,'シフト記号表（従来型・ユニット型共通）'!$C$6:$L$47,10,FALSE))</f>
        <v/>
      </c>
      <c r="AF24" s="994" t="str">
        <f>IF(AF23="","",VLOOKUP(AF23,'シフト記号表（従来型・ユニット型共通）'!$C$6:$L$47,10,FALSE))</f>
        <v/>
      </c>
      <c r="AG24" s="995" t="str">
        <f>IF(AG23="","",VLOOKUP(AG23,'シフト記号表（従来型・ユニット型共通）'!$C$6:$L$47,10,FALSE))</f>
        <v/>
      </c>
      <c r="AH24" s="993" t="str">
        <f>IF(AH23="","",VLOOKUP(AH23,'シフト記号表（従来型・ユニット型共通）'!$C$6:$L$47,10,FALSE))</f>
        <v/>
      </c>
      <c r="AI24" s="994" t="str">
        <f>IF(AI23="","",VLOOKUP(AI23,'シフト記号表（従来型・ユニット型共通）'!$C$6:$L$47,10,FALSE))</f>
        <v/>
      </c>
      <c r="AJ24" s="994" t="str">
        <f>IF(AJ23="","",VLOOKUP(AJ23,'シフト記号表（従来型・ユニット型共通）'!$C$6:$L$47,10,FALSE))</f>
        <v/>
      </c>
      <c r="AK24" s="994" t="str">
        <f>IF(AK23="","",VLOOKUP(AK23,'シフト記号表（従来型・ユニット型共通）'!$C$6:$L$47,10,FALSE))</f>
        <v/>
      </c>
      <c r="AL24" s="994" t="str">
        <f>IF(AL23="","",VLOOKUP(AL23,'シフト記号表（従来型・ユニット型共通）'!$C$6:$L$47,10,FALSE))</f>
        <v/>
      </c>
      <c r="AM24" s="994" t="str">
        <f>IF(AM23="","",VLOOKUP(AM23,'シフト記号表（従来型・ユニット型共通）'!$C$6:$L$47,10,FALSE))</f>
        <v/>
      </c>
      <c r="AN24" s="995" t="str">
        <f>IF(AN23="","",VLOOKUP(AN23,'シフト記号表（従来型・ユニット型共通）'!$C$6:$L$47,10,FALSE))</f>
        <v/>
      </c>
      <c r="AO24" s="993" t="str">
        <f>IF(AO23="","",VLOOKUP(AO23,'シフト記号表（従来型・ユニット型共通）'!$C$6:$L$47,10,FALSE))</f>
        <v/>
      </c>
      <c r="AP24" s="994" t="str">
        <f>IF(AP23="","",VLOOKUP(AP23,'シフト記号表（従来型・ユニット型共通）'!$C$6:$L$47,10,FALSE))</f>
        <v/>
      </c>
      <c r="AQ24" s="994" t="str">
        <f>IF(AQ23="","",VLOOKUP(AQ23,'シフト記号表（従来型・ユニット型共通）'!$C$6:$L$47,10,FALSE))</f>
        <v/>
      </c>
      <c r="AR24" s="994" t="str">
        <f>IF(AR23="","",VLOOKUP(AR23,'シフト記号表（従来型・ユニット型共通）'!$C$6:$L$47,10,FALSE))</f>
        <v/>
      </c>
      <c r="AS24" s="994" t="str">
        <f>IF(AS23="","",VLOOKUP(AS23,'シフト記号表（従来型・ユニット型共通）'!$C$6:$L$47,10,FALSE))</f>
        <v/>
      </c>
      <c r="AT24" s="994" t="str">
        <f>IF(AT23="","",VLOOKUP(AT23,'シフト記号表（従来型・ユニット型共通）'!$C$6:$L$47,10,FALSE))</f>
        <v/>
      </c>
      <c r="AU24" s="995" t="str">
        <f>IF(AU23="","",VLOOKUP(AU23,'シフト記号表（従来型・ユニット型共通）'!$C$6:$L$47,10,FALSE))</f>
        <v/>
      </c>
      <c r="AV24" s="993" t="str">
        <f>IF(AV23="","",VLOOKUP(AV23,'シフト記号表（従来型・ユニット型共通）'!$C$6:$L$47,10,FALSE))</f>
        <v/>
      </c>
      <c r="AW24" s="994" t="str">
        <f>IF(AW23="","",VLOOKUP(AW23,'シフト記号表（従来型・ユニット型共通）'!$C$6:$L$47,10,FALSE))</f>
        <v/>
      </c>
      <c r="AX24" s="994" t="str">
        <f>IF(AX23="","",VLOOKUP(AX23,'シフト記号表（従来型・ユニット型共通）'!$C$6:$L$47,10,FALSE))</f>
        <v/>
      </c>
      <c r="AY24" s="994" t="str">
        <f>IF(AY23="","",VLOOKUP(AY23,'シフト記号表（従来型・ユニット型共通）'!$C$6:$L$47,10,FALSE))</f>
        <v/>
      </c>
      <c r="AZ24" s="994" t="str">
        <f>IF(AZ23="","",VLOOKUP(AZ23,'シフト記号表（従来型・ユニット型共通）'!$C$6:$L$47,10,FALSE))</f>
        <v/>
      </c>
      <c r="BA24" s="994" t="str">
        <f>IF(BA23="","",VLOOKUP(BA23,'シフト記号表（従来型・ユニット型共通）'!$C$6:$L$47,10,FALSE))</f>
        <v/>
      </c>
      <c r="BB24" s="995" t="str">
        <f>IF(BB23="","",VLOOKUP(BB23,'シフト記号表（従来型・ユニット型共通）'!$C$6:$L$47,10,FALSE))</f>
        <v/>
      </c>
      <c r="BC24" s="993" t="str">
        <f>IF(BC23="","",VLOOKUP(BC23,'シフト記号表（従来型・ユニット型共通）'!$C$6:$L$47,10,FALSE))</f>
        <v/>
      </c>
      <c r="BD24" s="994" t="str">
        <f>IF(BD23="","",VLOOKUP(BD23,'シフト記号表（従来型・ユニット型共通）'!$C$6:$L$47,10,FALSE))</f>
        <v/>
      </c>
      <c r="BE24" s="994" t="str">
        <f>IF(BE23="","",VLOOKUP(BE23,'シフト記号表（従来型・ユニット型共通）'!$C$6:$L$47,10,FALSE))</f>
        <v/>
      </c>
      <c r="BF24" s="996">
        <f>IF($BI$3="４週",SUM(AA24:BB24),IF($BI$3="暦月",SUM(AA24:BE24),""))</f>
        <v>0</v>
      </c>
      <c r="BG24" s="997"/>
      <c r="BH24" s="998">
        <f>IF($BI$3="４週",BF24/4,IF($BI$3="暦月",(BF24/($BI$8/7)),""))</f>
        <v>0</v>
      </c>
      <c r="BI24" s="997"/>
      <c r="BJ24" s="999"/>
      <c r="BK24" s="1000"/>
      <c r="BL24" s="1000"/>
      <c r="BM24" s="1000"/>
      <c r="BN24" s="1001"/>
    </row>
    <row r="25" spans="2:66" ht="20.25" customHeight="1">
      <c r="B25" s="946">
        <f>B23+1</f>
        <v>5</v>
      </c>
      <c r="C25" s="1002"/>
      <c r="D25" s="1003"/>
      <c r="E25" s="858"/>
      <c r="F25" s="978"/>
      <c r="G25" s="1004"/>
      <c r="H25" s="1005"/>
      <c r="I25" s="981"/>
      <c r="J25" s="982"/>
      <c r="K25" s="981"/>
      <c r="L25" s="982"/>
      <c r="M25" s="1008"/>
      <c r="N25" s="1009"/>
      <c r="O25" s="1010"/>
      <c r="P25" s="1011"/>
      <c r="Q25" s="1011"/>
      <c r="R25" s="1005"/>
      <c r="S25" s="987"/>
      <c r="T25" s="988"/>
      <c r="U25" s="988"/>
      <c r="V25" s="988"/>
      <c r="W25" s="989"/>
      <c r="X25" s="1012" t="s">
        <v>882</v>
      </c>
      <c r="Y25" s="1013"/>
      <c r="Z25" s="1014"/>
      <c r="AA25" s="1015"/>
      <c r="AB25" s="1016"/>
      <c r="AC25" s="1016"/>
      <c r="AD25" s="1016"/>
      <c r="AE25" s="1016"/>
      <c r="AF25" s="1016"/>
      <c r="AG25" s="1017"/>
      <c r="AH25" s="1015"/>
      <c r="AI25" s="1016"/>
      <c r="AJ25" s="1016"/>
      <c r="AK25" s="1016"/>
      <c r="AL25" s="1016"/>
      <c r="AM25" s="1016"/>
      <c r="AN25" s="1017"/>
      <c r="AO25" s="1015"/>
      <c r="AP25" s="1016"/>
      <c r="AQ25" s="1016"/>
      <c r="AR25" s="1016"/>
      <c r="AS25" s="1016"/>
      <c r="AT25" s="1016"/>
      <c r="AU25" s="1017"/>
      <c r="AV25" s="1015"/>
      <c r="AW25" s="1016"/>
      <c r="AX25" s="1016"/>
      <c r="AY25" s="1016"/>
      <c r="AZ25" s="1016"/>
      <c r="BA25" s="1016"/>
      <c r="BB25" s="1017"/>
      <c r="BC25" s="1015"/>
      <c r="BD25" s="1016"/>
      <c r="BE25" s="1018"/>
      <c r="BF25" s="1019"/>
      <c r="BG25" s="1020"/>
      <c r="BH25" s="1021"/>
      <c r="BI25" s="1022"/>
      <c r="BJ25" s="1023"/>
      <c r="BK25" s="1024"/>
      <c r="BL25" s="1024"/>
      <c r="BM25" s="1024"/>
      <c r="BN25" s="1025"/>
    </row>
    <row r="26" spans="2:66" ht="20.25" customHeight="1">
      <c r="B26" s="975"/>
      <c r="C26" s="976"/>
      <c r="D26" s="977"/>
      <c r="E26" s="858"/>
      <c r="F26" s="978"/>
      <c r="G26" s="979"/>
      <c r="H26" s="980"/>
      <c r="I26" s="981"/>
      <c r="J26" s="982">
        <f>G25</f>
        <v>0</v>
      </c>
      <c r="K26" s="981"/>
      <c r="L26" s="982">
        <f>M25</f>
        <v>0</v>
      </c>
      <c r="M26" s="983"/>
      <c r="N26" s="984"/>
      <c r="O26" s="985"/>
      <c r="P26" s="986"/>
      <c r="Q26" s="986"/>
      <c r="R26" s="980"/>
      <c r="S26" s="987"/>
      <c r="T26" s="988"/>
      <c r="U26" s="988"/>
      <c r="V26" s="988"/>
      <c r="W26" s="989"/>
      <c r="X26" s="1026" t="s">
        <v>885</v>
      </c>
      <c r="Y26" s="1027"/>
      <c r="Z26" s="1028"/>
      <c r="AA26" s="993" t="str">
        <f>IF(AA25="","",VLOOKUP(AA25,'シフト記号表（従来型・ユニット型共通）'!$C$6:$L$47,10,FALSE))</f>
        <v/>
      </c>
      <c r="AB26" s="994" t="str">
        <f>IF(AB25="","",VLOOKUP(AB25,'シフト記号表（従来型・ユニット型共通）'!$C$6:$L$47,10,FALSE))</f>
        <v/>
      </c>
      <c r="AC26" s="994" t="str">
        <f>IF(AC25="","",VLOOKUP(AC25,'シフト記号表（従来型・ユニット型共通）'!$C$6:$L$47,10,FALSE))</f>
        <v/>
      </c>
      <c r="AD26" s="994" t="str">
        <f>IF(AD25="","",VLOOKUP(AD25,'シフト記号表（従来型・ユニット型共通）'!$C$6:$L$47,10,FALSE))</f>
        <v/>
      </c>
      <c r="AE26" s="994" t="str">
        <f>IF(AE25="","",VLOOKUP(AE25,'シフト記号表（従来型・ユニット型共通）'!$C$6:$L$47,10,FALSE))</f>
        <v/>
      </c>
      <c r="AF26" s="994" t="str">
        <f>IF(AF25="","",VLOOKUP(AF25,'シフト記号表（従来型・ユニット型共通）'!$C$6:$L$47,10,FALSE))</f>
        <v/>
      </c>
      <c r="AG26" s="995" t="str">
        <f>IF(AG25="","",VLOOKUP(AG25,'シフト記号表（従来型・ユニット型共通）'!$C$6:$L$47,10,FALSE))</f>
        <v/>
      </c>
      <c r="AH26" s="993" t="str">
        <f>IF(AH25="","",VLOOKUP(AH25,'シフト記号表（従来型・ユニット型共通）'!$C$6:$L$47,10,FALSE))</f>
        <v/>
      </c>
      <c r="AI26" s="994" t="str">
        <f>IF(AI25="","",VLOOKUP(AI25,'シフト記号表（従来型・ユニット型共通）'!$C$6:$L$47,10,FALSE))</f>
        <v/>
      </c>
      <c r="AJ26" s="994" t="str">
        <f>IF(AJ25="","",VLOOKUP(AJ25,'シフト記号表（従来型・ユニット型共通）'!$C$6:$L$47,10,FALSE))</f>
        <v/>
      </c>
      <c r="AK26" s="994" t="str">
        <f>IF(AK25="","",VLOOKUP(AK25,'シフト記号表（従来型・ユニット型共通）'!$C$6:$L$47,10,FALSE))</f>
        <v/>
      </c>
      <c r="AL26" s="994" t="str">
        <f>IF(AL25="","",VLOOKUP(AL25,'シフト記号表（従来型・ユニット型共通）'!$C$6:$L$47,10,FALSE))</f>
        <v/>
      </c>
      <c r="AM26" s="994" t="str">
        <f>IF(AM25="","",VLOOKUP(AM25,'シフト記号表（従来型・ユニット型共通）'!$C$6:$L$47,10,FALSE))</f>
        <v/>
      </c>
      <c r="AN26" s="995" t="str">
        <f>IF(AN25="","",VLOOKUP(AN25,'シフト記号表（従来型・ユニット型共通）'!$C$6:$L$47,10,FALSE))</f>
        <v/>
      </c>
      <c r="AO26" s="993" t="str">
        <f>IF(AO25="","",VLOOKUP(AO25,'シフト記号表（従来型・ユニット型共通）'!$C$6:$L$47,10,FALSE))</f>
        <v/>
      </c>
      <c r="AP26" s="994" t="str">
        <f>IF(AP25="","",VLOOKUP(AP25,'シフト記号表（従来型・ユニット型共通）'!$C$6:$L$47,10,FALSE))</f>
        <v/>
      </c>
      <c r="AQ26" s="994" t="str">
        <f>IF(AQ25="","",VLOOKUP(AQ25,'シフト記号表（従来型・ユニット型共通）'!$C$6:$L$47,10,FALSE))</f>
        <v/>
      </c>
      <c r="AR26" s="994" t="str">
        <f>IF(AR25="","",VLOOKUP(AR25,'シフト記号表（従来型・ユニット型共通）'!$C$6:$L$47,10,FALSE))</f>
        <v/>
      </c>
      <c r="AS26" s="994" t="str">
        <f>IF(AS25="","",VLOOKUP(AS25,'シフト記号表（従来型・ユニット型共通）'!$C$6:$L$47,10,FALSE))</f>
        <v/>
      </c>
      <c r="AT26" s="994" t="str">
        <f>IF(AT25="","",VLOOKUP(AT25,'シフト記号表（従来型・ユニット型共通）'!$C$6:$L$47,10,FALSE))</f>
        <v/>
      </c>
      <c r="AU26" s="995" t="str">
        <f>IF(AU25="","",VLOOKUP(AU25,'シフト記号表（従来型・ユニット型共通）'!$C$6:$L$47,10,FALSE))</f>
        <v/>
      </c>
      <c r="AV26" s="993" t="str">
        <f>IF(AV25="","",VLOOKUP(AV25,'シフト記号表（従来型・ユニット型共通）'!$C$6:$L$47,10,FALSE))</f>
        <v/>
      </c>
      <c r="AW26" s="994" t="str">
        <f>IF(AW25="","",VLOOKUP(AW25,'シフト記号表（従来型・ユニット型共通）'!$C$6:$L$47,10,FALSE))</f>
        <v/>
      </c>
      <c r="AX26" s="994" t="str">
        <f>IF(AX25="","",VLOOKUP(AX25,'シフト記号表（従来型・ユニット型共通）'!$C$6:$L$47,10,FALSE))</f>
        <v/>
      </c>
      <c r="AY26" s="994" t="str">
        <f>IF(AY25="","",VLOOKUP(AY25,'シフト記号表（従来型・ユニット型共通）'!$C$6:$L$47,10,FALSE))</f>
        <v/>
      </c>
      <c r="AZ26" s="994" t="str">
        <f>IF(AZ25="","",VLOOKUP(AZ25,'シフト記号表（従来型・ユニット型共通）'!$C$6:$L$47,10,FALSE))</f>
        <v/>
      </c>
      <c r="BA26" s="994" t="str">
        <f>IF(BA25="","",VLOOKUP(BA25,'シフト記号表（従来型・ユニット型共通）'!$C$6:$L$47,10,FALSE))</f>
        <v/>
      </c>
      <c r="BB26" s="995" t="str">
        <f>IF(BB25="","",VLOOKUP(BB25,'シフト記号表（従来型・ユニット型共通）'!$C$6:$L$47,10,FALSE))</f>
        <v/>
      </c>
      <c r="BC26" s="993" t="str">
        <f>IF(BC25="","",VLOOKUP(BC25,'シフト記号表（従来型・ユニット型共通）'!$C$6:$L$47,10,FALSE))</f>
        <v/>
      </c>
      <c r="BD26" s="994" t="str">
        <f>IF(BD25="","",VLOOKUP(BD25,'シフト記号表（従来型・ユニット型共通）'!$C$6:$L$47,10,FALSE))</f>
        <v/>
      </c>
      <c r="BE26" s="994" t="str">
        <f>IF(BE25="","",VLOOKUP(BE25,'シフト記号表（従来型・ユニット型共通）'!$C$6:$L$47,10,FALSE))</f>
        <v/>
      </c>
      <c r="BF26" s="996">
        <f>IF($BI$3="４週",SUM(AA26:BB26),IF($BI$3="暦月",SUM(AA26:BE26),""))</f>
        <v>0</v>
      </c>
      <c r="BG26" s="997"/>
      <c r="BH26" s="998">
        <f>IF($BI$3="４週",BF26/4,IF($BI$3="暦月",(BF26/($BI$8/7)),""))</f>
        <v>0</v>
      </c>
      <c r="BI26" s="997"/>
      <c r="BJ26" s="999"/>
      <c r="BK26" s="1000"/>
      <c r="BL26" s="1000"/>
      <c r="BM26" s="1000"/>
      <c r="BN26" s="1001"/>
    </row>
    <row r="27" spans="2:66" ht="20.25" customHeight="1">
      <c r="B27" s="946">
        <f>B25+1</f>
        <v>6</v>
      </c>
      <c r="C27" s="1002"/>
      <c r="D27" s="1003"/>
      <c r="E27" s="858"/>
      <c r="F27" s="978"/>
      <c r="G27" s="1004"/>
      <c r="H27" s="1005"/>
      <c r="I27" s="981"/>
      <c r="J27" s="982"/>
      <c r="K27" s="981"/>
      <c r="L27" s="982"/>
      <c r="M27" s="1008"/>
      <c r="N27" s="1009"/>
      <c r="O27" s="1010"/>
      <c r="P27" s="1011"/>
      <c r="Q27" s="1011"/>
      <c r="R27" s="1005"/>
      <c r="S27" s="987"/>
      <c r="T27" s="988"/>
      <c r="U27" s="988"/>
      <c r="V27" s="988"/>
      <c r="W27" s="989"/>
      <c r="X27" s="1029" t="s">
        <v>882</v>
      </c>
      <c r="Z27" s="1030"/>
      <c r="AA27" s="1015"/>
      <c r="AB27" s="1016"/>
      <c r="AC27" s="1016"/>
      <c r="AD27" s="1016"/>
      <c r="AE27" s="1016"/>
      <c r="AF27" s="1016"/>
      <c r="AG27" s="1017"/>
      <c r="AH27" s="1015"/>
      <c r="AI27" s="1016"/>
      <c r="AJ27" s="1016"/>
      <c r="AK27" s="1016"/>
      <c r="AL27" s="1016"/>
      <c r="AM27" s="1016"/>
      <c r="AN27" s="1017"/>
      <c r="AO27" s="1015"/>
      <c r="AP27" s="1016"/>
      <c r="AQ27" s="1016"/>
      <c r="AR27" s="1016"/>
      <c r="AS27" s="1016"/>
      <c r="AT27" s="1016"/>
      <c r="AU27" s="1017"/>
      <c r="AV27" s="1015"/>
      <c r="AW27" s="1016"/>
      <c r="AX27" s="1016"/>
      <c r="AY27" s="1016"/>
      <c r="AZ27" s="1016"/>
      <c r="BA27" s="1016"/>
      <c r="BB27" s="1017"/>
      <c r="BC27" s="1015"/>
      <c r="BD27" s="1016"/>
      <c r="BE27" s="1018"/>
      <c r="BF27" s="1019"/>
      <c r="BG27" s="1020"/>
      <c r="BH27" s="1021"/>
      <c r="BI27" s="1022"/>
      <c r="BJ27" s="1023"/>
      <c r="BK27" s="1024"/>
      <c r="BL27" s="1024"/>
      <c r="BM27" s="1024"/>
      <c r="BN27" s="1025"/>
    </row>
    <row r="28" spans="2:66" ht="20.25" customHeight="1">
      <c r="B28" s="975"/>
      <c r="C28" s="976"/>
      <c r="D28" s="977"/>
      <c r="E28" s="858"/>
      <c r="F28" s="978"/>
      <c r="G28" s="979"/>
      <c r="H28" s="980"/>
      <c r="I28" s="981"/>
      <c r="J28" s="982">
        <f>G27</f>
        <v>0</v>
      </c>
      <c r="K28" s="981"/>
      <c r="L28" s="982">
        <f>M27</f>
        <v>0</v>
      </c>
      <c r="M28" s="983"/>
      <c r="N28" s="984"/>
      <c r="O28" s="985"/>
      <c r="P28" s="986"/>
      <c r="Q28" s="986"/>
      <c r="R28" s="980"/>
      <c r="S28" s="987"/>
      <c r="T28" s="988"/>
      <c r="U28" s="988"/>
      <c r="V28" s="988"/>
      <c r="W28" s="989"/>
      <c r="X28" s="990" t="s">
        <v>885</v>
      </c>
      <c r="Y28" s="991"/>
      <c r="Z28" s="992"/>
      <c r="AA28" s="993" t="str">
        <f>IF(AA27="","",VLOOKUP(AA27,'シフト記号表（従来型・ユニット型共通）'!$C$6:$L$47,10,FALSE))</f>
        <v/>
      </c>
      <c r="AB28" s="994" t="str">
        <f>IF(AB27="","",VLOOKUP(AB27,'シフト記号表（従来型・ユニット型共通）'!$C$6:$L$47,10,FALSE))</f>
        <v/>
      </c>
      <c r="AC28" s="994" t="str">
        <f>IF(AC27="","",VLOOKUP(AC27,'シフト記号表（従来型・ユニット型共通）'!$C$6:$L$47,10,FALSE))</f>
        <v/>
      </c>
      <c r="AD28" s="994" t="str">
        <f>IF(AD27="","",VLOOKUP(AD27,'シフト記号表（従来型・ユニット型共通）'!$C$6:$L$47,10,FALSE))</f>
        <v/>
      </c>
      <c r="AE28" s="994" t="str">
        <f>IF(AE27="","",VLOOKUP(AE27,'シフト記号表（従来型・ユニット型共通）'!$C$6:$L$47,10,FALSE))</f>
        <v/>
      </c>
      <c r="AF28" s="994" t="str">
        <f>IF(AF27="","",VLOOKUP(AF27,'シフト記号表（従来型・ユニット型共通）'!$C$6:$L$47,10,FALSE))</f>
        <v/>
      </c>
      <c r="AG28" s="995" t="str">
        <f>IF(AG27="","",VLOOKUP(AG27,'シフト記号表（従来型・ユニット型共通）'!$C$6:$L$47,10,FALSE))</f>
        <v/>
      </c>
      <c r="AH28" s="993" t="str">
        <f>IF(AH27="","",VLOOKUP(AH27,'シフト記号表（従来型・ユニット型共通）'!$C$6:$L$47,10,FALSE))</f>
        <v/>
      </c>
      <c r="AI28" s="994" t="str">
        <f>IF(AI27="","",VLOOKUP(AI27,'シフト記号表（従来型・ユニット型共通）'!$C$6:$L$47,10,FALSE))</f>
        <v/>
      </c>
      <c r="AJ28" s="994" t="str">
        <f>IF(AJ27="","",VLOOKUP(AJ27,'シフト記号表（従来型・ユニット型共通）'!$C$6:$L$47,10,FALSE))</f>
        <v/>
      </c>
      <c r="AK28" s="994" t="str">
        <f>IF(AK27="","",VLOOKUP(AK27,'シフト記号表（従来型・ユニット型共通）'!$C$6:$L$47,10,FALSE))</f>
        <v/>
      </c>
      <c r="AL28" s="994" t="str">
        <f>IF(AL27="","",VLOOKUP(AL27,'シフト記号表（従来型・ユニット型共通）'!$C$6:$L$47,10,FALSE))</f>
        <v/>
      </c>
      <c r="AM28" s="994" t="str">
        <f>IF(AM27="","",VLOOKUP(AM27,'シフト記号表（従来型・ユニット型共通）'!$C$6:$L$47,10,FALSE))</f>
        <v/>
      </c>
      <c r="AN28" s="995" t="str">
        <f>IF(AN27="","",VLOOKUP(AN27,'シフト記号表（従来型・ユニット型共通）'!$C$6:$L$47,10,FALSE))</f>
        <v/>
      </c>
      <c r="AO28" s="993" t="str">
        <f>IF(AO27="","",VLOOKUP(AO27,'シフト記号表（従来型・ユニット型共通）'!$C$6:$L$47,10,FALSE))</f>
        <v/>
      </c>
      <c r="AP28" s="994" t="str">
        <f>IF(AP27="","",VLOOKUP(AP27,'シフト記号表（従来型・ユニット型共通）'!$C$6:$L$47,10,FALSE))</f>
        <v/>
      </c>
      <c r="AQ28" s="994" t="str">
        <f>IF(AQ27="","",VLOOKUP(AQ27,'シフト記号表（従来型・ユニット型共通）'!$C$6:$L$47,10,FALSE))</f>
        <v/>
      </c>
      <c r="AR28" s="994" t="str">
        <f>IF(AR27="","",VLOOKUP(AR27,'シフト記号表（従来型・ユニット型共通）'!$C$6:$L$47,10,FALSE))</f>
        <v/>
      </c>
      <c r="AS28" s="994" t="str">
        <f>IF(AS27="","",VLOOKUP(AS27,'シフト記号表（従来型・ユニット型共通）'!$C$6:$L$47,10,FALSE))</f>
        <v/>
      </c>
      <c r="AT28" s="994" t="str">
        <f>IF(AT27="","",VLOOKUP(AT27,'シフト記号表（従来型・ユニット型共通）'!$C$6:$L$47,10,FALSE))</f>
        <v/>
      </c>
      <c r="AU28" s="995" t="str">
        <f>IF(AU27="","",VLOOKUP(AU27,'シフト記号表（従来型・ユニット型共通）'!$C$6:$L$47,10,FALSE))</f>
        <v/>
      </c>
      <c r="AV28" s="993" t="str">
        <f>IF(AV27="","",VLOOKUP(AV27,'シフト記号表（従来型・ユニット型共通）'!$C$6:$L$47,10,FALSE))</f>
        <v/>
      </c>
      <c r="AW28" s="994" t="str">
        <f>IF(AW27="","",VLOOKUP(AW27,'シフト記号表（従来型・ユニット型共通）'!$C$6:$L$47,10,FALSE))</f>
        <v/>
      </c>
      <c r="AX28" s="994" t="str">
        <f>IF(AX27="","",VLOOKUP(AX27,'シフト記号表（従来型・ユニット型共通）'!$C$6:$L$47,10,FALSE))</f>
        <v/>
      </c>
      <c r="AY28" s="994" t="str">
        <f>IF(AY27="","",VLOOKUP(AY27,'シフト記号表（従来型・ユニット型共通）'!$C$6:$L$47,10,FALSE))</f>
        <v/>
      </c>
      <c r="AZ28" s="994" t="str">
        <f>IF(AZ27="","",VLOOKUP(AZ27,'シフト記号表（従来型・ユニット型共通）'!$C$6:$L$47,10,FALSE))</f>
        <v/>
      </c>
      <c r="BA28" s="994" t="str">
        <f>IF(BA27="","",VLOOKUP(BA27,'シフト記号表（従来型・ユニット型共通）'!$C$6:$L$47,10,FALSE))</f>
        <v/>
      </c>
      <c r="BB28" s="995" t="str">
        <f>IF(BB27="","",VLOOKUP(BB27,'シフト記号表（従来型・ユニット型共通）'!$C$6:$L$47,10,FALSE))</f>
        <v/>
      </c>
      <c r="BC28" s="993" t="str">
        <f>IF(BC27="","",VLOOKUP(BC27,'シフト記号表（従来型・ユニット型共通）'!$C$6:$L$47,10,FALSE))</f>
        <v/>
      </c>
      <c r="BD28" s="994" t="str">
        <f>IF(BD27="","",VLOOKUP(BD27,'シフト記号表（従来型・ユニット型共通）'!$C$6:$L$47,10,FALSE))</f>
        <v/>
      </c>
      <c r="BE28" s="994" t="str">
        <f>IF(BE27="","",VLOOKUP(BE27,'シフト記号表（従来型・ユニット型共通）'!$C$6:$L$47,10,FALSE))</f>
        <v/>
      </c>
      <c r="BF28" s="996">
        <f>IF($BI$3="４週",SUM(AA28:BB28),IF($BI$3="暦月",SUM(AA28:BE28),""))</f>
        <v>0</v>
      </c>
      <c r="BG28" s="997"/>
      <c r="BH28" s="998">
        <f>IF($BI$3="４週",BF28/4,IF($BI$3="暦月",(BF28/($BI$8/7)),""))</f>
        <v>0</v>
      </c>
      <c r="BI28" s="997"/>
      <c r="BJ28" s="999"/>
      <c r="BK28" s="1000"/>
      <c r="BL28" s="1000"/>
      <c r="BM28" s="1000"/>
      <c r="BN28" s="1001"/>
    </row>
    <row r="29" spans="2:66" ht="20.25" customHeight="1">
      <c r="B29" s="946">
        <f>B27+1</f>
        <v>7</v>
      </c>
      <c r="C29" s="1002"/>
      <c r="D29" s="1003"/>
      <c r="E29" s="858"/>
      <c r="F29" s="978"/>
      <c r="G29" s="1004"/>
      <c r="H29" s="1005"/>
      <c r="I29" s="981"/>
      <c r="J29" s="982"/>
      <c r="K29" s="981"/>
      <c r="L29" s="982"/>
      <c r="M29" s="1008"/>
      <c r="N29" s="1009"/>
      <c r="O29" s="1010"/>
      <c r="P29" s="1011"/>
      <c r="Q29" s="1011"/>
      <c r="R29" s="1005"/>
      <c r="S29" s="987"/>
      <c r="T29" s="988"/>
      <c r="U29" s="988"/>
      <c r="V29" s="988"/>
      <c r="W29" s="989"/>
      <c r="X29" s="1012" t="s">
        <v>882</v>
      </c>
      <c r="Y29" s="1013"/>
      <c r="Z29" s="1014"/>
      <c r="AA29" s="1015"/>
      <c r="AB29" s="1016"/>
      <c r="AC29" s="1016"/>
      <c r="AD29" s="1016"/>
      <c r="AE29" s="1016"/>
      <c r="AF29" s="1016"/>
      <c r="AG29" s="1017"/>
      <c r="AH29" s="1015"/>
      <c r="AI29" s="1016"/>
      <c r="AJ29" s="1016"/>
      <c r="AK29" s="1016"/>
      <c r="AL29" s="1016"/>
      <c r="AM29" s="1016"/>
      <c r="AN29" s="1017"/>
      <c r="AO29" s="1015"/>
      <c r="AP29" s="1016"/>
      <c r="AQ29" s="1016"/>
      <c r="AR29" s="1016"/>
      <c r="AS29" s="1016"/>
      <c r="AT29" s="1016"/>
      <c r="AU29" s="1017"/>
      <c r="AV29" s="1015"/>
      <c r="AW29" s="1016"/>
      <c r="AX29" s="1016"/>
      <c r="AY29" s="1016"/>
      <c r="AZ29" s="1016"/>
      <c r="BA29" s="1016"/>
      <c r="BB29" s="1017"/>
      <c r="BC29" s="1015"/>
      <c r="BD29" s="1016"/>
      <c r="BE29" s="1018"/>
      <c r="BF29" s="1019"/>
      <c r="BG29" s="1020"/>
      <c r="BH29" s="1021"/>
      <c r="BI29" s="1022"/>
      <c r="BJ29" s="1023"/>
      <c r="BK29" s="1024"/>
      <c r="BL29" s="1024"/>
      <c r="BM29" s="1024"/>
      <c r="BN29" s="1025"/>
    </row>
    <row r="30" spans="2:66" ht="20.25" customHeight="1">
      <c r="B30" s="975"/>
      <c r="C30" s="976"/>
      <c r="D30" s="977"/>
      <c r="E30" s="858"/>
      <c r="F30" s="978"/>
      <c r="G30" s="979"/>
      <c r="H30" s="980"/>
      <c r="I30" s="981"/>
      <c r="J30" s="982">
        <f>G29</f>
        <v>0</v>
      </c>
      <c r="K30" s="981"/>
      <c r="L30" s="982">
        <f>M29</f>
        <v>0</v>
      </c>
      <c r="M30" s="983"/>
      <c r="N30" s="984"/>
      <c r="O30" s="985"/>
      <c r="P30" s="986"/>
      <c r="Q30" s="986"/>
      <c r="R30" s="980"/>
      <c r="S30" s="987"/>
      <c r="T30" s="988"/>
      <c r="U30" s="988"/>
      <c r="V30" s="988"/>
      <c r="W30" s="989"/>
      <c r="X30" s="990" t="s">
        <v>885</v>
      </c>
      <c r="Y30" s="991"/>
      <c r="Z30" s="992"/>
      <c r="AA30" s="993" t="str">
        <f>IF(AA29="","",VLOOKUP(AA29,'シフト記号表（従来型・ユニット型共通）'!$C$6:$L$47,10,FALSE))</f>
        <v/>
      </c>
      <c r="AB30" s="994" t="str">
        <f>IF(AB29="","",VLOOKUP(AB29,'シフト記号表（従来型・ユニット型共通）'!$C$6:$L$47,10,FALSE))</f>
        <v/>
      </c>
      <c r="AC30" s="994" t="str">
        <f>IF(AC29="","",VLOOKUP(AC29,'シフト記号表（従来型・ユニット型共通）'!$C$6:$L$47,10,FALSE))</f>
        <v/>
      </c>
      <c r="AD30" s="994" t="str">
        <f>IF(AD29="","",VLOOKUP(AD29,'シフト記号表（従来型・ユニット型共通）'!$C$6:$L$47,10,FALSE))</f>
        <v/>
      </c>
      <c r="AE30" s="994" t="str">
        <f>IF(AE29="","",VLOOKUP(AE29,'シフト記号表（従来型・ユニット型共通）'!$C$6:$L$47,10,FALSE))</f>
        <v/>
      </c>
      <c r="AF30" s="994" t="str">
        <f>IF(AF29="","",VLOOKUP(AF29,'シフト記号表（従来型・ユニット型共通）'!$C$6:$L$47,10,FALSE))</f>
        <v/>
      </c>
      <c r="AG30" s="995" t="str">
        <f>IF(AG29="","",VLOOKUP(AG29,'シフト記号表（従来型・ユニット型共通）'!$C$6:$L$47,10,FALSE))</f>
        <v/>
      </c>
      <c r="AH30" s="993" t="str">
        <f>IF(AH29="","",VLOOKUP(AH29,'シフト記号表（従来型・ユニット型共通）'!$C$6:$L$47,10,FALSE))</f>
        <v/>
      </c>
      <c r="AI30" s="994" t="str">
        <f>IF(AI29="","",VLOOKUP(AI29,'シフト記号表（従来型・ユニット型共通）'!$C$6:$L$47,10,FALSE))</f>
        <v/>
      </c>
      <c r="AJ30" s="994" t="str">
        <f>IF(AJ29="","",VLOOKUP(AJ29,'シフト記号表（従来型・ユニット型共通）'!$C$6:$L$47,10,FALSE))</f>
        <v/>
      </c>
      <c r="AK30" s="994" t="str">
        <f>IF(AK29="","",VLOOKUP(AK29,'シフト記号表（従来型・ユニット型共通）'!$C$6:$L$47,10,FALSE))</f>
        <v/>
      </c>
      <c r="AL30" s="994" t="str">
        <f>IF(AL29="","",VLOOKUP(AL29,'シフト記号表（従来型・ユニット型共通）'!$C$6:$L$47,10,FALSE))</f>
        <v/>
      </c>
      <c r="AM30" s="994" t="str">
        <f>IF(AM29="","",VLOOKUP(AM29,'シフト記号表（従来型・ユニット型共通）'!$C$6:$L$47,10,FALSE))</f>
        <v/>
      </c>
      <c r="AN30" s="995" t="str">
        <f>IF(AN29="","",VLOOKUP(AN29,'シフト記号表（従来型・ユニット型共通）'!$C$6:$L$47,10,FALSE))</f>
        <v/>
      </c>
      <c r="AO30" s="993" t="str">
        <f>IF(AO29="","",VLOOKUP(AO29,'シフト記号表（従来型・ユニット型共通）'!$C$6:$L$47,10,FALSE))</f>
        <v/>
      </c>
      <c r="AP30" s="994" t="str">
        <f>IF(AP29="","",VLOOKUP(AP29,'シフト記号表（従来型・ユニット型共通）'!$C$6:$L$47,10,FALSE))</f>
        <v/>
      </c>
      <c r="AQ30" s="994" t="str">
        <f>IF(AQ29="","",VLOOKUP(AQ29,'シフト記号表（従来型・ユニット型共通）'!$C$6:$L$47,10,FALSE))</f>
        <v/>
      </c>
      <c r="AR30" s="994" t="str">
        <f>IF(AR29="","",VLOOKUP(AR29,'シフト記号表（従来型・ユニット型共通）'!$C$6:$L$47,10,FALSE))</f>
        <v/>
      </c>
      <c r="AS30" s="994" t="str">
        <f>IF(AS29="","",VLOOKUP(AS29,'シフト記号表（従来型・ユニット型共通）'!$C$6:$L$47,10,FALSE))</f>
        <v/>
      </c>
      <c r="AT30" s="994" t="str">
        <f>IF(AT29="","",VLOOKUP(AT29,'シフト記号表（従来型・ユニット型共通）'!$C$6:$L$47,10,FALSE))</f>
        <v/>
      </c>
      <c r="AU30" s="995" t="str">
        <f>IF(AU29="","",VLOOKUP(AU29,'シフト記号表（従来型・ユニット型共通）'!$C$6:$L$47,10,FALSE))</f>
        <v/>
      </c>
      <c r="AV30" s="993" t="str">
        <f>IF(AV29="","",VLOOKUP(AV29,'シフト記号表（従来型・ユニット型共通）'!$C$6:$L$47,10,FALSE))</f>
        <v/>
      </c>
      <c r="AW30" s="994" t="str">
        <f>IF(AW29="","",VLOOKUP(AW29,'シフト記号表（従来型・ユニット型共通）'!$C$6:$L$47,10,FALSE))</f>
        <v/>
      </c>
      <c r="AX30" s="994" t="str">
        <f>IF(AX29="","",VLOOKUP(AX29,'シフト記号表（従来型・ユニット型共通）'!$C$6:$L$47,10,FALSE))</f>
        <v/>
      </c>
      <c r="AY30" s="994" t="str">
        <f>IF(AY29="","",VLOOKUP(AY29,'シフト記号表（従来型・ユニット型共通）'!$C$6:$L$47,10,FALSE))</f>
        <v/>
      </c>
      <c r="AZ30" s="994" t="str">
        <f>IF(AZ29="","",VLOOKUP(AZ29,'シフト記号表（従来型・ユニット型共通）'!$C$6:$L$47,10,FALSE))</f>
        <v/>
      </c>
      <c r="BA30" s="994" t="str">
        <f>IF(BA29="","",VLOOKUP(BA29,'シフト記号表（従来型・ユニット型共通）'!$C$6:$L$47,10,FALSE))</f>
        <v/>
      </c>
      <c r="BB30" s="995" t="str">
        <f>IF(BB29="","",VLOOKUP(BB29,'シフト記号表（従来型・ユニット型共通）'!$C$6:$L$47,10,FALSE))</f>
        <v/>
      </c>
      <c r="BC30" s="993" t="str">
        <f>IF(BC29="","",VLOOKUP(BC29,'シフト記号表（従来型・ユニット型共通）'!$C$6:$L$47,10,FALSE))</f>
        <v/>
      </c>
      <c r="BD30" s="994" t="str">
        <f>IF(BD29="","",VLOOKUP(BD29,'シフト記号表（従来型・ユニット型共通）'!$C$6:$L$47,10,FALSE))</f>
        <v/>
      </c>
      <c r="BE30" s="994" t="str">
        <f>IF(BE29="","",VLOOKUP(BE29,'シフト記号表（従来型・ユニット型共通）'!$C$6:$L$47,10,FALSE))</f>
        <v/>
      </c>
      <c r="BF30" s="996">
        <f>IF($BI$3="４週",SUM(AA30:BB30),IF($BI$3="暦月",SUM(AA30:BE30),""))</f>
        <v>0</v>
      </c>
      <c r="BG30" s="997"/>
      <c r="BH30" s="998">
        <f>IF($BI$3="４週",BF30/4,IF($BI$3="暦月",(BF30/($BI$8/7)),""))</f>
        <v>0</v>
      </c>
      <c r="BI30" s="997"/>
      <c r="BJ30" s="999"/>
      <c r="BK30" s="1000"/>
      <c r="BL30" s="1000"/>
      <c r="BM30" s="1000"/>
      <c r="BN30" s="1001"/>
    </row>
    <row r="31" spans="2:66" ht="20.25" customHeight="1">
      <c r="B31" s="946">
        <f>B29+1</f>
        <v>8</v>
      </c>
      <c r="C31" s="1002"/>
      <c r="D31" s="1003"/>
      <c r="E31" s="858"/>
      <c r="F31" s="978"/>
      <c r="G31" s="1004"/>
      <c r="H31" s="1005"/>
      <c r="I31" s="981"/>
      <c r="J31" s="982"/>
      <c r="K31" s="981"/>
      <c r="L31" s="982"/>
      <c r="M31" s="1008"/>
      <c r="N31" s="1009"/>
      <c r="O31" s="1010"/>
      <c r="P31" s="1011"/>
      <c r="Q31" s="1011"/>
      <c r="R31" s="1005"/>
      <c r="S31" s="987"/>
      <c r="T31" s="988"/>
      <c r="U31" s="988"/>
      <c r="V31" s="988"/>
      <c r="W31" s="989"/>
      <c r="X31" s="1012" t="s">
        <v>882</v>
      </c>
      <c r="Y31" s="1013"/>
      <c r="Z31" s="1014"/>
      <c r="AA31" s="1015"/>
      <c r="AB31" s="1016"/>
      <c r="AC31" s="1016"/>
      <c r="AD31" s="1016"/>
      <c r="AE31" s="1016"/>
      <c r="AF31" s="1016"/>
      <c r="AG31" s="1017"/>
      <c r="AH31" s="1015"/>
      <c r="AI31" s="1016"/>
      <c r="AJ31" s="1016"/>
      <c r="AK31" s="1016"/>
      <c r="AL31" s="1016"/>
      <c r="AM31" s="1016"/>
      <c r="AN31" s="1017"/>
      <c r="AO31" s="1015"/>
      <c r="AP31" s="1016"/>
      <c r="AQ31" s="1016"/>
      <c r="AR31" s="1016"/>
      <c r="AS31" s="1016"/>
      <c r="AT31" s="1016"/>
      <c r="AU31" s="1017"/>
      <c r="AV31" s="1015"/>
      <c r="AW31" s="1016"/>
      <c r="AX31" s="1016"/>
      <c r="AY31" s="1016"/>
      <c r="AZ31" s="1016"/>
      <c r="BA31" s="1016"/>
      <c r="BB31" s="1017"/>
      <c r="BC31" s="1015"/>
      <c r="BD31" s="1016"/>
      <c r="BE31" s="1018"/>
      <c r="BF31" s="1019"/>
      <c r="BG31" s="1020"/>
      <c r="BH31" s="1021"/>
      <c r="BI31" s="1022"/>
      <c r="BJ31" s="1023"/>
      <c r="BK31" s="1024"/>
      <c r="BL31" s="1024"/>
      <c r="BM31" s="1024"/>
      <c r="BN31" s="1025"/>
    </row>
    <row r="32" spans="2:66" ht="20.25" customHeight="1">
      <c r="B32" s="975"/>
      <c r="C32" s="976"/>
      <c r="D32" s="977"/>
      <c r="E32" s="858"/>
      <c r="F32" s="978"/>
      <c r="G32" s="979"/>
      <c r="H32" s="980"/>
      <c r="I32" s="981"/>
      <c r="J32" s="982">
        <f>G31</f>
        <v>0</v>
      </c>
      <c r="K32" s="981"/>
      <c r="L32" s="982">
        <f>M31</f>
        <v>0</v>
      </c>
      <c r="M32" s="983"/>
      <c r="N32" s="984"/>
      <c r="O32" s="985"/>
      <c r="P32" s="986"/>
      <c r="Q32" s="986"/>
      <c r="R32" s="980"/>
      <c r="S32" s="987"/>
      <c r="T32" s="988"/>
      <c r="U32" s="988"/>
      <c r="V32" s="988"/>
      <c r="W32" s="989"/>
      <c r="X32" s="990" t="s">
        <v>885</v>
      </c>
      <c r="Y32" s="991"/>
      <c r="Z32" s="992"/>
      <c r="AA32" s="993" t="str">
        <f>IF(AA31="","",VLOOKUP(AA31,'シフト記号表（従来型・ユニット型共通）'!$C$6:$L$47,10,FALSE))</f>
        <v/>
      </c>
      <c r="AB32" s="994" t="str">
        <f>IF(AB31="","",VLOOKUP(AB31,'シフト記号表（従来型・ユニット型共通）'!$C$6:$L$47,10,FALSE))</f>
        <v/>
      </c>
      <c r="AC32" s="994" t="str">
        <f>IF(AC31="","",VLOOKUP(AC31,'シフト記号表（従来型・ユニット型共通）'!$C$6:$L$47,10,FALSE))</f>
        <v/>
      </c>
      <c r="AD32" s="994" t="str">
        <f>IF(AD31="","",VLOOKUP(AD31,'シフト記号表（従来型・ユニット型共通）'!$C$6:$L$47,10,FALSE))</f>
        <v/>
      </c>
      <c r="AE32" s="994" t="str">
        <f>IF(AE31="","",VLOOKUP(AE31,'シフト記号表（従来型・ユニット型共通）'!$C$6:$L$47,10,FALSE))</f>
        <v/>
      </c>
      <c r="AF32" s="994" t="str">
        <f>IF(AF31="","",VLOOKUP(AF31,'シフト記号表（従来型・ユニット型共通）'!$C$6:$L$47,10,FALSE))</f>
        <v/>
      </c>
      <c r="AG32" s="995" t="str">
        <f>IF(AG31="","",VLOOKUP(AG31,'シフト記号表（従来型・ユニット型共通）'!$C$6:$L$47,10,FALSE))</f>
        <v/>
      </c>
      <c r="AH32" s="993" t="str">
        <f>IF(AH31="","",VLOOKUP(AH31,'シフト記号表（従来型・ユニット型共通）'!$C$6:$L$47,10,FALSE))</f>
        <v/>
      </c>
      <c r="AI32" s="994" t="str">
        <f>IF(AI31="","",VLOOKUP(AI31,'シフト記号表（従来型・ユニット型共通）'!$C$6:$L$47,10,FALSE))</f>
        <v/>
      </c>
      <c r="AJ32" s="994" t="str">
        <f>IF(AJ31="","",VLOOKUP(AJ31,'シフト記号表（従来型・ユニット型共通）'!$C$6:$L$47,10,FALSE))</f>
        <v/>
      </c>
      <c r="AK32" s="994" t="str">
        <f>IF(AK31="","",VLOOKUP(AK31,'シフト記号表（従来型・ユニット型共通）'!$C$6:$L$47,10,FALSE))</f>
        <v/>
      </c>
      <c r="AL32" s="994" t="str">
        <f>IF(AL31="","",VLOOKUP(AL31,'シフト記号表（従来型・ユニット型共通）'!$C$6:$L$47,10,FALSE))</f>
        <v/>
      </c>
      <c r="AM32" s="994" t="str">
        <f>IF(AM31="","",VLOOKUP(AM31,'シフト記号表（従来型・ユニット型共通）'!$C$6:$L$47,10,FALSE))</f>
        <v/>
      </c>
      <c r="AN32" s="995" t="str">
        <f>IF(AN31="","",VLOOKUP(AN31,'シフト記号表（従来型・ユニット型共通）'!$C$6:$L$47,10,FALSE))</f>
        <v/>
      </c>
      <c r="AO32" s="993" t="str">
        <f>IF(AO31="","",VLOOKUP(AO31,'シフト記号表（従来型・ユニット型共通）'!$C$6:$L$47,10,FALSE))</f>
        <v/>
      </c>
      <c r="AP32" s="994" t="str">
        <f>IF(AP31="","",VLOOKUP(AP31,'シフト記号表（従来型・ユニット型共通）'!$C$6:$L$47,10,FALSE))</f>
        <v/>
      </c>
      <c r="AQ32" s="994" t="str">
        <f>IF(AQ31="","",VLOOKUP(AQ31,'シフト記号表（従来型・ユニット型共通）'!$C$6:$L$47,10,FALSE))</f>
        <v/>
      </c>
      <c r="AR32" s="994" t="str">
        <f>IF(AR31="","",VLOOKUP(AR31,'シフト記号表（従来型・ユニット型共通）'!$C$6:$L$47,10,FALSE))</f>
        <v/>
      </c>
      <c r="AS32" s="994" t="str">
        <f>IF(AS31="","",VLOOKUP(AS31,'シフト記号表（従来型・ユニット型共通）'!$C$6:$L$47,10,FALSE))</f>
        <v/>
      </c>
      <c r="AT32" s="994" t="str">
        <f>IF(AT31="","",VLOOKUP(AT31,'シフト記号表（従来型・ユニット型共通）'!$C$6:$L$47,10,FALSE))</f>
        <v/>
      </c>
      <c r="AU32" s="995" t="str">
        <f>IF(AU31="","",VLOOKUP(AU31,'シフト記号表（従来型・ユニット型共通）'!$C$6:$L$47,10,FALSE))</f>
        <v/>
      </c>
      <c r="AV32" s="993" t="str">
        <f>IF(AV31="","",VLOOKUP(AV31,'シフト記号表（従来型・ユニット型共通）'!$C$6:$L$47,10,FALSE))</f>
        <v/>
      </c>
      <c r="AW32" s="994" t="str">
        <f>IF(AW31="","",VLOOKUP(AW31,'シフト記号表（従来型・ユニット型共通）'!$C$6:$L$47,10,FALSE))</f>
        <v/>
      </c>
      <c r="AX32" s="994" t="str">
        <f>IF(AX31="","",VLOOKUP(AX31,'シフト記号表（従来型・ユニット型共通）'!$C$6:$L$47,10,FALSE))</f>
        <v/>
      </c>
      <c r="AY32" s="994" t="str">
        <f>IF(AY31="","",VLOOKUP(AY31,'シフト記号表（従来型・ユニット型共通）'!$C$6:$L$47,10,FALSE))</f>
        <v/>
      </c>
      <c r="AZ32" s="994" t="str">
        <f>IF(AZ31="","",VLOOKUP(AZ31,'シフト記号表（従来型・ユニット型共通）'!$C$6:$L$47,10,FALSE))</f>
        <v/>
      </c>
      <c r="BA32" s="994" t="str">
        <f>IF(BA31="","",VLOOKUP(BA31,'シフト記号表（従来型・ユニット型共通）'!$C$6:$L$47,10,FALSE))</f>
        <v/>
      </c>
      <c r="BB32" s="995" t="str">
        <f>IF(BB31="","",VLOOKUP(BB31,'シフト記号表（従来型・ユニット型共通）'!$C$6:$L$47,10,FALSE))</f>
        <v/>
      </c>
      <c r="BC32" s="993" t="str">
        <f>IF(BC31="","",VLOOKUP(BC31,'シフト記号表（従来型・ユニット型共通）'!$C$6:$L$47,10,FALSE))</f>
        <v/>
      </c>
      <c r="BD32" s="994" t="str">
        <f>IF(BD31="","",VLOOKUP(BD31,'シフト記号表（従来型・ユニット型共通）'!$C$6:$L$47,10,FALSE))</f>
        <v/>
      </c>
      <c r="BE32" s="994" t="str">
        <f>IF(BE31="","",VLOOKUP(BE31,'シフト記号表（従来型・ユニット型共通）'!$C$6:$L$47,10,FALSE))</f>
        <v/>
      </c>
      <c r="BF32" s="996">
        <f>IF($BI$3="４週",SUM(AA32:BB32),IF($BI$3="暦月",SUM(AA32:BE32),""))</f>
        <v>0</v>
      </c>
      <c r="BG32" s="997"/>
      <c r="BH32" s="998">
        <f>IF($BI$3="４週",BF32/4,IF($BI$3="暦月",(BF32/($BI$8/7)),""))</f>
        <v>0</v>
      </c>
      <c r="BI32" s="997"/>
      <c r="BJ32" s="999"/>
      <c r="BK32" s="1000"/>
      <c r="BL32" s="1000"/>
      <c r="BM32" s="1000"/>
      <c r="BN32" s="1001"/>
    </row>
    <row r="33" spans="2:66" ht="20.25" customHeight="1">
      <c r="B33" s="946">
        <f>B31+1</f>
        <v>9</v>
      </c>
      <c r="C33" s="1002"/>
      <c r="D33" s="1003"/>
      <c r="E33" s="858"/>
      <c r="F33" s="978"/>
      <c r="G33" s="1004"/>
      <c r="H33" s="1005"/>
      <c r="I33" s="981"/>
      <c r="J33" s="982"/>
      <c r="K33" s="981"/>
      <c r="L33" s="982"/>
      <c r="M33" s="1008"/>
      <c r="N33" s="1009"/>
      <c r="O33" s="1010"/>
      <c r="P33" s="1011"/>
      <c r="Q33" s="1011"/>
      <c r="R33" s="1005"/>
      <c r="S33" s="987"/>
      <c r="T33" s="988"/>
      <c r="U33" s="988"/>
      <c r="V33" s="988"/>
      <c r="W33" s="989"/>
      <c r="X33" s="1012" t="s">
        <v>882</v>
      </c>
      <c r="Y33" s="1013"/>
      <c r="Z33" s="1014"/>
      <c r="AA33" s="1015"/>
      <c r="AB33" s="1016"/>
      <c r="AC33" s="1016"/>
      <c r="AD33" s="1016"/>
      <c r="AE33" s="1016"/>
      <c r="AF33" s="1016"/>
      <c r="AG33" s="1017"/>
      <c r="AH33" s="1015"/>
      <c r="AI33" s="1016"/>
      <c r="AJ33" s="1016"/>
      <c r="AK33" s="1016"/>
      <c r="AL33" s="1016"/>
      <c r="AM33" s="1016"/>
      <c r="AN33" s="1017"/>
      <c r="AO33" s="1015"/>
      <c r="AP33" s="1016"/>
      <c r="AQ33" s="1016"/>
      <c r="AR33" s="1016"/>
      <c r="AS33" s="1016"/>
      <c r="AT33" s="1016"/>
      <c r="AU33" s="1017"/>
      <c r="AV33" s="1015"/>
      <c r="AW33" s="1016"/>
      <c r="AX33" s="1016"/>
      <c r="AY33" s="1016"/>
      <c r="AZ33" s="1016"/>
      <c r="BA33" s="1016"/>
      <c r="BB33" s="1017"/>
      <c r="BC33" s="1015"/>
      <c r="BD33" s="1016"/>
      <c r="BE33" s="1018"/>
      <c r="BF33" s="1019"/>
      <c r="BG33" s="1020"/>
      <c r="BH33" s="1021"/>
      <c r="BI33" s="1022"/>
      <c r="BJ33" s="1023"/>
      <c r="BK33" s="1024"/>
      <c r="BL33" s="1024"/>
      <c r="BM33" s="1024"/>
      <c r="BN33" s="1025"/>
    </row>
    <row r="34" spans="2:66" ht="20.25" customHeight="1">
      <c r="B34" s="975"/>
      <c r="C34" s="976"/>
      <c r="D34" s="977"/>
      <c r="E34" s="858"/>
      <c r="F34" s="978"/>
      <c r="G34" s="979"/>
      <c r="H34" s="980"/>
      <c r="I34" s="981"/>
      <c r="J34" s="982">
        <f>G33</f>
        <v>0</v>
      </c>
      <c r="K34" s="981"/>
      <c r="L34" s="982">
        <f>M33</f>
        <v>0</v>
      </c>
      <c r="M34" s="983"/>
      <c r="N34" s="984"/>
      <c r="O34" s="985"/>
      <c r="P34" s="986"/>
      <c r="Q34" s="986"/>
      <c r="R34" s="980"/>
      <c r="S34" s="987"/>
      <c r="T34" s="988"/>
      <c r="U34" s="988"/>
      <c r="V34" s="988"/>
      <c r="W34" s="989"/>
      <c r="X34" s="1026" t="s">
        <v>885</v>
      </c>
      <c r="Y34" s="1027"/>
      <c r="Z34" s="1028"/>
      <c r="AA34" s="993" t="str">
        <f>IF(AA33="","",VLOOKUP(AA33,'シフト記号表（従来型・ユニット型共通）'!$C$6:$L$47,10,FALSE))</f>
        <v/>
      </c>
      <c r="AB34" s="994" t="str">
        <f>IF(AB33="","",VLOOKUP(AB33,'シフト記号表（従来型・ユニット型共通）'!$C$6:$L$47,10,FALSE))</f>
        <v/>
      </c>
      <c r="AC34" s="994" t="str">
        <f>IF(AC33="","",VLOOKUP(AC33,'シフト記号表（従来型・ユニット型共通）'!$C$6:$L$47,10,FALSE))</f>
        <v/>
      </c>
      <c r="AD34" s="994" t="str">
        <f>IF(AD33="","",VLOOKUP(AD33,'シフト記号表（従来型・ユニット型共通）'!$C$6:$L$47,10,FALSE))</f>
        <v/>
      </c>
      <c r="AE34" s="994" t="str">
        <f>IF(AE33="","",VLOOKUP(AE33,'シフト記号表（従来型・ユニット型共通）'!$C$6:$L$47,10,FALSE))</f>
        <v/>
      </c>
      <c r="AF34" s="994" t="str">
        <f>IF(AF33="","",VLOOKUP(AF33,'シフト記号表（従来型・ユニット型共通）'!$C$6:$L$47,10,FALSE))</f>
        <v/>
      </c>
      <c r="AG34" s="995" t="str">
        <f>IF(AG33="","",VLOOKUP(AG33,'シフト記号表（従来型・ユニット型共通）'!$C$6:$L$47,10,FALSE))</f>
        <v/>
      </c>
      <c r="AH34" s="993" t="str">
        <f>IF(AH33="","",VLOOKUP(AH33,'シフト記号表（従来型・ユニット型共通）'!$C$6:$L$47,10,FALSE))</f>
        <v/>
      </c>
      <c r="AI34" s="994" t="str">
        <f>IF(AI33="","",VLOOKUP(AI33,'シフト記号表（従来型・ユニット型共通）'!$C$6:$L$47,10,FALSE))</f>
        <v/>
      </c>
      <c r="AJ34" s="994" t="str">
        <f>IF(AJ33="","",VLOOKUP(AJ33,'シフト記号表（従来型・ユニット型共通）'!$C$6:$L$47,10,FALSE))</f>
        <v/>
      </c>
      <c r="AK34" s="994" t="str">
        <f>IF(AK33="","",VLOOKUP(AK33,'シフト記号表（従来型・ユニット型共通）'!$C$6:$L$47,10,FALSE))</f>
        <v/>
      </c>
      <c r="AL34" s="994" t="str">
        <f>IF(AL33="","",VLOOKUP(AL33,'シフト記号表（従来型・ユニット型共通）'!$C$6:$L$47,10,FALSE))</f>
        <v/>
      </c>
      <c r="AM34" s="994" t="str">
        <f>IF(AM33="","",VLOOKUP(AM33,'シフト記号表（従来型・ユニット型共通）'!$C$6:$L$47,10,FALSE))</f>
        <v/>
      </c>
      <c r="AN34" s="995" t="str">
        <f>IF(AN33="","",VLOOKUP(AN33,'シフト記号表（従来型・ユニット型共通）'!$C$6:$L$47,10,FALSE))</f>
        <v/>
      </c>
      <c r="AO34" s="993" t="str">
        <f>IF(AO33="","",VLOOKUP(AO33,'シフト記号表（従来型・ユニット型共通）'!$C$6:$L$47,10,FALSE))</f>
        <v/>
      </c>
      <c r="AP34" s="994" t="str">
        <f>IF(AP33="","",VLOOKUP(AP33,'シフト記号表（従来型・ユニット型共通）'!$C$6:$L$47,10,FALSE))</f>
        <v/>
      </c>
      <c r="AQ34" s="994" t="str">
        <f>IF(AQ33="","",VLOOKUP(AQ33,'シフト記号表（従来型・ユニット型共通）'!$C$6:$L$47,10,FALSE))</f>
        <v/>
      </c>
      <c r="AR34" s="994" t="str">
        <f>IF(AR33="","",VLOOKUP(AR33,'シフト記号表（従来型・ユニット型共通）'!$C$6:$L$47,10,FALSE))</f>
        <v/>
      </c>
      <c r="AS34" s="994" t="str">
        <f>IF(AS33="","",VLOOKUP(AS33,'シフト記号表（従来型・ユニット型共通）'!$C$6:$L$47,10,FALSE))</f>
        <v/>
      </c>
      <c r="AT34" s="994" t="str">
        <f>IF(AT33="","",VLOOKUP(AT33,'シフト記号表（従来型・ユニット型共通）'!$C$6:$L$47,10,FALSE))</f>
        <v/>
      </c>
      <c r="AU34" s="995" t="str">
        <f>IF(AU33="","",VLOOKUP(AU33,'シフト記号表（従来型・ユニット型共通）'!$C$6:$L$47,10,FALSE))</f>
        <v/>
      </c>
      <c r="AV34" s="993" t="str">
        <f>IF(AV33="","",VLOOKUP(AV33,'シフト記号表（従来型・ユニット型共通）'!$C$6:$L$47,10,FALSE))</f>
        <v/>
      </c>
      <c r="AW34" s="994" t="str">
        <f>IF(AW33="","",VLOOKUP(AW33,'シフト記号表（従来型・ユニット型共通）'!$C$6:$L$47,10,FALSE))</f>
        <v/>
      </c>
      <c r="AX34" s="994" t="str">
        <f>IF(AX33="","",VLOOKUP(AX33,'シフト記号表（従来型・ユニット型共通）'!$C$6:$L$47,10,FALSE))</f>
        <v/>
      </c>
      <c r="AY34" s="994" t="str">
        <f>IF(AY33="","",VLOOKUP(AY33,'シフト記号表（従来型・ユニット型共通）'!$C$6:$L$47,10,FALSE))</f>
        <v/>
      </c>
      <c r="AZ34" s="994" t="str">
        <f>IF(AZ33="","",VLOOKUP(AZ33,'シフト記号表（従来型・ユニット型共通）'!$C$6:$L$47,10,FALSE))</f>
        <v/>
      </c>
      <c r="BA34" s="994" t="str">
        <f>IF(BA33="","",VLOOKUP(BA33,'シフト記号表（従来型・ユニット型共通）'!$C$6:$L$47,10,FALSE))</f>
        <v/>
      </c>
      <c r="BB34" s="995" t="str">
        <f>IF(BB33="","",VLOOKUP(BB33,'シフト記号表（従来型・ユニット型共通）'!$C$6:$L$47,10,FALSE))</f>
        <v/>
      </c>
      <c r="BC34" s="993" t="str">
        <f>IF(BC33="","",VLOOKUP(BC33,'シフト記号表（従来型・ユニット型共通）'!$C$6:$L$47,10,FALSE))</f>
        <v/>
      </c>
      <c r="BD34" s="994" t="str">
        <f>IF(BD33="","",VLOOKUP(BD33,'シフト記号表（従来型・ユニット型共通）'!$C$6:$L$47,10,FALSE))</f>
        <v/>
      </c>
      <c r="BE34" s="994" t="str">
        <f>IF(BE33="","",VLOOKUP(BE33,'シフト記号表（従来型・ユニット型共通）'!$C$6:$L$47,10,FALSE))</f>
        <v/>
      </c>
      <c r="BF34" s="996">
        <f>IF($BI$3="４週",SUM(AA34:BB34),IF($BI$3="暦月",SUM(AA34:BE34),""))</f>
        <v>0</v>
      </c>
      <c r="BG34" s="997"/>
      <c r="BH34" s="998">
        <f>IF($BI$3="４週",BF34/4,IF($BI$3="暦月",(BF34/($BI$8/7)),""))</f>
        <v>0</v>
      </c>
      <c r="BI34" s="997"/>
      <c r="BJ34" s="999"/>
      <c r="BK34" s="1000"/>
      <c r="BL34" s="1000"/>
      <c r="BM34" s="1000"/>
      <c r="BN34" s="1001"/>
    </row>
    <row r="35" spans="2:66" ht="20.25" customHeight="1">
      <c r="B35" s="946">
        <f>B33+1</f>
        <v>10</v>
      </c>
      <c r="C35" s="1002"/>
      <c r="D35" s="1003"/>
      <c r="E35" s="858"/>
      <c r="F35" s="978"/>
      <c r="G35" s="1004"/>
      <c r="H35" s="1005"/>
      <c r="I35" s="981"/>
      <c r="J35" s="982"/>
      <c r="K35" s="981"/>
      <c r="L35" s="982"/>
      <c r="M35" s="1008"/>
      <c r="N35" s="1009"/>
      <c r="O35" s="1010"/>
      <c r="P35" s="1011"/>
      <c r="Q35" s="1011"/>
      <c r="R35" s="1005"/>
      <c r="S35" s="987"/>
      <c r="T35" s="988"/>
      <c r="U35" s="988"/>
      <c r="V35" s="988"/>
      <c r="W35" s="989"/>
      <c r="X35" s="1029" t="s">
        <v>882</v>
      </c>
      <c r="Z35" s="1030"/>
      <c r="AA35" s="1015"/>
      <c r="AB35" s="1016"/>
      <c r="AC35" s="1016"/>
      <c r="AD35" s="1016"/>
      <c r="AE35" s="1016"/>
      <c r="AF35" s="1016"/>
      <c r="AG35" s="1017"/>
      <c r="AH35" s="1015"/>
      <c r="AI35" s="1016"/>
      <c r="AJ35" s="1016"/>
      <c r="AK35" s="1016"/>
      <c r="AL35" s="1016"/>
      <c r="AM35" s="1016"/>
      <c r="AN35" s="1017"/>
      <c r="AO35" s="1015"/>
      <c r="AP35" s="1016"/>
      <c r="AQ35" s="1016"/>
      <c r="AR35" s="1016"/>
      <c r="AS35" s="1016"/>
      <c r="AT35" s="1016"/>
      <c r="AU35" s="1017"/>
      <c r="AV35" s="1015"/>
      <c r="AW35" s="1016"/>
      <c r="AX35" s="1016"/>
      <c r="AY35" s="1016"/>
      <c r="AZ35" s="1016"/>
      <c r="BA35" s="1016"/>
      <c r="BB35" s="1017"/>
      <c r="BC35" s="1015"/>
      <c r="BD35" s="1016"/>
      <c r="BE35" s="1018"/>
      <c r="BF35" s="1019"/>
      <c r="BG35" s="1020"/>
      <c r="BH35" s="1021"/>
      <c r="BI35" s="1022"/>
      <c r="BJ35" s="1023"/>
      <c r="BK35" s="1024"/>
      <c r="BL35" s="1024"/>
      <c r="BM35" s="1024"/>
      <c r="BN35" s="1025"/>
    </row>
    <row r="36" spans="2:66" ht="20.25" customHeight="1">
      <c r="B36" s="975"/>
      <c r="C36" s="976"/>
      <c r="D36" s="977"/>
      <c r="E36" s="858"/>
      <c r="F36" s="978"/>
      <c r="G36" s="979"/>
      <c r="H36" s="980"/>
      <c r="I36" s="981"/>
      <c r="J36" s="982">
        <f>G35</f>
        <v>0</v>
      </c>
      <c r="K36" s="981"/>
      <c r="L36" s="982">
        <f>M35</f>
        <v>0</v>
      </c>
      <c r="M36" s="983"/>
      <c r="N36" s="984"/>
      <c r="O36" s="985"/>
      <c r="P36" s="986"/>
      <c r="Q36" s="986"/>
      <c r="R36" s="980"/>
      <c r="S36" s="987"/>
      <c r="T36" s="988"/>
      <c r="U36" s="988"/>
      <c r="V36" s="988"/>
      <c r="W36" s="989"/>
      <c r="X36" s="1026" t="s">
        <v>885</v>
      </c>
      <c r="Y36" s="1027"/>
      <c r="Z36" s="1028"/>
      <c r="AA36" s="993" t="str">
        <f>IF(AA35="","",VLOOKUP(AA35,'シフト記号表（従来型・ユニット型共通）'!$C$6:$L$47,10,FALSE))</f>
        <v/>
      </c>
      <c r="AB36" s="994" t="str">
        <f>IF(AB35="","",VLOOKUP(AB35,'シフト記号表（従来型・ユニット型共通）'!$C$6:$L$47,10,FALSE))</f>
        <v/>
      </c>
      <c r="AC36" s="994" t="str">
        <f>IF(AC35="","",VLOOKUP(AC35,'シフト記号表（従来型・ユニット型共通）'!$C$6:$L$47,10,FALSE))</f>
        <v/>
      </c>
      <c r="AD36" s="994" t="str">
        <f>IF(AD35="","",VLOOKUP(AD35,'シフト記号表（従来型・ユニット型共通）'!$C$6:$L$47,10,FALSE))</f>
        <v/>
      </c>
      <c r="AE36" s="994" t="str">
        <f>IF(AE35="","",VLOOKUP(AE35,'シフト記号表（従来型・ユニット型共通）'!$C$6:$L$47,10,FALSE))</f>
        <v/>
      </c>
      <c r="AF36" s="994" t="str">
        <f>IF(AF35="","",VLOOKUP(AF35,'シフト記号表（従来型・ユニット型共通）'!$C$6:$L$47,10,FALSE))</f>
        <v/>
      </c>
      <c r="AG36" s="995" t="str">
        <f>IF(AG35="","",VLOOKUP(AG35,'シフト記号表（従来型・ユニット型共通）'!$C$6:$L$47,10,FALSE))</f>
        <v/>
      </c>
      <c r="AH36" s="993" t="str">
        <f>IF(AH35="","",VLOOKUP(AH35,'シフト記号表（従来型・ユニット型共通）'!$C$6:$L$47,10,FALSE))</f>
        <v/>
      </c>
      <c r="AI36" s="994" t="str">
        <f>IF(AI35="","",VLOOKUP(AI35,'シフト記号表（従来型・ユニット型共通）'!$C$6:$L$47,10,FALSE))</f>
        <v/>
      </c>
      <c r="AJ36" s="994" t="str">
        <f>IF(AJ35="","",VLOOKUP(AJ35,'シフト記号表（従来型・ユニット型共通）'!$C$6:$L$47,10,FALSE))</f>
        <v/>
      </c>
      <c r="AK36" s="994" t="str">
        <f>IF(AK35="","",VLOOKUP(AK35,'シフト記号表（従来型・ユニット型共通）'!$C$6:$L$47,10,FALSE))</f>
        <v/>
      </c>
      <c r="AL36" s="994" t="str">
        <f>IF(AL35="","",VLOOKUP(AL35,'シフト記号表（従来型・ユニット型共通）'!$C$6:$L$47,10,FALSE))</f>
        <v/>
      </c>
      <c r="AM36" s="994" t="str">
        <f>IF(AM35="","",VLOOKUP(AM35,'シフト記号表（従来型・ユニット型共通）'!$C$6:$L$47,10,FALSE))</f>
        <v/>
      </c>
      <c r="AN36" s="995" t="str">
        <f>IF(AN35="","",VLOOKUP(AN35,'シフト記号表（従来型・ユニット型共通）'!$C$6:$L$47,10,FALSE))</f>
        <v/>
      </c>
      <c r="AO36" s="993" t="str">
        <f>IF(AO35="","",VLOOKUP(AO35,'シフト記号表（従来型・ユニット型共通）'!$C$6:$L$47,10,FALSE))</f>
        <v/>
      </c>
      <c r="AP36" s="994" t="str">
        <f>IF(AP35="","",VLOOKUP(AP35,'シフト記号表（従来型・ユニット型共通）'!$C$6:$L$47,10,FALSE))</f>
        <v/>
      </c>
      <c r="AQ36" s="994" t="str">
        <f>IF(AQ35="","",VLOOKUP(AQ35,'シフト記号表（従来型・ユニット型共通）'!$C$6:$L$47,10,FALSE))</f>
        <v/>
      </c>
      <c r="AR36" s="994" t="str">
        <f>IF(AR35="","",VLOOKUP(AR35,'シフト記号表（従来型・ユニット型共通）'!$C$6:$L$47,10,FALSE))</f>
        <v/>
      </c>
      <c r="AS36" s="994" t="str">
        <f>IF(AS35="","",VLOOKUP(AS35,'シフト記号表（従来型・ユニット型共通）'!$C$6:$L$47,10,FALSE))</f>
        <v/>
      </c>
      <c r="AT36" s="994" t="str">
        <f>IF(AT35="","",VLOOKUP(AT35,'シフト記号表（従来型・ユニット型共通）'!$C$6:$L$47,10,FALSE))</f>
        <v/>
      </c>
      <c r="AU36" s="995" t="str">
        <f>IF(AU35="","",VLOOKUP(AU35,'シフト記号表（従来型・ユニット型共通）'!$C$6:$L$47,10,FALSE))</f>
        <v/>
      </c>
      <c r="AV36" s="993" t="str">
        <f>IF(AV35="","",VLOOKUP(AV35,'シフト記号表（従来型・ユニット型共通）'!$C$6:$L$47,10,FALSE))</f>
        <v/>
      </c>
      <c r="AW36" s="994" t="str">
        <f>IF(AW35="","",VLOOKUP(AW35,'シフト記号表（従来型・ユニット型共通）'!$C$6:$L$47,10,FALSE))</f>
        <v/>
      </c>
      <c r="AX36" s="994" t="str">
        <f>IF(AX35="","",VLOOKUP(AX35,'シフト記号表（従来型・ユニット型共通）'!$C$6:$L$47,10,FALSE))</f>
        <v/>
      </c>
      <c r="AY36" s="994" t="str">
        <f>IF(AY35="","",VLOOKUP(AY35,'シフト記号表（従来型・ユニット型共通）'!$C$6:$L$47,10,FALSE))</f>
        <v/>
      </c>
      <c r="AZ36" s="994" t="str">
        <f>IF(AZ35="","",VLOOKUP(AZ35,'シフト記号表（従来型・ユニット型共通）'!$C$6:$L$47,10,FALSE))</f>
        <v/>
      </c>
      <c r="BA36" s="994" t="str">
        <f>IF(BA35="","",VLOOKUP(BA35,'シフト記号表（従来型・ユニット型共通）'!$C$6:$L$47,10,FALSE))</f>
        <v/>
      </c>
      <c r="BB36" s="995" t="str">
        <f>IF(BB35="","",VLOOKUP(BB35,'シフト記号表（従来型・ユニット型共通）'!$C$6:$L$47,10,FALSE))</f>
        <v/>
      </c>
      <c r="BC36" s="993" t="str">
        <f>IF(BC35="","",VLOOKUP(BC35,'シフト記号表（従来型・ユニット型共通）'!$C$6:$L$47,10,FALSE))</f>
        <v/>
      </c>
      <c r="BD36" s="994" t="str">
        <f>IF(BD35="","",VLOOKUP(BD35,'シフト記号表（従来型・ユニット型共通）'!$C$6:$L$47,10,FALSE))</f>
        <v/>
      </c>
      <c r="BE36" s="994" t="str">
        <f>IF(BE35="","",VLOOKUP(BE35,'シフト記号表（従来型・ユニット型共通）'!$C$6:$L$47,10,FALSE))</f>
        <v/>
      </c>
      <c r="BF36" s="996">
        <f>IF($BI$3="４週",SUM(AA36:BB36),IF($BI$3="暦月",SUM(AA36:BE36),""))</f>
        <v>0</v>
      </c>
      <c r="BG36" s="997"/>
      <c r="BH36" s="998">
        <f>IF($BI$3="４週",BF36/4,IF($BI$3="暦月",(BF36/($BI$8/7)),""))</f>
        <v>0</v>
      </c>
      <c r="BI36" s="997"/>
      <c r="BJ36" s="999"/>
      <c r="BK36" s="1000"/>
      <c r="BL36" s="1000"/>
      <c r="BM36" s="1000"/>
      <c r="BN36" s="1001"/>
    </row>
    <row r="37" spans="2:66" ht="20.25" customHeight="1">
      <c r="B37" s="946">
        <f>B35+1</f>
        <v>11</v>
      </c>
      <c r="C37" s="1002"/>
      <c r="D37" s="1003"/>
      <c r="E37" s="858"/>
      <c r="F37" s="978"/>
      <c r="G37" s="1004"/>
      <c r="H37" s="1005"/>
      <c r="I37" s="981"/>
      <c r="J37" s="982"/>
      <c r="K37" s="981"/>
      <c r="L37" s="982"/>
      <c r="M37" s="1008"/>
      <c r="N37" s="1009"/>
      <c r="O37" s="1010"/>
      <c r="P37" s="1011"/>
      <c r="Q37" s="1011"/>
      <c r="R37" s="1005"/>
      <c r="S37" s="987"/>
      <c r="T37" s="988"/>
      <c r="U37" s="988"/>
      <c r="V37" s="988"/>
      <c r="W37" s="989"/>
      <c r="X37" s="1029" t="s">
        <v>882</v>
      </c>
      <c r="Z37" s="1030"/>
      <c r="AA37" s="1015"/>
      <c r="AB37" s="1016"/>
      <c r="AC37" s="1016"/>
      <c r="AD37" s="1016"/>
      <c r="AE37" s="1016"/>
      <c r="AF37" s="1016"/>
      <c r="AG37" s="1017"/>
      <c r="AH37" s="1015"/>
      <c r="AI37" s="1016"/>
      <c r="AJ37" s="1016"/>
      <c r="AK37" s="1016"/>
      <c r="AL37" s="1016"/>
      <c r="AM37" s="1016"/>
      <c r="AN37" s="1017"/>
      <c r="AO37" s="1015"/>
      <c r="AP37" s="1016"/>
      <c r="AQ37" s="1016"/>
      <c r="AR37" s="1016"/>
      <c r="AS37" s="1016"/>
      <c r="AT37" s="1016"/>
      <c r="AU37" s="1017"/>
      <c r="AV37" s="1015"/>
      <c r="AW37" s="1016"/>
      <c r="AX37" s="1016"/>
      <c r="AY37" s="1016"/>
      <c r="AZ37" s="1016"/>
      <c r="BA37" s="1016"/>
      <c r="BB37" s="1017"/>
      <c r="BC37" s="1015"/>
      <c r="BD37" s="1016"/>
      <c r="BE37" s="1018"/>
      <c r="BF37" s="1019"/>
      <c r="BG37" s="1020"/>
      <c r="BH37" s="1021"/>
      <c r="BI37" s="1022"/>
      <c r="BJ37" s="1023"/>
      <c r="BK37" s="1024"/>
      <c r="BL37" s="1024"/>
      <c r="BM37" s="1024"/>
      <c r="BN37" s="1025"/>
    </row>
    <row r="38" spans="2:66" ht="20.25" customHeight="1">
      <c r="B38" s="975"/>
      <c r="C38" s="976"/>
      <c r="D38" s="977"/>
      <c r="E38" s="858"/>
      <c r="F38" s="978"/>
      <c r="G38" s="979"/>
      <c r="H38" s="980"/>
      <c r="I38" s="981"/>
      <c r="J38" s="982">
        <f>G37</f>
        <v>0</v>
      </c>
      <c r="K38" s="981"/>
      <c r="L38" s="982">
        <f>M37</f>
        <v>0</v>
      </c>
      <c r="M38" s="983"/>
      <c r="N38" s="984"/>
      <c r="O38" s="985"/>
      <c r="P38" s="986"/>
      <c r="Q38" s="986"/>
      <c r="R38" s="980"/>
      <c r="S38" s="987"/>
      <c r="T38" s="988"/>
      <c r="U38" s="988"/>
      <c r="V38" s="988"/>
      <c r="W38" s="989"/>
      <c r="X38" s="1026" t="s">
        <v>885</v>
      </c>
      <c r="Y38" s="1027"/>
      <c r="Z38" s="1028"/>
      <c r="AA38" s="993" t="str">
        <f>IF(AA37="","",VLOOKUP(AA37,'シフト記号表（従来型・ユニット型共通）'!$C$6:$L$47,10,FALSE))</f>
        <v/>
      </c>
      <c r="AB38" s="994" t="str">
        <f>IF(AB37="","",VLOOKUP(AB37,'シフト記号表（従来型・ユニット型共通）'!$C$6:$L$47,10,FALSE))</f>
        <v/>
      </c>
      <c r="AC38" s="994" t="str">
        <f>IF(AC37="","",VLOOKUP(AC37,'シフト記号表（従来型・ユニット型共通）'!$C$6:$L$47,10,FALSE))</f>
        <v/>
      </c>
      <c r="AD38" s="994" t="str">
        <f>IF(AD37="","",VLOOKUP(AD37,'シフト記号表（従来型・ユニット型共通）'!$C$6:$L$47,10,FALSE))</f>
        <v/>
      </c>
      <c r="AE38" s="994" t="str">
        <f>IF(AE37="","",VLOOKUP(AE37,'シフト記号表（従来型・ユニット型共通）'!$C$6:$L$47,10,FALSE))</f>
        <v/>
      </c>
      <c r="AF38" s="994" t="str">
        <f>IF(AF37="","",VLOOKUP(AF37,'シフト記号表（従来型・ユニット型共通）'!$C$6:$L$47,10,FALSE))</f>
        <v/>
      </c>
      <c r="AG38" s="995" t="str">
        <f>IF(AG37="","",VLOOKUP(AG37,'シフト記号表（従来型・ユニット型共通）'!$C$6:$L$47,10,FALSE))</f>
        <v/>
      </c>
      <c r="AH38" s="993" t="str">
        <f>IF(AH37="","",VLOOKUP(AH37,'シフト記号表（従来型・ユニット型共通）'!$C$6:$L$47,10,FALSE))</f>
        <v/>
      </c>
      <c r="AI38" s="994" t="str">
        <f>IF(AI37="","",VLOOKUP(AI37,'シフト記号表（従来型・ユニット型共通）'!$C$6:$L$47,10,FALSE))</f>
        <v/>
      </c>
      <c r="AJ38" s="994" t="str">
        <f>IF(AJ37="","",VLOOKUP(AJ37,'シフト記号表（従来型・ユニット型共通）'!$C$6:$L$47,10,FALSE))</f>
        <v/>
      </c>
      <c r="AK38" s="994" t="str">
        <f>IF(AK37="","",VLOOKUP(AK37,'シフト記号表（従来型・ユニット型共通）'!$C$6:$L$47,10,FALSE))</f>
        <v/>
      </c>
      <c r="AL38" s="994" t="str">
        <f>IF(AL37="","",VLOOKUP(AL37,'シフト記号表（従来型・ユニット型共通）'!$C$6:$L$47,10,FALSE))</f>
        <v/>
      </c>
      <c r="AM38" s="994" t="str">
        <f>IF(AM37="","",VLOOKUP(AM37,'シフト記号表（従来型・ユニット型共通）'!$C$6:$L$47,10,FALSE))</f>
        <v/>
      </c>
      <c r="AN38" s="995" t="str">
        <f>IF(AN37="","",VLOOKUP(AN37,'シフト記号表（従来型・ユニット型共通）'!$C$6:$L$47,10,FALSE))</f>
        <v/>
      </c>
      <c r="AO38" s="993" t="str">
        <f>IF(AO37="","",VLOOKUP(AO37,'シフト記号表（従来型・ユニット型共通）'!$C$6:$L$47,10,FALSE))</f>
        <v/>
      </c>
      <c r="AP38" s="994" t="str">
        <f>IF(AP37="","",VLOOKUP(AP37,'シフト記号表（従来型・ユニット型共通）'!$C$6:$L$47,10,FALSE))</f>
        <v/>
      </c>
      <c r="AQ38" s="994" t="str">
        <f>IF(AQ37="","",VLOOKUP(AQ37,'シフト記号表（従来型・ユニット型共通）'!$C$6:$L$47,10,FALSE))</f>
        <v/>
      </c>
      <c r="AR38" s="994" t="str">
        <f>IF(AR37="","",VLOOKUP(AR37,'シフト記号表（従来型・ユニット型共通）'!$C$6:$L$47,10,FALSE))</f>
        <v/>
      </c>
      <c r="AS38" s="994" t="str">
        <f>IF(AS37="","",VLOOKUP(AS37,'シフト記号表（従来型・ユニット型共通）'!$C$6:$L$47,10,FALSE))</f>
        <v/>
      </c>
      <c r="AT38" s="994" t="str">
        <f>IF(AT37="","",VLOOKUP(AT37,'シフト記号表（従来型・ユニット型共通）'!$C$6:$L$47,10,FALSE))</f>
        <v/>
      </c>
      <c r="AU38" s="995" t="str">
        <f>IF(AU37="","",VLOOKUP(AU37,'シフト記号表（従来型・ユニット型共通）'!$C$6:$L$47,10,FALSE))</f>
        <v/>
      </c>
      <c r="AV38" s="993" t="str">
        <f>IF(AV37="","",VLOOKUP(AV37,'シフト記号表（従来型・ユニット型共通）'!$C$6:$L$47,10,FALSE))</f>
        <v/>
      </c>
      <c r="AW38" s="994" t="str">
        <f>IF(AW37="","",VLOOKUP(AW37,'シフト記号表（従来型・ユニット型共通）'!$C$6:$L$47,10,FALSE))</f>
        <v/>
      </c>
      <c r="AX38" s="994" t="str">
        <f>IF(AX37="","",VLOOKUP(AX37,'シフト記号表（従来型・ユニット型共通）'!$C$6:$L$47,10,FALSE))</f>
        <v/>
      </c>
      <c r="AY38" s="994" t="str">
        <f>IF(AY37="","",VLOOKUP(AY37,'シフト記号表（従来型・ユニット型共通）'!$C$6:$L$47,10,FALSE))</f>
        <v/>
      </c>
      <c r="AZ38" s="994" t="str">
        <f>IF(AZ37="","",VLOOKUP(AZ37,'シフト記号表（従来型・ユニット型共通）'!$C$6:$L$47,10,FALSE))</f>
        <v/>
      </c>
      <c r="BA38" s="994" t="str">
        <f>IF(BA37="","",VLOOKUP(BA37,'シフト記号表（従来型・ユニット型共通）'!$C$6:$L$47,10,FALSE))</f>
        <v/>
      </c>
      <c r="BB38" s="995" t="str">
        <f>IF(BB37="","",VLOOKUP(BB37,'シフト記号表（従来型・ユニット型共通）'!$C$6:$L$47,10,FALSE))</f>
        <v/>
      </c>
      <c r="BC38" s="993" t="str">
        <f>IF(BC37="","",VLOOKUP(BC37,'シフト記号表（従来型・ユニット型共通）'!$C$6:$L$47,10,FALSE))</f>
        <v/>
      </c>
      <c r="BD38" s="994" t="str">
        <f>IF(BD37="","",VLOOKUP(BD37,'シフト記号表（従来型・ユニット型共通）'!$C$6:$L$47,10,FALSE))</f>
        <v/>
      </c>
      <c r="BE38" s="994" t="str">
        <f>IF(BE37="","",VLOOKUP(BE37,'シフト記号表（従来型・ユニット型共通）'!$C$6:$L$47,10,FALSE))</f>
        <v/>
      </c>
      <c r="BF38" s="996">
        <f>IF($BI$3="４週",SUM(AA38:BB38),IF($BI$3="暦月",SUM(AA38:BE38),""))</f>
        <v>0</v>
      </c>
      <c r="BG38" s="997"/>
      <c r="BH38" s="998">
        <f>IF($BI$3="４週",BF38/4,IF($BI$3="暦月",(BF38/($BI$8/7)),""))</f>
        <v>0</v>
      </c>
      <c r="BI38" s="997"/>
      <c r="BJ38" s="999"/>
      <c r="BK38" s="1000"/>
      <c r="BL38" s="1000"/>
      <c r="BM38" s="1000"/>
      <c r="BN38" s="1001"/>
    </row>
    <row r="39" spans="2:66" ht="20.25" customHeight="1">
      <c r="B39" s="946">
        <f>B37+1</f>
        <v>12</v>
      </c>
      <c r="C39" s="1002"/>
      <c r="D39" s="1003"/>
      <c r="E39" s="858"/>
      <c r="F39" s="978"/>
      <c r="G39" s="1004"/>
      <c r="H39" s="1005"/>
      <c r="I39" s="981"/>
      <c r="J39" s="982"/>
      <c r="K39" s="981"/>
      <c r="L39" s="982"/>
      <c r="M39" s="1008"/>
      <c r="N39" s="1009"/>
      <c r="O39" s="1010"/>
      <c r="P39" s="1011"/>
      <c r="Q39" s="1011"/>
      <c r="R39" s="1005"/>
      <c r="S39" s="987"/>
      <c r="T39" s="988"/>
      <c r="U39" s="988"/>
      <c r="V39" s="988"/>
      <c r="W39" s="989"/>
      <c r="X39" s="1029" t="s">
        <v>882</v>
      </c>
      <c r="Z39" s="1030"/>
      <c r="AA39" s="1015"/>
      <c r="AB39" s="1016"/>
      <c r="AC39" s="1016"/>
      <c r="AD39" s="1016"/>
      <c r="AE39" s="1016"/>
      <c r="AF39" s="1016"/>
      <c r="AG39" s="1017"/>
      <c r="AH39" s="1015"/>
      <c r="AI39" s="1016"/>
      <c r="AJ39" s="1016"/>
      <c r="AK39" s="1016"/>
      <c r="AL39" s="1016"/>
      <c r="AM39" s="1016"/>
      <c r="AN39" s="1017"/>
      <c r="AO39" s="1015"/>
      <c r="AP39" s="1016"/>
      <c r="AQ39" s="1016"/>
      <c r="AR39" s="1016"/>
      <c r="AS39" s="1016"/>
      <c r="AT39" s="1016"/>
      <c r="AU39" s="1017"/>
      <c r="AV39" s="1015"/>
      <c r="AW39" s="1016"/>
      <c r="AX39" s="1016"/>
      <c r="AY39" s="1016"/>
      <c r="AZ39" s="1016"/>
      <c r="BA39" s="1016"/>
      <c r="BB39" s="1017"/>
      <c r="BC39" s="1015"/>
      <c r="BD39" s="1016"/>
      <c r="BE39" s="1018"/>
      <c r="BF39" s="1019"/>
      <c r="BG39" s="1020"/>
      <c r="BH39" s="1021"/>
      <c r="BI39" s="1022"/>
      <c r="BJ39" s="1023"/>
      <c r="BK39" s="1024"/>
      <c r="BL39" s="1024"/>
      <c r="BM39" s="1024"/>
      <c r="BN39" s="1025"/>
    </row>
    <row r="40" spans="2:66" ht="20.25" customHeight="1">
      <c r="B40" s="975"/>
      <c r="C40" s="976"/>
      <c r="D40" s="977"/>
      <c r="E40" s="858"/>
      <c r="F40" s="978"/>
      <c r="G40" s="979"/>
      <c r="H40" s="980"/>
      <c r="I40" s="981"/>
      <c r="J40" s="982">
        <f>G39</f>
        <v>0</v>
      </c>
      <c r="K40" s="981"/>
      <c r="L40" s="982">
        <f>M39</f>
        <v>0</v>
      </c>
      <c r="M40" s="983"/>
      <c r="N40" s="984"/>
      <c r="O40" s="985"/>
      <c r="P40" s="986"/>
      <c r="Q40" s="986"/>
      <c r="R40" s="980"/>
      <c r="S40" s="987"/>
      <c r="T40" s="988"/>
      <c r="U40" s="988"/>
      <c r="V40" s="988"/>
      <c r="W40" s="989"/>
      <c r="X40" s="1026" t="s">
        <v>885</v>
      </c>
      <c r="Y40" s="1027"/>
      <c r="Z40" s="1028"/>
      <c r="AA40" s="993" t="str">
        <f>IF(AA39="","",VLOOKUP(AA39,'シフト記号表（従来型・ユニット型共通）'!$C$6:$L$47,10,FALSE))</f>
        <v/>
      </c>
      <c r="AB40" s="994" t="str">
        <f>IF(AB39="","",VLOOKUP(AB39,'シフト記号表（従来型・ユニット型共通）'!$C$6:$L$47,10,FALSE))</f>
        <v/>
      </c>
      <c r="AC40" s="994" t="str">
        <f>IF(AC39="","",VLOOKUP(AC39,'シフト記号表（従来型・ユニット型共通）'!$C$6:$L$47,10,FALSE))</f>
        <v/>
      </c>
      <c r="AD40" s="994" t="str">
        <f>IF(AD39="","",VLOOKUP(AD39,'シフト記号表（従来型・ユニット型共通）'!$C$6:$L$47,10,FALSE))</f>
        <v/>
      </c>
      <c r="AE40" s="994" t="str">
        <f>IF(AE39="","",VLOOKUP(AE39,'シフト記号表（従来型・ユニット型共通）'!$C$6:$L$47,10,FALSE))</f>
        <v/>
      </c>
      <c r="AF40" s="994" t="str">
        <f>IF(AF39="","",VLOOKUP(AF39,'シフト記号表（従来型・ユニット型共通）'!$C$6:$L$47,10,FALSE))</f>
        <v/>
      </c>
      <c r="AG40" s="995" t="str">
        <f>IF(AG39="","",VLOOKUP(AG39,'シフト記号表（従来型・ユニット型共通）'!$C$6:$L$47,10,FALSE))</f>
        <v/>
      </c>
      <c r="AH40" s="993" t="str">
        <f>IF(AH39="","",VLOOKUP(AH39,'シフト記号表（従来型・ユニット型共通）'!$C$6:$L$47,10,FALSE))</f>
        <v/>
      </c>
      <c r="AI40" s="994" t="str">
        <f>IF(AI39="","",VLOOKUP(AI39,'シフト記号表（従来型・ユニット型共通）'!$C$6:$L$47,10,FALSE))</f>
        <v/>
      </c>
      <c r="AJ40" s="994" t="str">
        <f>IF(AJ39="","",VLOOKUP(AJ39,'シフト記号表（従来型・ユニット型共通）'!$C$6:$L$47,10,FALSE))</f>
        <v/>
      </c>
      <c r="AK40" s="994" t="str">
        <f>IF(AK39="","",VLOOKUP(AK39,'シフト記号表（従来型・ユニット型共通）'!$C$6:$L$47,10,FALSE))</f>
        <v/>
      </c>
      <c r="AL40" s="994" t="str">
        <f>IF(AL39="","",VLOOKUP(AL39,'シフト記号表（従来型・ユニット型共通）'!$C$6:$L$47,10,FALSE))</f>
        <v/>
      </c>
      <c r="AM40" s="994" t="str">
        <f>IF(AM39="","",VLOOKUP(AM39,'シフト記号表（従来型・ユニット型共通）'!$C$6:$L$47,10,FALSE))</f>
        <v/>
      </c>
      <c r="AN40" s="995" t="str">
        <f>IF(AN39="","",VLOOKUP(AN39,'シフト記号表（従来型・ユニット型共通）'!$C$6:$L$47,10,FALSE))</f>
        <v/>
      </c>
      <c r="AO40" s="993" t="str">
        <f>IF(AO39="","",VLOOKUP(AO39,'シフト記号表（従来型・ユニット型共通）'!$C$6:$L$47,10,FALSE))</f>
        <v/>
      </c>
      <c r="AP40" s="994" t="str">
        <f>IF(AP39="","",VLOOKUP(AP39,'シフト記号表（従来型・ユニット型共通）'!$C$6:$L$47,10,FALSE))</f>
        <v/>
      </c>
      <c r="AQ40" s="994" t="str">
        <f>IF(AQ39="","",VLOOKUP(AQ39,'シフト記号表（従来型・ユニット型共通）'!$C$6:$L$47,10,FALSE))</f>
        <v/>
      </c>
      <c r="AR40" s="994" t="str">
        <f>IF(AR39="","",VLOOKUP(AR39,'シフト記号表（従来型・ユニット型共通）'!$C$6:$L$47,10,FALSE))</f>
        <v/>
      </c>
      <c r="AS40" s="994" t="str">
        <f>IF(AS39="","",VLOOKUP(AS39,'シフト記号表（従来型・ユニット型共通）'!$C$6:$L$47,10,FALSE))</f>
        <v/>
      </c>
      <c r="AT40" s="994" t="str">
        <f>IF(AT39="","",VLOOKUP(AT39,'シフト記号表（従来型・ユニット型共通）'!$C$6:$L$47,10,FALSE))</f>
        <v/>
      </c>
      <c r="AU40" s="995" t="str">
        <f>IF(AU39="","",VLOOKUP(AU39,'シフト記号表（従来型・ユニット型共通）'!$C$6:$L$47,10,FALSE))</f>
        <v/>
      </c>
      <c r="AV40" s="993" t="str">
        <f>IF(AV39="","",VLOOKUP(AV39,'シフト記号表（従来型・ユニット型共通）'!$C$6:$L$47,10,FALSE))</f>
        <v/>
      </c>
      <c r="AW40" s="994" t="str">
        <f>IF(AW39="","",VLOOKUP(AW39,'シフト記号表（従来型・ユニット型共通）'!$C$6:$L$47,10,FALSE))</f>
        <v/>
      </c>
      <c r="AX40" s="994" t="str">
        <f>IF(AX39="","",VLOOKUP(AX39,'シフト記号表（従来型・ユニット型共通）'!$C$6:$L$47,10,FALSE))</f>
        <v/>
      </c>
      <c r="AY40" s="994" t="str">
        <f>IF(AY39="","",VLOOKUP(AY39,'シフト記号表（従来型・ユニット型共通）'!$C$6:$L$47,10,FALSE))</f>
        <v/>
      </c>
      <c r="AZ40" s="994" t="str">
        <f>IF(AZ39="","",VLOOKUP(AZ39,'シフト記号表（従来型・ユニット型共通）'!$C$6:$L$47,10,FALSE))</f>
        <v/>
      </c>
      <c r="BA40" s="994" t="str">
        <f>IF(BA39="","",VLOOKUP(BA39,'シフト記号表（従来型・ユニット型共通）'!$C$6:$L$47,10,FALSE))</f>
        <v/>
      </c>
      <c r="BB40" s="995" t="str">
        <f>IF(BB39="","",VLOOKUP(BB39,'シフト記号表（従来型・ユニット型共通）'!$C$6:$L$47,10,FALSE))</f>
        <v/>
      </c>
      <c r="BC40" s="993" t="str">
        <f>IF(BC39="","",VLOOKUP(BC39,'シフト記号表（従来型・ユニット型共通）'!$C$6:$L$47,10,FALSE))</f>
        <v/>
      </c>
      <c r="BD40" s="994" t="str">
        <f>IF(BD39="","",VLOOKUP(BD39,'シフト記号表（従来型・ユニット型共通）'!$C$6:$L$47,10,FALSE))</f>
        <v/>
      </c>
      <c r="BE40" s="994" t="str">
        <f>IF(BE39="","",VLOOKUP(BE39,'シフト記号表（従来型・ユニット型共通）'!$C$6:$L$47,10,FALSE))</f>
        <v/>
      </c>
      <c r="BF40" s="996">
        <f>IF($BI$3="４週",SUM(AA40:BB40),IF($BI$3="暦月",SUM(AA40:BE40),""))</f>
        <v>0</v>
      </c>
      <c r="BG40" s="997"/>
      <c r="BH40" s="998">
        <f>IF($BI$3="４週",BF40/4,IF($BI$3="暦月",(BF40/($BI$8/7)),""))</f>
        <v>0</v>
      </c>
      <c r="BI40" s="997"/>
      <c r="BJ40" s="999"/>
      <c r="BK40" s="1000"/>
      <c r="BL40" s="1000"/>
      <c r="BM40" s="1000"/>
      <c r="BN40" s="1001"/>
    </row>
    <row r="41" spans="2:66" ht="20.25" customHeight="1">
      <c r="B41" s="946">
        <f>B39+1</f>
        <v>13</v>
      </c>
      <c r="C41" s="1002"/>
      <c r="D41" s="1003"/>
      <c r="E41" s="858"/>
      <c r="F41" s="978"/>
      <c r="G41" s="1004"/>
      <c r="H41" s="1005"/>
      <c r="I41" s="981"/>
      <c r="J41" s="982"/>
      <c r="K41" s="981"/>
      <c r="L41" s="982"/>
      <c r="M41" s="1008"/>
      <c r="N41" s="1009"/>
      <c r="O41" s="1010"/>
      <c r="P41" s="1011"/>
      <c r="Q41" s="1011"/>
      <c r="R41" s="1005"/>
      <c r="S41" s="987"/>
      <c r="T41" s="988"/>
      <c r="U41" s="988"/>
      <c r="V41" s="988"/>
      <c r="W41" s="989"/>
      <c r="X41" s="1029" t="s">
        <v>882</v>
      </c>
      <c r="Z41" s="1030"/>
      <c r="AA41" s="1015"/>
      <c r="AB41" s="1016"/>
      <c r="AC41" s="1016"/>
      <c r="AD41" s="1016"/>
      <c r="AE41" s="1016"/>
      <c r="AF41" s="1016"/>
      <c r="AG41" s="1017"/>
      <c r="AH41" s="1015"/>
      <c r="AI41" s="1016"/>
      <c r="AJ41" s="1016"/>
      <c r="AK41" s="1016"/>
      <c r="AL41" s="1016"/>
      <c r="AM41" s="1016"/>
      <c r="AN41" s="1017"/>
      <c r="AO41" s="1015"/>
      <c r="AP41" s="1016"/>
      <c r="AQ41" s="1016"/>
      <c r="AR41" s="1016"/>
      <c r="AS41" s="1016"/>
      <c r="AT41" s="1016"/>
      <c r="AU41" s="1017"/>
      <c r="AV41" s="1015"/>
      <c r="AW41" s="1016"/>
      <c r="AX41" s="1016"/>
      <c r="AY41" s="1016"/>
      <c r="AZ41" s="1016"/>
      <c r="BA41" s="1016"/>
      <c r="BB41" s="1017"/>
      <c r="BC41" s="1015"/>
      <c r="BD41" s="1016"/>
      <c r="BE41" s="1018"/>
      <c r="BF41" s="1019"/>
      <c r="BG41" s="1020"/>
      <c r="BH41" s="1021"/>
      <c r="BI41" s="1022"/>
      <c r="BJ41" s="1023"/>
      <c r="BK41" s="1024"/>
      <c r="BL41" s="1024"/>
      <c r="BM41" s="1024"/>
      <c r="BN41" s="1025"/>
    </row>
    <row r="42" spans="2:66" ht="20.25" customHeight="1">
      <c r="B42" s="975"/>
      <c r="C42" s="976"/>
      <c r="D42" s="977"/>
      <c r="E42" s="858"/>
      <c r="F42" s="978"/>
      <c r="G42" s="979"/>
      <c r="H42" s="980"/>
      <c r="I42" s="981"/>
      <c r="J42" s="982">
        <f>G41</f>
        <v>0</v>
      </c>
      <c r="K42" s="981"/>
      <c r="L42" s="982">
        <f>M41</f>
        <v>0</v>
      </c>
      <c r="M42" s="983"/>
      <c r="N42" s="984"/>
      <c r="O42" s="985"/>
      <c r="P42" s="986"/>
      <c r="Q42" s="986"/>
      <c r="R42" s="980"/>
      <c r="S42" s="987"/>
      <c r="T42" s="988"/>
      <c r="U42" s="988"/>
      <c r="V42" s="988"/>
      <c r="W42" s="989"/>
      <c r="X42" s="1026" t="s">
        <v>885</v>
      </c>
      <c r="Y42" s="1027"/>
      <c r="Z42" s="1028"/>
      <c r="AA42" s="993" t="str">
        <f>IF(AA41="","",VLOOKUP(AA41,'シフト記号表（従来型・ユニット型共通）'!$C$6:$L$47,10,FALSE))</f>
        <v/>
      </c>
      <c r="AB42" s="994" t="str">
        <f>IF(AB41="","",VLOOKUP(AB41,'シフト記号表（従来型・ユニット型共通）'!$C$6:$L$47,10,FALSE))</f>
        <v/>
      </c>
      <c r="AC42" s="994" t="str">
        <f>IF(AC41="","",VLOOKUP(AC41,'シフト記号表（従来型・ユニット型共通）'!$C$6:$L$47,10,FALSE))</f>
        <v/>
      </c>
      <c r="AD42" s="994" t="str">
        <f>IF(AD41="","",VLOOKUP(AD41,'シフト記号表（従来型・ユニット型共通）'!$C$6:$L$47,10,FALSE))</f>
        <v/>
      </c>
      <c r="AE42" s="994" t="str">
        <f>IF(AE41="","",VLOOKUP(AE41,'シフト記号表（従来型・ユニット型共通）'!$C$6:$L$47,10,FALSE))</f>
        <v/>
      </c>
      <c r="AF42" s="994" t="str">
        <f>IF(AF41="","",VLOOKUP(AF41,'シフト記号表（従来型・ユニット型共通）'!$C$6:$L$47,10,FALSE))</f>
        <v/>
      </c>
      <c r="AG42" s="995" t="str">
        <f>IF(AG41="","",VLOOKUP(AG41,'シフト記号表（従来型・ユニット型共通）'!$C$6:$L$47,10,FALSE))</f>
        <v/>
      </c>
      <c r="AH42" s="993" t="str">
        <f>IF(AH41="","",VLOOKUP(AH41,'シフト記号表（従来型・ユニット型共通）'!$C$6:$L$47,10,FALSE))</f>
        <v/>
      </c>
      <c r="AI42" s="994" t="str">
        <f>IF(AI41="","",VLOOKUP(AI41,'シフト記号表（従来型・ユニット型共通）'!$C$6:$L$47,10,FALSE))</f>
        <v/>
      </c>
      <c r="AJ42" s="994" t="str">
        <f>IF(AJ41="","",VLOOKUP(AJ41,'シフト記号表（従来型・ユニット型共通）'!$C$6:$L$47,10,FALSE))</f>
        <v/>
      </c>
      <c r="AK42" s="994" t="str">
        <f>IF(AK41="","",VLOOKUP(AK41,'シフト記号表（従来型・ユニット型共通）'!$C$6:$L$47,10,FALSE))</f>
        <v/>
      </c>
      <c r="AL42" s="994" t="str">
        <f>IF(AL41="","",VLOOKUP(AL41,'シフト記号表（従来型・ユニット型共通）'!$C$6:$L$47,10,FALSE))</f>
        <v/>
      </c>
      <c r="AM42" s="994" t="str">
        <f>IF(AM41="","",VLOOKUP(AM41,'シフト記号表（従来型・ユニット型共通）'!$C$6:$L$47,10,FALSE))</f>
        <v/>
      </c>
      <c r="AN42" s="995" t="str">
        <f>IF(AN41="","",VLOOKUP(AN41,'シフト記号表（従来型・ユニット型共通）'!$C$6:$L$47,10,FALSE))</f>
        <v/>
      </c>
      <c r="AO42" s="993" t="str">
        <f>IF(AO41="","",VLOOKUP(AO41,'シフト記号表（従来型・ユニット型共通）'!$C$6:$L$47,10,FALSE))</f>
        <v/>
      </c>
      <c r="AP42" s="994" t="str">
        <f>IF(AP41="","",VLOOKUP(AP41,'シフト記号表（従来型・ユニット型共通）'!$C$6:$L$47,10,FALSE))</f>
        <v/>
      </c>
      <c r="AQ42" s="994" t="str">
        <f>IF(AQ41="","",VLOOKUP(AQ41,'シフト記号表（従来型・ユニット型共通）'!$C$6:$L$47,10,FALSE))</f>
        <v/>
      </c>
      <c r="AR42" s="994" t="str">
        <f>IF(AR41="","",VLOOKUP(AR41,'シフト記号表（従来型・ユニット型共通）'!$C$6:$L$47,10,FALSE))</f>
        <v/>
      </c>
      <c r="AS42" s="994" t="str">
        <f>IF(AS41="","",VLOOKUP(AS41,'シフト記号表（従来型・ユニット型共通）'!$C$6:$L$47,10,FALSE))</f>
        <v/>
      </c>
      <c r="AT42" s="994" t="str">
        <f>IF(AT41="","",VLOOKUP(AT41,'シフト記号表（従来型・ユニット型共通）'!$C$6:$L$47,10,FALSE))</f>
        <v/>
      </c>
      <c r="AU42" s="995" t="str">
        <f>IF(AU41="","",VLOOKUP(AU41,'シフト記号表（従来型・ユニット型共通）'!$C$6:$L$47,10,FALSE))</f>
        <v/>
      </c>
      <c r="AV42" s="993" t="str">
        <f>IF(AV41="","",VLOOKUP(AV41,'シフト記号表（従来型・ユニット型共通）'!$C$6:$L$47,10,FALSE))</f>
        <v/>
      </c>
      <c r="AW42" s="994" t="str">
        <f>IF(AW41="","",VLOOKUP(AW41,'シフト記号表（従来型・ユニット型共通）'!$C$6:$L$47,10,FALSE))</f>
        <v/>
      </c>
      <c r="AX42" s="994" t="str">
        <f>IF(AX41="","",VLOOKUP(AX41,'シフト記号表（従来型・ユニット型共通）'!$C$6:$L$47,10,FALSE))</f>
        <v/>
      </c>
      <c r="AY42" s="994" t="str">
        <f>IF(AY41="","",VLOOKUP(AY41,'シフト記号表（従来型・ユニット型共通）'!$C$6:$L$47,10,FALSE))</f>
        <v/>
      </c>
      <c r="AZ42" s="994" t="str">
        <f>IF(AZ41="","",VLOOKUP(AZ41,'シフト記号表（従来型・ユニット型共通）'!$C$6:$L$47,10,FALSE))</f>
        <v/>
      </c>
      <c r="BA42" s="994" t="str">
        <f>IF(BA41="","",VLOOKUP(BA41,'シフト記号表（従来型・ユニット型共通）'!$C$6:$L$47,10,FALSE))</f>
        <v/>
      </c>
      <c r="BB42" s="995" t="str">
        <f>IF(BB41="","",VLOOKUP(BB41,'シフト記号表（従来型・ユニット型共通）'!$C$6:$L$47,10,FALSE))</f>
        <v/>
      </c>
      <c r="BC42" s="993" t="str">
        <f>IF(BC41="","",VLOOKUP(BC41,'シフト記号表（従来型・ユニット型共通）'!$C$6:$L$47,10,FALSE))</f>
        <v/>
      </c>
      <c r="BD42" s="994" t="str">
        <f>IF(BD41="","",VLOOKUP(BD41,'シフト記号表（従来型・ユニット型共通）'!$C$6:$L$47,10,FALSE))</f>
        <v/>
      </c>
      <c r="BE42" s="994" t="str">
        <f>IF(BE41="","",VLOOKUP(BE41,'シフト記号表（従来型・ユニット型共通）'!$C$6:$L$47,10,FALSE))</f>
        <v/>
      </c>
      <c r="BF42" s="996">
        <f>IF($BI$3="４週",SUM(AA42:BB42),IF($BI$3="暦月",SUM(AA42:BE42),""))</f>
        <v>0</v>
      </c>
      <c r="BG42" s="997"/>
      <c r="BH42" s="998">
        <f>IF($BI$3="４週",BF42/4,IF($BI$3="暦月",(BF42/($BI$8/7)),""))</f>
        <v>0</v>
      </c>
      <c r="BI42" s="997"/>
      <c r="BJ42" s="999"/>
      <c r="BK42" s="1000"/>
      <c r="BL42" s="1000"/>
      <c r="BM42" s="1000"/>
      <c r="BN42" s="1001"/>
    </row>
    <row r="43" spans="2:66" ht="20.25" customHeight="1">
      <c r="B43" s="946">
        <f>B41+1</f>
        <v>14</v>
      </c>
      <c r="C43" s="1002"/>
      <c r="D43" s="1003"/>
      <c r="E43" s="858"/>
      <c r="F43" s="978"/>
      <c r="G43" s="1004"/>
      <c r="H43" s="1005"/>
      <c r="I43" s="981"/>
      <c r="J43" s="982"/>
      <c r="K43" s="981"/>
      <c r="L43" s="982"/>
      <c r="M43" s="1008"/>
      <c r="N43" s="1009"/>
      <c r="O43" s="1010"/>
      <c r="P43" s="1011"/>
      <c r="Q43" s="1011"/>
      <c r="R43" s="1005"/>
      <c r="S43" s="987"/>
      <c r="T43" s="988"/>
      <c r="U43" s="988"/>
      <c r="V43" s="988"/>
      <c r="W43" s="989"/>
      <c r="X43" s="1029" t="s">
        <v>882</v>
      </c>
      <c r="Z43" s="1030"/>
      <c r="AA43" s="1015"/>
      <c r="AB43" s="1016"/>
      <c r="AC43" s="1016"/>
      <c r="AD43" s="1016"/>
      <c r="AE43" s="1016"/>
      <c r="AF43" s="1016"/>
      <c r="AG43" s="1017"/>
      <c r="AH43" s="1015"/>
      <c r="AI43" s="1016"/>
      <c r="AJ43" s="1016"/>
      <c r="AK43" s="1016"/>
      <c r="AL43" s="1016"/>
      <c r="AM43" s="1016"/>
      <c r="AN43" s="1017"/>
      <c r="AO43" s="1015"/>
      <c r="AP43" s="1016"/>
      <c r="AQ43" s="1016"/>
      <c r="AR43" s="1016"/>
      <c r="AS43" s="1016"/>
      <c r="AT43" s="1016"/>
      <c r="AU43" s="1017"/>
      <c r="AV43" s="1015"/>
      <c r="AW43" s="1016"/>
      <c r="AX43" s="1016"/>
      <c r="AY43" s="1016"/>
      <c r="AZ43" s="1016"/>
      <c r="BA43" s="1016"/>
      <c r="BB43" s="1017"/>
      <c r="BC43" s="1015"/>
      <c r="BD43" s="1016"/>
      <c r="BE43" s="1018"/>
      <c r="BF43" s="1019"/>
      <c r="BG43" s="1020"/>
      <c r="BH43" s="1021"/>
      <c r="BI43" s="1022"/>
      <c r="BJ43" s="1023"/>
      <c r="BK43" s="1024"/>
      <c r="BL43" s="1024"/>
      <c r="BM43" s="1024"/>
      <c r="BN43" s="1025"/>
    </row>
    <row r="44" spans="2:66" ht="20.25" customHeight="1">
      <c r="B44" s="975"/>
      <c r="C44" s="976"/>
      <c r="D44" s="977"/>
      <c r="E44" s="858"/>
      <c r="F44" s="978"/>
      <c r="G44" s="979"/>
      <c r="H44" s="980"/>
      <c r="I44" s="981"/>
      <c r="J44" s="982">
        <f>G43</f>
        <v>0</v>
      </c>
      <c r="K44" s="981"/>
      <c r="L44" s="982">
        <f>M43</f>
        <v>0</v>
      </c>
      <c r="M44" s="983"/>
      <c r="N44" s="984"/>
      <c r="O44" s="985"/>
      <c r="P44" s="986"/>
      <c r="Q44" s="986"/>
      <c r="R44" s="980"/>
      <c r="S44" s="987"/>
      <c r="T44" s="988"/>
      <c r="U44" s="988"/>
      <c r="V44" s="988"/>
      <c r="W44" s="989"/>
      <c r="X44" s="1026" t="s">
        <v>885</v>
      </c>
      <c r="Y44" s="1027"/>
      <c r="Z44" s="1028"/>
      <c r="AA44" s="993" t="str">
        <f>IF(AA43="","",VLOOKUP(AA43,'シフト記号表（従来型・ユニット型共通）'!$C$6:$L$47,10,FALSE))</f>
        <v/>
      </c>
      <c r="AB44" s="994" t="str">
        <f>IF(AB43="","",VLOOKUP(AB43,'シフト記号表（従来型・ユニット型共通）'!$C$6:$L$47,10,FALSE))</f>
        <v/>
      </c>
      <c r="AC44" s="994" t="str">
        <f>IF(AC43="","",VLOOKUP(AC43,'シフト記号表（従来型・ユニット型共通）'!$C$6:$L$47,10,FALSE))</f>
        <v/>
      </c>
      <c r="AD44" s="994" t="str">
        <f>IF(AD43="","",VLOOKUP(AD43,'シフト記号表（従来型・ユニット型共通）'!$C$6:$L$47,10,FALSE))</f>
        <v/>
      </c>
      <c r="AE44" s="994" t="str">
        <f>IF(AE43="","",VLOOKUP(AE43,'シフト記号表（従来型・ユニット型共通）'!$C$6:$L$47,10,FALSE))</f>
        <v/>
      </c>
      <c r="AF44" s="994" t="str">
        <f>IF(AF43="","",VLOOKUP(AF43,'シフト記号表（従来型・ユニット型共通）'!$C$6:$L$47,10,FALSE))</f>
        <v/>
      </c>
      <c r="AG44" s="995" t="str">
        <f>IF(AG43="","",VLOOKUP(AG43,'シフト記号表（従来型・ユニット型共通）'!$C$6:$L$47,10,FALSE))</f>
        <v/>
      </c>
      <c r="AH44" s="993" t="str">
        <f>IF(AH43="","",VLOOKUP(AH43,'シフト記号表（従来型・ユニット型共通）'!$C$6:$L$47,10,FALSE))</f>
        <v/>
      </c>
      <c r="AI44" s="994" t="str">
        <f>IF(AI43="","",VLOOKUP(AI43,'シフト記号表（従来型・ユニット型共通）'!$C$6:$L$47,10,FALSE))</f>
        <v/>
      </c>
      <c r="AJ44" s="994" t="str">
        <f>IF(AJ43="","",VLOOKUP(AJ43,'シフト記号表（従来型・ユニット型共通）'!$C$6:$L$47,10,FALSE))</f>
        <v/>
      </c>
      <c r="AK44" s="994" t="str">
        <f>IF(AK43="","",VLOOKUP(AK43,'シフト記号表（従来型・ユニット型共通）'!$C$6:$L$47,10,FALSE))</f>
        <v/>
      </c>
      <c r="AL44" s="994" t="str">
        <f>IF(AL43="","",VLOOKUP(AL43,'シフト記号表（従来型・ユニット型共通）'!$C$6:$L$47,10,FALSE))</f>
        <v/>
      </c>
      <c r="AM44" s="994" t="str">
        <f>IF(AM43="","",VLOOKUP(AM43,'シフト記号表（従来型・ユニット型共通）'!$C$6:$L$47,10,FALSE))</f>
        <v/>
      </c>
      <c r="AN44" s="995" t="str">
        <f>IF(AN43="","",VLOOKUP(AN43,'シフト記号表（従来型・ユニット型共通）'!$C$6:$L$47,10,FALSE))</f>
        <v/>
      </c>
      <c r="AO44" s="993" t="str">
        <f>IF(AO43="","",VLOOKUP(AO43,'シフト記号表（従来型・ユニット型共通）'!$C$6:$L$47,10,FALSE))</f>
        <v/>
      </c>
      <c r="AP44" s="994" t="str">
        <f>IF(AP43="","",VLOOKUP(AP43,'シフト記号表（従来型・ユニット型共通）'!$C$6:$L$47,10,FALSE))</f>
        <v/>
      </c>
      <c r="AQ44" s="994" t="str">
        <f>IF(AQ43="","",VLOOKUP(AQ43,'シフト記号表（従来型・ユニット型共通）'!$C$6:$L$47,10,FALSE))</f>
        <v/>
      </c>
      <c r="AR44" s="994" t="str">
        <f>IF(AR43="","",VLOOKUP(AR43,'シフト記号表（従来型・ユニット型共通）'!$C$6:$L$47,10,FALSE))</f>
        <v/>
      </c>
      <c r="AS44" s="994" t="str">
        <f>IF(AS43="","",VLOOKUP(AS43,'シフト記号表（従来型・ユニット型共通）'!$C$6:$L$47,10,FALSE))</f>
        <v/>
      </c>
      <c r="AT44" s="994" t="str">
        <f>IF(AT43="","",VLOOKUP(AT43,'シフト記号表（従来型・ユニット型共通）'!$C$6:$L$47,10,FALSE))</f>
        <v/>
      </c>
      <c r="AU44" s="995" t="str">
        <f>IF(AU43="","",VLOOKUP(AU43,'シフト記号表（従来型・ユニット型共通）'!$C$6:$L$47,10,FALSE))</f>
        <v/>
      </c>
      <c r="AV44" s="993" t="str">
        <f>IF(AV43="","",VLOOKUP(AV43,'シフト記号表（従来型・ユニット型共通）'!$C$6:$L$47,10,FALSE))</f>
        <v/>
      </c>
      <c r="AW44" s="994" t="str">
        <f>IF(AW43="","",VLOOKUP(AW43,'シフト記号表（従来型・ユニット型共通）'!$C$6:$L$47,10,FALSE))</f>
        <v/>
      </c>
      <c r="AX44" s="994" t="str">
        <f>IF(AX43="","",VLOOKUP(AX43,'シフト記号表（従来型・ユニット型共通）'!$C$6:$L$47,10,FALSE))</f>
        <v/>
      </c>
      <c r="AY44" s="994" t="str">
        <f>IF(AY43="","",VLOOKUP(AY43,'シフト記号表（従来型・ユニット型共通）'!$C$6:$L$47,10,FALSE))</f>
        <v/>
      </c>
      <c r="AZ44" s="994" t="str">
        <f>IF(AZ43="","",VLOOKUP(AZ43,'シフト記号表（従来型・ユニット型共通）'!$C$6:$L$47,10,FALSE))</f>
        <v/>
      </c>
      <c r="BA44" s="994" t="str">
        <f>IF(BA43="","",VLOOKUP(BA43,'シフト記号表（従来型・ユニット型共通）'!$C$6:$L$47,10,FALSE))</f>
        <v/>
      </c>
      <c r="BB44" s="995" t="str">
        <f>IF(BB43="","",VLOOKUP(BB43,'シフト記号表（従来型・ユニット型共通）'!$C$6:$L$47,10,FALSE))</f>
        <v/>
      </c>
      <c r="BC44" s="993" t="str">
        <f>IF(BC43="","",VLOOKUP(BC43,'シフト記号表（従来型・ユニット型共通）'!$C$6:$L$47,10,FALSE))</f>
        <v/>
      </c>
      <c r="BD44" s="994" t="str">
        <f>IF(BD43="","",VLOOKUP(BD43,'シフト記号表（従来型・ユニット型共通）'!$C$6:$L$47,10,FALSE))</f>
        <v/>
      </c>
      <c r="BE44" s="994" t="str">
        <f>IF(BE43="","",VLOOKUP(BE43,'シフト記号表（従来型・ユニット型共通）'!$C$6:$L$47,10,FALSE))</f>
        <v/>
      </c>
      <c r="BF44" s="996">
        <f>IF($BI$3="４週",SUM(AA44:BB44),IF($BI$3="暦月",SUM(AA44:BE44),""))</f>
        <v>0</v>
      </c>
      <c r="BG44" s="997"/>
      <c r="BH44" s="998">
        <f>IF($BI$3="４週",BF44/4,IF($BI$3="暦月",(BF44/($BI$8/7)),""))</f>
        <v>0</v>
      </c>
      <c r="BI44" s="997"/>
      <c r="BJ44" s="999"/>
      <c r="BK44" s="1000"/>
      <c r="BL44" s="1000"/>
      <c r="BM44" s="1000"/>
      <c r="BN44" s="1001"/>
    </row>
    <row r="45" spans="2:66" ht="20.25" customHeight="1">
      <c r="B45" s="946">
        <f>B43+1</f>
        <v>15</v>
      </c>
      <c r="C45" s="1002"/>
      <c r="D45" s="1003"/>
      <c r="E45" s="858"/>
      <c r="F45" s="978"/>
      <c r="G45" s="1004"/>
      <c r="H45" s="1005"/>
      <c r="I45" s="981"/>
      <c r="J45" s="982"/>
      <c r="K45" s="981"/>
      <c r="L45" s="982"/>
      <c r="M45" s="1008"/>
      <c r="N45" s="1009"/>
      <c r="O45" s="1010"/>
      <c r="P45" s="1011"/>
      <c r="Q45" s="1011"/>
      <c r="R45" s="1005"/>
      <c r="S45" s="987"/>
      <c r="T45" s="988"/>
      <c r="U45" s="988"/>
      <c r="V45" s="988"/>
      <c r="W45" s="989"/>
      <c r="X45" s="1029" t="s">
        <v>882</v>
      </c>
      <c r="Z45" s="1030"/>
      <c r="AA45" s="1015"/>
      <c r="AB45" s="1016"/>
      <c r="AC45" s="1016"/>
      <c r="AD45" s="1016"/>
      <c r="AE45" s="1016"/>
      <c r="AF45" s="1016"/>
      <c r="AG45" s="1017"/>
      <c r="AH45" s="1015"/>
      <c r="AI45" s="1016"/>
      <c r="AJ45" s="1016"/>
      <c r="AK45" s="1016"/>
      <c r="AL45" s="1016"/>
      <c r="AM45" s="1016"/>
      <c r="AN45" s="1017"/>
      <c r="AO45" s="1015"/>
      <c r="AP45" s="1016"/>
      <c r="AQ45" s="1016"/>
      <c r="AR45" s="1016"/>
      <c r="AS45" s="1016"/>
      <c r="AT45" s="1016"/>
      <c r="AU45" s="1017"/>
      <c r="AV45" s="1015"/>
      <c r="AW45" s="1016"/>
      <c r="AX45" s="1016"/>
      <c r="AY45" s="1016"/>
      <c r="AZ45" s="1016"/>
      <c r="BA45" s="1016"/>
      <c r="BB45" s="1017"/>
      <c r="BC45" s="1015"/>
      <c r="BD45" s="1016"/>
      <c r="BE45" s="1018"/>
      <c r="BF45" s="1019"/>
      <c r="BG45" s="1020"/>
      <c r="BH45" s="1021"/>
      <c r="BI45" s="1022"/>
      <c r="BJ45" s="1023"/>
      <c r="BK45" s="1024"/>
      <c r="BL45" s="1024"/>
      <c r="BM45" s="1024"/>
      <c r="BN45" s="1025"/>
    </row>
    <row r="46" spans="2:66" ht="20.25" customHeight="1">
      <c r="B46" s="975"/>
      <c r="C46" s="976"/>
      <c r="D46" s="977"/>
      <c r="E46" s="858"/>
      <c r="F46" s="978"/>
      <c r="G46" s="979"/>
      <c r="H46" s="980"/>
      <c r="I46" s="981"/>
      <c r="J46" s="982">
        <f>G45</f>
        <v>0</v>
      </c>
      <c r="K46" s="981"/>
      <c r="L46" s="982">
        <f>M45</f>
        <v>0</v>
      </c>
      <c r="M46" s="983"/>
      <c r="N46" s="984"/>
      <c r="O46" s="985"/>
      <c r="P46" s="986"/>
      <c r="Q46" s="986"/>
      <c r="R46" s="980"/>
      <c r="S46" s="987"/>
      <c r="T46" s="988"/>
      <c r="U46" s="988"/>
      <c r="V46" s="988"/>
      <c r="W46" s="989"/>
      <c r="X46" s="1026" t="s">
        <v>885</v>
      </c>
      <c r="Y46" s="1027"/>
      <c r="Z46" s="1028"/>
      <c r="AA46" s="993" t="str">
        <f>IF(AA45="","",VLOOKUP(AA45,'シフト記号表（従来型・ユニット型共通）'!$C$6:$L$47,10,FALSE))</f>
        <v/>
      </c>
      <c r="AB46" s="994" t="str">
        <f>IF(AB45="","",VLOOKUP(AB45,'シフト記号表（従来型・ユニット型共通）'!$C$6:$L$47,10,FALSE))</f>
        <v/>
      </c>
      <c r="AC46" s="994" t="str">
        <f>IF(AC45="","",VLOOKUP(AC45,'シフト記号表（従来型・ユニット型共通）'!$C$6:$L$47,10,FALSE))</f>
        <v/>
      </c>
      <c r="AD46" s="994" t="str">
        <f>IF(AD45="","",VLOOKUP(AD45,'シフト記号表（従来型・ユニット型共通）'!$C$6:$L$47,10,FALSE))</f>
        <v/>
      </c>
      <c r="AE46" s="994" t="str">
        <f>IF(AE45="","",VLOOKUP(AE45,'シフト記号表（従来型・ユニット型共通）'!$C$6:$L$47,10,FALSE))</f>
        <v/>
      </c>
      <c r="AF46" s="994" t="str">
        <f>IF(AF45="","",VLOOKUP(AF45,'シフト記号表（従来型・ユニット型共通）'!$C$6:$L$47,10,FALSE))</f>
        <v/>
      </c>
      <c r="AG46" s="995" t="str">
        <f>IF(AG45="","",VLOOKUP(AG45,'シフト記号表（従来型・ユニット型共通）'!$C$6:$L$47,10,FALSE))</f>
        <v/>
      </c>
      <c r="AH46" s="993" t="str">
        <f>IF(AH45="","",VLOOKUP(AH45,'シフト記号表（従来型・ユニット型共通）'!$C$6:$L$47,10,FALSE))</f>
        <v/>
      </c>
      <c r="AI46" s="994" t="str">
        <f>IF(AI45="","",VLOOKUP(AI45,'シフト記号表（従来型・ユニット型共通）'!$C$6:$L$47,10,FALSE))</f>
        <v/>
      </c>
      <c r="AJ46" s="994" t="str">
        <f>IF(AJ45="","",VLOOKUP(AJ45,'シフト記号表（従来型・ユニット型共通）'!$C$6:$L$47,10,FALSE))</f>
        <v/>
      </c>
      <c r="AK46" s="994" t="str">
        <f>IF(AK45="","",VLOOKUP(AK45,'シフト記号表（従来型・ユニット型共通）'!$C$6:$L$47,10,FALSE))</f>
        <v/>
      </c>
      <c r="AL46" s="994" t="str">
        <f>IF(AL45="","",VLOOKUP(AL45,'シフト記号表（従来型・ユニット型共通）'!$C$6:$L$47,10,FALSE))</f>
        <v/>
      </c>
      <c r="AM46" s="994" t="str">
        <f>IF(AM45="","",VLOOKUP(AM45,'シフト記号表（従来型・ユニット型共通）'!$C$6:$L$47,10,FALSE))</f>
        <v/>
      </c>
      <c r="AN46" s="995" t="str">
        <f>IF(AN45="","",VLOOKUP(AN45,'シフト記号表（従来型・ユニット型共通）'!$C$6:$L$47,10,FALSE))</f>
        <v/>
      </c>
      <c r="AO46" s="993" t="str">
        <f>IF(AO45="","",VLOOKUP(AO45,'シフト記号表（従来型・ユニット型共通）'!$C$6:$L$47,10,FALSE))</f>
        <v/>
      </c>
      <c r="AP46" s="994" t="str">
        <f>IF(AP45="","",VLOOKUP(AP45,'シフト記号表（従来型・ユニット型共通）'!$C$6:$L$47,10,FALSE))</f>
        <v/>
      </c>
      <c r="AQ46" s="994" t="str">
        <f>IF(AQ45="","",VLOOKUP(AQ45,'シフト記号表（従来型・ユニット型共通）'!$C$6:$L$47,10,FALSE))</f>
        <v/>
      </c>
      <c r="AR46" s="994" t="str">
        <f>IF(AR45="","",VLOOKUP(AR45,'シフト記号表（従来型・ユニット型共通）'!$C$6:$L$47,10,FALSE))</f>
        <v/>
      </c>
      <c r="AS46" s="994" t="str">
        <f>IF(AS45="","",VLOOKUP(AS45,'シフト記号表（従来型・ユニット型共通）'!$C$6:$L$47,10,FALSE))</f>
        <v/>
      </c>
      <c r="AT46" s="994" t="str">
        <f>IF(AT45="","",VLOOKUP(AT45,'シフト記号表（従来型・ユニット型共通）'!$C$6:$L$47,10,FALSE))</f>
        <v/>
      </c>
      <c r="AU46" s="995" t="str">
        <f>IF(AU45="","",VLOOKUP(AU45,'シフト記号表（従来型・ユニット型共通）'!$C$6:$L$47,10,FALSE))</f>
        <v/>
      </c>
      <c r="AV46" s="993" t="str">
        <f>IF(AV45="","",VLOOKUP(AV45,'シフト記号表（従来型・ユニット型共通）'!$C$6:$L$47,10,FALSE))</f>
        <v/>
      </c>
      <c r="AW46" s="994" t="str">
        <f>IF(AW45="","",VLOOKUP(AW45,'シフト記号表（従来型・ユニット型共通）'!$C$6:$L$47,10,FALSE))</f>
        <v/>
      </c>
      <c r="AX46" s="994" t="str">
        <f>IF(AX45="","",VLOOKUP(AX45,'シフト記号表（従来型・ユニット型共通）'!$C$6:$L$47,10,FALSE))</f>
        <v/>
      </c>
      <c r="AY46" s="994" t="str">
        <f>IF(AY45="","",VLOOKUP(AY45,'シフト記号表（従来型・ユニット型共通）'!$C$6:$L$47,10,FALSE))</f>
        <v/>
      </c>
      <c r="AZ46" s="994" t="str">
        <f>IF(AZ45="","",VLOOKUP(AZ45,'シフト記号表（従来型・ユニット型共通）'!$C$6:$L$47,10,FALSE))</f>
        <v/>
      </c>
      <c r="BA46" s="994" t="str">
        <f>IF(BA45="","",VLOOKUP(BA45,'シフト記号表（従来型・ユニット型共通）'!$C$6:$L$47,10,FALSE))</f>
        <v/>
      </c>
      <c r="BB46" s="995" t="str">
        <f>IF(BB45="","",VLOOKUP(BB45,'シフト記号表（従来型・ユニット型共通）'!$C$6:$L$47,10,FALSE))</f>
        <v/>
      </c>
      <c r="BC46" s="993" t="str">
        <f>IF(BC45="","",VLOOKUP(BC45,'シフト記号表（従来型・ユニット型共通）'!$C$6:$L$47,10,FALSE))</f>
        <v/>
      </c>
      <c r="BD46" s="994" t="str">
        <f>IF(BD45="","",VLOOKUP(BD45,'シフト記号表（従来型・ユニット型共通）'!$C$6:$L$47,10,FALSE))</f>
        <v/>
      </c>
      <c r="BE46" s="994" t="str">
        <f>IF(BE45="","",VLOOKUP(BE45,'シフト記号表（従来型・ユニット型共通）'!$C$6:$L$47,10,FALSE))</f>
        <v/>
      </c>
      <c r="BF46" s="996">
        <f>IF($BI$3="４週",SUM(AA46:BB46),IF($BI$3="暦月",SUM(AA46:BE46),""))</f>
        <v>0</v>
      </c>
      <c r="BG46" s="997"/>
      <c r="BH46" s="998">
        <f>IF($BI$3="４週",BF46/4,IF($BI$3="暦月",(BF46/($BI$8/7)),""))</f>
        <v>0</v>
      </c>
      <c r="BI46" s="997"/>
      <c r="BJ46" s="999"/>
      <c r="BK46" s="1000"/>
      <c r="BL46" s="1000"/>
      <c r="BM46" s="1000"/>
      <c r="BN46" s="1001"/>
    </row>
    <row r="47" spans="2:66" ht="20.25" customHeight="1">
      <c r="B47" s="946">
        <f>B45+1</f>
        <v>16</v>
      </c>
      <c r="C47" s="1002"/>
      <c r="D47" s="1003"/>
      <c r="E47" s="858"/>
      <c r="F47" s="978"/>
      <c r="G47" s="1004"/>
      <c r="H47" s="1005"/>
      <c r="I47" s="981"/>
      <c r="J47" s="982"/>
      <c r="K47" s="981"/>
      <c r="L47" s="982"/>
      <c r="M47" s="1008"/>
      <c r="N47" s="1009"/>
      <c r="O47" s="1010"/>
      <c r="P47" s="1011"/>
      <c r="Q47" s="1011"/>
      <c r="R47" s="1005"/>
      <c r="S47" s="987"/>
      <c r="T47" s="988"/>
      <c r="U47" s="988"/>
      <c r="V47" s="988"/>
      <c r="W47" s="989"/>
      <c r="X47" s="1029" t="s">
        <v>882</v>
      </c>
      <c r="Z47" s="1030"/>
      <c r="AA47" s="1015"/>
      <c r="AB47" s="1016"/>
      <c r="AC47" s="1016"/>
      <c r="AD47" s="1016"/>
      <c r="AE47" s="1016"/>
      <c r="AF47" s="1016"/>
      <c r="AG47" s="1017"/>
      <c r="AH47" s="1015"/>
      <c r="AI47" s="1016"/>
      <c r="AJ47" s="1016"/>
      <c r="AK47" s="1016"/>
      <c r="AL47" s="1016"/>
      <c r="AM47" s="1016"/>
      <c r="AN47" s="1017"/>
      <c r="AO47" s="1015"/>
      <c r="AP47" s="1016"/>
      <c r="AQ47" s="1016"/>
      <c r="AR47" s="1016"/>
      <c r="AS47" s="1016"/>
      <c r="AT47" s="1016"/>
      <c r="AU47" s="1017"/>
      <c r="AV47" s="1015"/>
      <c r="AW47" s="1016"/>
      <c r="AX47" s="1016"/>
      <c r="AY47" s="1016"/>
      <c r="AZ47" s="1016"/>
      <c r="BA47" s="1016"/>
      <c r="BB47" s="1017"/>
      <c r="BC47" s="1015"/>
      <c r="BD47" s="1016"/>
      <c r="BE47" s="1018"/>
      <c r="BF47" s="1019"/>
      <c r="BG47" s="1020"/>
      <c r="BH47" s="1021"/>
      <c r="BI47" s="1022"/>
      <c r="BJ47" s="1023"/>
      <c r="BK47" s="1024"/>
      <c r="BL47" s="1024"/>
      <c r="BM47" s="1024"/>
      <c r="BN47" s="1025"/>
    </row>
    <row r="48" spans="2:66" ht="20.25" customHeight="1">
      <c r="B48" s="975"/>
      <c r="C48" s="976"/>
      <c r="D48" s="977"/>
      <c r="E48" s="858"/>
      <c r="F48" s="978"/>
      <c r="G48" s="979"/>
      <c r="H48" s="980"/>
      <c r="I48" s="981"/>
      <c r="J48" s="982">
        <f>G47</f>
        <v>0</v>
      </c>
      <c r="K48" s="981"/>
      <c r="L48" s="982">
        <f>M47</f>
        <v>0</v>
      </c>
      <c r="M48" s="983"/>
      <c r="N48" s="984"/>
      <c r="O48" s="985"/>
      <c r="P48" s="986"/>
      <c r="Q48" s="986"/>
      <c r="R48" s="980"/>
      <c r="S48" s="987"/>
      <c r="T48" s="988"/>
      <c r="U48" s="988"/>
      <c r="V48" s="988"/>
      <c r="W48" s="989"/>
      <c r="X48" s="1026" t="s">
        <v>885</v>
      </c>
      <c r="Y48" s="1027"/>
      <c r="Z48" s="1028"/>
      <c r="AA48" s="993" t="str">
        <f>IF(AA47="","",VLOOKUP(AA47,'シフト記号表（従来型・ユニット型共通）'!$C$6:$L$47,10,FALSE))</f>
        <v/>
      </c>
      <c r="AB48" s="994" t="str">
        <f>IF(AB47="","",VLOOKUP(AB47,'シフト記号表（従来型・ユニット型共通）'!$C$6:$L$47,10,FALSE))</f>
        <v/>
      </c>
      <c r="AC48" s="994" t="str">
        <f>IF(AC47="","",VLOOKUP(AC47,'シフト記号表（従来型・ユニット型共通）'!$C$6:$L$47,10,FALSE))</f>
        <v/>
      </c>
      <c r="AD48" s="994" t="str">
        <f>IF(AD47="","",VLOOKUP(AD47,'シフト記号表（従来型・ユニット型共通）'!$C$6:$L$47,10,FALSE))</f>
        <v/>
      </c>
      <c r="AE48" s="994" t="str">
        <f>IF(AE47="","",VLOOKUP(AE47,'シフト記号表（従来型・ユニット型共通）'!$C$6:$L$47,10,FALSE))</f>
        <v/>
      </c>
      <c r="AF48" s="994" t="str">
        <f>IF(AF47="","",VLOOKUP(AF47,'シフト記号表（従来型・ユニット型共通）'!$C$6:$L$47,10,FALSE))</f>
        <v/>
      </c>
      <c r="AG48" s="995" t="str">
        <f>IF(AG47="","",VLOOKUP(AG47,'シフト記号表（従来型・ユニット型共通）'!$C$6:$L$47,10,FALSE))</f>
        <v/>
      </c>
      <c r="AH48" s="993" t="str">
        <f>IF(AH47="","",VLOOKUP(AH47,'シフト記号表（従来型・ユニット型共通）'!$C$6:$L$47,10,FALSE))</f>
        <v/>
      </c>
      <c r="AI48" s="994" t="str">
        <f>IF(AI47="","",VLOOKUP(AI47,'シフト記号表（従来型・ユニット型共通）'!$C$6:$L$47,10,FALSE))</f>
        <v/>
      </c>
      <c r="AJ48" s="994" t="str">
        <f>IF(AJ47="","",VLOOKUP(AJ47,'シフト記号表（従来型・ユニット型共通）'!$C$6:$L$47,10,FALSE))</f>
        <v/>
      </c>
      <c r="AK48" s="994" t="str">
        <f>IF(AK47="","",VLOOKUP(AK47,'シフト記号表（従来型・ユニット型共通）'!$C$6:$L$47,10,FALSE))</f>
        <v/>
      </c>
      <c r="AL48" s="994" t="str">
        <f>IF(AL47="","",VLOOKUP(AL47,'シフト記号表（従来型・ユニット型共通）'!$C$6:$L$47,10,FALSE))</f>
        <v/>
      </c>
      <c r="AM48" s="994" t="str">
        <f>IF(AM47="","",VLOOKUP(AM47,'シフト記号表（従来型・ユニット型共通）'!$C$6:$L$47,10,FALSE))</f>
        <v/>
      </c>
      <c r="AN48" s="995" t="str">
        <f>IF(AN47="","",VLOOKUP(AN47,'シフト記号表（従来型・ユニット型共通）'!$C$6:$L$47,10,FALSE))</f>
        <v/>
      </c>
      <c r="AO48" s="993" t="str">
        <f>IF(AO47="","",VLOOKUP(AO47,'シフト記号表（従来型・ユニット型共通）'!$C$6:$L$47,10,FALSE))</f>
        <v/>
      </c>
      <c r="AP48" s="994" t="str">
        <f>IF(AP47="","",VLOOKUP(AP47,'シフト記号表（従来型・ユニット型共通）'!$C$6:$L$47,10,FALSE))</f>
        <v/>
      </c>
      <c r="AQ48" s="994" t="str">
        <f>IF(AQ47="","",VLOOKUP(AQ47,'シフト記号表（従来型・ユニット型共通）'!$C$6:$L$47,10,FALSE))</f>
        <v/>
      </c>
      <c r="AR48" s="994" t="str">
        <f>IF(AR47="","",VLOOKUP(AR47,'シフト記号表（従来型・ユニット型共通）'!$C$6:$L$47,10,FALSE))</f>
        <v/>
      </c>
      <c r="AS48" s="994" t="str">
        <f>IF(AS47="","",VLOOKUP(AS47,'シフト記号表（従来型・ユニット型共通）'!$C$6:$L$47,10,FALSE))</f>
        <v/>
      </c>
      <c r="AT48" s="994" t="str">
        <f>IF(AT47="","",VLOOKUP(AT47,'シフト記号表（従来型・ユニット型共通）'!$C$6:$L$47,10,FALSE))</f>
        <v/>
      </c>
      <c r="AU48" s="995" t="str">
        <f>IF(AU47="","",VLOOKUP(AU47,'シフト記号表（従来型・ユニット型共通）'!$C$6:$L$47,10,FALSE))</f>
        <v/>
      </c>
      <c r="AV48" s="993" t="str">
        <f>IF(AV47="","",VLOOKUP(AV47,'シフト記号表（従来型・ユニット型共通）'!$C$6:$L$47,10,FALSE))</f>
        <v/>
      </c>
      <c r="AW48" s="994" t="str">
        <f>IF(AW47="","",VLOOKUP(AW47,'シフト記号表（従来型・ユニット型共通）'!$C$6:$L$47,10,FALSE))</f>
        <v/>
      </c>
      <c r="AX48" s="994" t="str">
        <f>IF(AX47="","",VLOOKUP(AX47,'シフト記号表（従来型・ユニット型共通）'!$C$6:$L$47,10,FALSE))</f>
        <v/>
      </c>
      <c r="AY48" s="994" t="str">
        <f>IF(AY47="","",VLOOKUP(AY47,'シフト記号表（従来型・ユニット型共通）'!$C$6:$L$47,10,FALSE))</f>
        <v/>
      </c>
      <c r="AZ48" s="994" t="str">
        <f>IF(AZ47="","",VLOOKUP(AZ47,'シフト記号表（従来型・ユニット型共通）'!$C$6:$L$47,10,FALSE))</f>
        <v/>
      </c>
      <c r="BA48" s="994" t="str">
        <f>IF(BA47="","",VLOOKUP(BA47,'シフト記号表（従来型・ユニット型共通）'!$C$6:$L$47,10,FALSE))</f>
        <v/>
      </c>
      <c r="BB48" s="995" t="str">
        <f>IF(BB47="","",VLOOKUP(BB47,'シフト記号表（従来型・ユニット型共通）'!$C$6:$L$47,10,FALSE))</f>
        <v/>
      </c>
      <c r="BC48" s="993" t="str">
        <f>IF(BC47="","",VLOOKUP(BC47,'シフト記号表（従来型・ユニット型共通）'!$C$6:$L$47,10,FALSE))</f>
        <v/>
      </c>
      <c r="BD48" s="994" t="str">
        <f>IF(BD47="","",VLOOKUP(BD47,'シフト記号表（従来型・ユニット型共通）'!$C$6:$L$47,10,FALSE))</f>
        <v/>
      </c>
      <c r="BE48" s="994" t="str">
        <f>IF(BE47="","",VLOOKUP(BE47,'シフト記号表（従来型・ユニット型共通）'!$C$6:$L$47,10,FALSE))</f>
        <v/>
      </c>
      <c r="BF48" s="996">
        <f>IF($BI$3="４週",SUM(AA48:BB48),IF($BI$3="暦月",SUM(AA48:BE48),""))</f>
        <v>0</v>
      </c>
      <c r="BG48" s="997"/>
      <c r="BH48" s="998">
        <f>IF($BI$3="４週",BF48/4,IF($BI$3="暦月",(BF48/($BI$8/7)),""))</f>
        <v>0</v>
      </c>
      <c r="BI48" s="997"/>
      <c r="BJ48" s="999"/>
      <c r="BK48" s="1000"/>
      <c r="BL48" s="1000"/>
      <c r="BM48" s="1000"/>
      <c r="BN48" s="1001"/>
    </row>
    <row r="49" spans="2:66" ht="20.25" customHeight="1">
      <c r="B49" s="946">
        <f>B47+1</f>
        <v>17</v>
      </c>
      <c r="C49" s="1002"/>
      <c r="D49" s="1003"/>
      <c r="E49" s="858"/>
      <c r="F49" s="978"/>
      <c r="G49" s="1004"/>
      <c r="H49" s="1005"/>
      <c r="I49" s="981"/>
      <c r="J49" s="982"/>
      <c r="K49" s="981"/>
      <c r="L49" s="982"/>
      <c r="M49" s="1008"/>
      <c r="N49" s="1009"/>
      <c r="O49" s="1010"/>
      <c r="P49" s="1011"/>
      <c r="Q49" s="1011"/>
      <c r="R49" s="1005"/>
      <c r="S49" s="987"/>
      <c r="T49" s="988"/>
      <c r="U49" s="988"/>
      <c r="V49" s="988"/>
      <c r="W49" s="989"/>
      <c r="X49" s="1029" t="s">
        <v>882</v>
      </c>
      <c r="Z49" s="1030"/>
      <c r="AA49" s="1015"/>
      <c r="AB49" s="1016"/>
      <c r="AC49" s="1016"/>
      <c r="AD49" s="1016"/>
      <c r="AE49" s="1016"/>
      <c r="AF49" s="1016"/>
      <c r="AG49" s="1017"/>
      <c r="AH49" s="1015"/>
      <c r="AI49" s="1016"/>
      <c r="AJ49" s="1016"/>
      <c r="AK49" s="1016"/>
      <c r="AL49" s="1016"/>
      <c r="AM49" s="1016"/>
      <c r="AN49" s="1017"/>
      <c r="AO49" s="1015"/>
      <c r="AP49" s="1016"/>
      <c r="AQ49" s="1016"/>
      <c r="AR49" s="1016"/>
      <c r="AS49" s="1016"/>
      <c r="AT49" s="1016"/>
      <c r="AU49" s="1017"/>
      <c r="AV49" s="1015"/>
      <c r="AW49" s="1016"/>
      <c r="AX49" s="1016"/>
      <c r="AY49" s="1016"/>
      <c r="AZ49" s="1016"/>
      <c r="BA49" s="1016"/>
      <c r="BB49" s="1017"/>
      <c r="BC49" s="1015"/>
      <c r="BD49" s="1016"/>
      <c r="BE49" s="1018"/>
      <c r="BF49" s="1019"/>
      <c r="BG49" s="1020"/>
      <c r="BH49" s="1021"/>
      <c r="BI49" s="1022"/>
      <c r="BJ49" s="1023"/>
      <c r="BK49" s="1024"/>
      <c r="BL49" s="1024"/>
      <c r="BM49" s="1024"/>
      <c r="BN49" s="1025"/>
    </row>
    <row r="50" spans="2:66" ht="20.25" customHeight="1">
      <c r="B50" s="975"/>
      <c r="C50" s="976"/>
      <c r="D50" s="977"/>
      <c r="E50" s="858"/>
      <c r="F50" s="978"/>
      <c r="G50" s="979"/>
      <c r="H50" s="980"/>
      <c r="I50" s="981"/>
      <c r="J50" s="982">
        <f>G49</f>
        <v>0</v>
      </c>
      <c r="K50" s="981"/>
      <c r="L50" s="982">
        <f>M49</f>
        <v>0</v>
      </c>
      <c r="M50" s="983"/>
      <c r="N50" s="984"/>
      <c r="O50" s="985"/>
      <c r="P50" s="986"/>
      <c r="Q50" s="986"/>
      <c r="R50" s="980"/>
      <c r="S50" s="987"/>
      <c r="T50" s="988"/>
      <c r="U50" s="988"/>
      <c r="V50" s="988"/>
      <c r="W50" s="989"/>
      <c r="X50" s="1026" t="s">
        <v>885</v>
      </c>
      <c r="Y50" s="1027"/>
      <c r="Z50" s="1028"/>
      <c r="AA50" s="993" t="str">
        <f>IF(AA49="","",VLOOKUP(AA49,'シフト記号表（従来型・ユニット型共通）'!$C$6:$L$47,10,FALSE))</f>
        <v/>
      </c>
      <c r="AB50" s="994" t="str">
        <f>IF(AB49="","",VLOOKUP(AB49,'シフト記号表（従来型・ユニット型共通）'!$C$6:$L$47,10,FALSE))</f>
        <v/>
      </c>
      <c r="AC50" s="994" t="str">
        <f>IF(AC49="","",VLOOKUP(AC49,'シフト記号表（従来型・ユニット型共通）'!$C$6:$L$47,10,FALSE))</f>
        <v/>
      </c>
      <c r="AD50" s="994" t="str">
        <f>IF(AD49="","",VLOOKUP(AD49,'シフト記号表（従来型・ユニット型共通）'!$C$6:$L$47,10,FALSE))</f>
        <v/>
      </c>
      <c r="AE50" s="994" t="str">
        <f>IF(AE49="","",VLOOKUP(AE49,'シフト記号表（従来型・ユニット型共通）'!$C$6:$L$47,10,FALSE))</f>
        <v/>
      </c>
      <c r="AF50" s="994" t="str">
        <f>IF(AF49="","",VLOOKUP(AF49,'シフト記号表（従来型・ユニット型共通）'!$C$6:$L$47,10,FALSE))</f>
        <v/>
      </c>
      <c r="AG50" s="995" t="str">
        <f>IF(AG49="","",VLOOKUP(AG49,'シフト記号表（従来型・ユニット型共通）'!$C$6:$L$47,10,FALSE))</f>
        <v/>
      </c>
      <c r="AH50" s="993" t="str">
        <f>IF(AH49="","",VLOOKUP(AH49,'シフト記号表（従来型・ユニット型共通）'!$C$6:$L$47,10,FALSE))</f>
        <v/>
      </c>
      <c r="AI50" s="994" t="str">
        <f>IF(AI49="","",VLOOKUP(AI49,'シフト記号表（従来型・ユニット型共通）'!$C$6:$L$47,10,FALSE))</f>
        <v/>
      </c>
      <c r="AJ50" s="994" t="str">
        <f>IF(AJ49="","",VLOOKUP(AJ49,'シフト記号表（従来型・ユニット型共通）'!$C$6:$L$47,10,FALSE))</f>
        <v/>
      </c>
      <c r="AK50" s="994" t="str">
        <f>IF(AK49="","",VLOOKUP(AK49,'シフト記号表（従来型・ユニット型共通）'!$C$6:$L$47,10,FALSE))</f>
        <v/>
      </c>
      <c r="AL50" s="994" t="str">
        <f>IF(AL49="","",VLOOKUP(AL49,'シフト記号表（従来型・ユニット型共通）'!$C$6:$L$47,10,FALSE))</f>
        <v/>
      </c>
      <c r="AM50" s="994" t="str">
        <f>IF(AM49="","",VLOOKUP(AM49,'シフト記号表（従来型・ユニット型共通）'!$C$6:$L$47,10,FALSE))</f>
        <v/>
      </c>
      <c r="AN50" s="995" t="str">
        <f>IF(AN49="","",VLOOKUP(AN49,'シフト記号表（従来型・ユニット型共通）'!$C$6:$L$47,10,FALSE))</f>
        <v/>
      </c>
      <c r="AO50" s="993" t="str">
        <f>IF(AO49="","",VLOOKUP(AO49,'シフト記号表（従来型・ユニット型共通）'!$C$6:$L$47,10,FALSE))</f>
        <v/>
      </c>
      <c r="AP50" s="994" t="str">
        <f>IF(AP49="","",VLOOKUP(AP49,'シフト記号表（従来型・ユニット型共通）'!$C$6:$L$47,10,FALSE))</f>
        <v/>
      </c>
      <c r="AQ50" s="994" t="str">
        <f>IF(AQ49="","",VLOOKUP(AQ49,'シフト記号表（従来型・ユニット型共通）'!$C$6:$L$47,10,FALSE))</f>
        <v/>
      </c>
      <c r="AR50" s="994" t="str">
        <f>IF(AR49="","",VLOOKUP(AR49,'シフト記号表（従来型・ユニット型共通）'!$C$6:$L$47,10,FALSE))</f>
        <v/>
      </c>
      <c r="AS50" s="994" t="str">
        <f>IF(AS49="","",VLOOKUP(AS49,'シフト記号表（従来型・ユニット型共通）'!$C$6:$L$47,10,FALSE))</f>
        <v/>
      </c>
      <c r="AT50" s="994" t="str">
        <f>IF(AT49="","",VLOOKUP(AT49,'シフト記号表（従来型・ユニット型共通）'!$C$6:$L$47,10,FALSE))</f>
        <v/>
      </c>
      <c r="AU50" s="995" t="str">
        <f>IF(AU49="","",VLOOKUP(AU49,'シフト記号表（従来型・ユニット型共通）'!$C$6:$L$47,10,FALSE))</f>
        <v/>
      </c>
      <c r="AV50" s="993" t="str">
        <f>IF(AV49="","",VLOOKUP(AV49,'シフト記号表（従来型・ユニット型共通）'!$C$6:$L$47,10,FALSE))</f>
        <v/>
      </c>
      <c r="AW50" s="994" t="str">
        <f>IF(AW49="","",VLOOKUP(AW49,'シフト記号表（従来型・ユニット型共通）'!$C$6:$L$47,10,FALSE))</f>
        <v/>
      </c>
      <c r="AX50" s="994" t="str">
        <f>IF(AX49="","",VLOOKUP(AX49,'シフト記号表（従来型・ユニット型共通）'!$C$6:$L$47,10,FALSE))</f>
        <v/>
      </c>
      <c r="AY50" s="994" t="str">
        <f>IF(AY49="","",VLOOKUP(AY49,'シフト記号表（従来型・ユニット型共通）'!$C$6:$L$47,10,FALSE))</f>
        <v/>
      </c>
      <c r="AZ50" s="994" t="str">
        <f>IF(AZ49="","",VLOOKUP(AZ49,'シフト記号表（従来型・ユニット型共通）'!$C$6:$L$47,10,FALSE))</f>
        <v/>
      </c>
      <c r="BA50" s="994" t="str">
        <f>IF(BA49="","",VLOOKUP(BA49,'シフト記号表（従来型・ユニット型共通）'!$C$6:$L$47,10,FALSE))</f>
        <v/>
      </c>
      <c r="BB50" s="995" t="str">
        <f>IF(BB49="","",VLOOKUP(BB49,'シフト記号表（従来型・ユニット型共通）'!$C$6:$L$47,10,FALSE))</f>
        <v/>
      </c>
      <c r="BC50" s="993" t="str">
        <f>IF(BC49="","",VLOOKUP(BC49,'シフト記号表（従来型・ユニット型共通）'!$C$6:$L$47,10,FALSE))</f>
        <v/>
      </c>
      <c r="BD50" s="994" t="str">
        <f>IF(BD49="","",VLOOKUP(BD49,'シフト記号表（従来型・ユニット型共通）'!$C$6:$L$47,10,FALSE))</f>
        <v/>
      </c>
      <c r="BE50" s="994" t="str">
        <f>IF(BE49="","",VLOOKUP(BE49,'シフト記号表（従来型・ユニット型共通）'!$C$6:$L$47,10,FALSE))</f>
        <v/>
      </c>
      <c r="BF50" s="996">
        <f>IF($BI$3="４週",SUM(AA50:BB50),IF($BI$3="暦月",SUM(AA50:BE50),""))</f>
        <v>0</v>
      </c>
      <c r="BG50" s="997"/>
      <c r="BH50" s="998">
        <f>IF($BI$3="４週",BF50/4,IF($BI$3="暦月",(BF50/($BI$8/7)),""))</f>
        <v>0</v>
      </c>
      <c r="BI50" s="997"/>
      <c r="BJ50" s="999"/>
      <c r="BK50" s="1000"/>
      <c r="BL50" s="1000"/>
      <c r="BM50" s="1000"/>
      <c r="BN50" s="1001"/>
    </row>
    <row r="51" spans="2:66" ht="20.25" customHeight="1">
      <c r="B51" s="946">
        <f>B49+1</f>
        <v>18</v>
      </c>
      <c r="C51" s="1002"/>
      <c r="D51" s="1003"/>
      <c r="E51" s="858"/>
      <c r="F51" s="978"/>
      <c r="G51" s="1004"/>
      <c r="H51" s="1005"/>
      <c r="I51" s="981"/>
      <c r="J51" s="982"/>
      <c r="K51" s="981"/>
      <c r="L51" s="982"/>
      <c r="M51" s="1008"/>
      <c r="N51" s="1009"/>
      <c r="O51" s="1010"/>
      <c r="P51" s="1011"/>
      <c r="Q51" s="1011"/>
      <c r="R51" s="1005"/>
      <c r="S51" s="987"/>
      <c r="T51" s="988"/>
      <c r="U51" s="988"/>
      <c r="V51" s="988"/>
      <c r="W51" s="989"/>
      <c r="X51" s="1029" t="s">
        <v>882</v>
      </c>
      <c r="Z51" s="1030"/>
      <c r="AA51" s="1015"/>
      <c r="AB51" s="1016"/>
      <c r="AC51" s="1016"/>
      <c r="AD51" s="1016"/>
      <c r="AE51" s="1016"/>
      <c r="AF51" s="1016"/>
      <c r="AG51" s="1017"/>
      <c r="AH51" s="1015"/>
      <c r="AI51" s="1016"/>
      <c r="AJ51" s="1016"/>
      <c r="AK51" s="1016"/>
      <c r="AL51" s="1016"/>
      <c r="AM51" s="1016"/>
      <c r="AN51" s="1017"/>
      <c r="AO51" s="1015"/>
      <c r="AP51" s="1016"/>
      <c r="AQ51" s="1016"/>
      <c r="AR51" s="1016"/>
      <c r="AS51" s="1016"/>
      <c r="AT51" s="1016"/>
      <c r="AU51" s="1017"/>
      <c r="AV51" s="1015"/>
      <c r="AW51" s="1016"/>
      <c r="AX51" s="1016"/>
      <c r="AY51" s="1016"/>
      <c r="AZ51" s="1016"/>
      <c r="BA51" s="1016"/>
      <c r="BB51" s="1017"/>
      <c r="BC51" s="1015"/>
      <c r="BD51" s="1016"/>
      <c r="BE51" s="1018"/>
      <c r="BF51" s="1019"/>
      <c r="BG51" s="1020"/>
      <c r="BH51" s="1021"/>
      <c r="BI51" s="1022"/>
      <c r="BJ51" s="1023"/>
      <c r="BK51" s="1024"/>
      <c r="BL51" s="1024"/>
      <c r="BM51" s="1024"/>
      <c r="BN51" s="1025"/>
    </row>
    <row r="52" spans="2:66" ht="20.25" customHeight="1">
      <c r="B52" s="975"/>
      <c r="C52" s="976"/>
      <c r="D52" s="977"/>
      <c r="E52" s="858"/>
      <c r="F52" s="978"/>
      <c r="G52" s="979"/>
      <c r="H52" s="980"/>
      <c r="I52" s="981"/>
      <c r="J52" s="982">
        <f>G51</f>
        <v>0</v>
      </c>
      <c r="K52" s="981"/>
      <c r="L52" s="982">
        <f>M51</f>
        <v>0</v>
      </c>
      <c r="M52" s="983"/>
      <c r="N52" s="984"/>
      <c r="O52" s="985"/>
      <c r="P52" s="986"/>
      <c r="Q52" s="986"/>
      <c r="R52" s="980"/>
      <c r="S52" s="987"/>
      <c r="T52" s="988"/>
      <c r="U52" s="988"/>
      <c r="V52" s="988"/>
      <c r="W52" s="989"/>
      <c r="X52" s="1026" t="s">
        <v>885</v>
      </c>
      <c r="Y52" s="1027"/>
      <c r="Z52" s="1028"/>
      <c r="AA52" s="993" t="str">
        <f>IF(AA51="","",VLOOKUP(AA51,'シフト記号表（従来型・ユニット型共通）'!$C$6:$L$47,10,FALSE))</f>
        <v/>
      </c>
      <c r="AB52" s="994" t="str">
        <f>IF(AB51="","",VLOOKUP(AB51,'シフト記号表（従来型・ユニット型共通）'!$C$6:$L$47,10,FALSE))</f>
        <v/>
      </c>
      <c r="AC52" s="994" t="str">
        <f>IF(AC51="","",VLOOKUP(AC51,'シフト記号表（従来型・ユニット型共通）'!$C$6:$L$47,10,FALSE))</f>
        <v/>
      </c>
      <c r="AD52" s="994" t="str">
        <f>IF(AD51="","",VLOOKUP(AD51,'シフト記号表（従来型・ユニット型共通）'!$C$6:$L$47,10,FALSE))</f>
        <v/>
      </c>
      <c r="AE52" s="994" t="str">
        <f>IF(AE51="","",VLOOKUP(AE51,'シフト記号表（従来型・ユニット型共通）'!$C$6:$L$47,10,FALSE))</f>
        <v/>
      </c>
      <c r="AF52" s="994" t="str">
        <f>IF(AF51="","",VLOOKUP(AF51,'シフト記号表（従来型・ユニット型共通）'!$C$6:$L$47,10,FALSE))</f>
        <v/>
      </c>
      <c r="AG52" s="995" t="str">
        <f>IF(AG51="","",VLOOKUP(AG51,'シフト記号表（従来型・ユニット型共通）'!$C$6:$L$47,10,FALSE))</f>
        <v/>
      </c>
      <c r="AH52" s="993" t="str">
        <f>IF(AH51="","",VLOOKUP(AH51,'シフト記号表（従来型・ユニット型共通）'!$C$6:$L$47,10,FALSE))</f>
        <v/>
      </c>
      <c r="AI52" s="994" t="str">
        <f>IF(AI51="","",VLOOKUP(AI51,'シフト記号表（従来型・ユニット型共通）'!$C$6:$L$47,10,FALSE))</f>
        <v/>
      </c>
      <c r="AJ52" s="994" t="str">
        <f>IF(AJ51="","",VLOOKUP(AJ51,'シフト記号表（従来型・ユニット型共通）'!$C$6:$L$47,10,FALSE))</f>
        <v/>
      </c>
      <c r="AK52" s="994" t="str">
        <f>IF(AK51="","",VLOOKUP(AK51,'シフト記号表（従来型・ユニット型共通）'!$C$6:$L$47,10,FALSE))</f>
        <v/>
      </c>
      <c r="AL52" s="994" t="str">
        <f>IF(AL51="","",VLOOKUP(AL51,'シフト記号表（従来型・ユニット型共通）'!$C$6:$L$47,10,FALSE))</f>
        <v/>
      </c>
      <c r="AM52" s="994" t="str">
        <f>IF(AM51="","",VLOOKUP(AM51,'シフト記号表（従来型・ユニット型共通）'!$C$6:$L$47,10,FALSE))</f>
        <v/>
      </c>
      <c r="AN52" s="995" t="str">
        <f>IF(AN51="","",VLOOKUP(AN51,'シフト記号表（従来型・ユニット型共通）'!$C$6:$L$47,10,FALSE))</f>
        <v/>
      </c>
      <c r="AO52" s="993" t="str">
        <f>IF(AO51="","",VLOOKUP(AO51,'シフト記号表（従来型・ユニット型共通）'!$C$6:$L$47,10,FALSE))</f>
        <v/>
      </c>
      <c r="AP52" s="994" t="str">
        <f>IF(AP51="","",VLOOKUP(AP51,'シフト記号表（従来型・ユニット型共通）'!$C$6:$L$47,10,FALSE))</f>
        <v/>
      </c>
      <c r="AQ52" s="994" t="str">
        <f>IF(AQ51="","",VLOOKUP(AQ51,'シフト記号表（従来型・ユニット型共通）'!$C$6:$L$47,10,FALSE))</f>
        <v/>
      </c>
      <c r="AR52" s="994" t="str">
        <f>IF(AR51="","",VLOOKUP(AR51,'シフト記号表（従来型・ユニット型共通）'!$C$6:$L$47,10,FALSE))</f>
        <v/>
      </c>
      <c r="AS52" s="994" t="str">
        <f>IF(AS51="","",VLOOKUP(AS51,'シフト記号表（従来型・ユニット型共通）'!$C$6:$L$47,10,FALSE))</f>
        <v/>
      </c>
      <c r="AT52" s="994" t="str">
        <f>IF(AT51="","",VLOOKUP(AT51,'シフト記号表（従来型・ユニット型共通）'!$C$6:$L$47,10,FALSE))</f>
        <v/>
      </c>
      <c r="AU52" s="995" t="str">
        <f>IF(AU51="","",VLOOKUP(AU51,'シフト記号表（従来型・ユニット型共通）'!$C$6:$L$47,10,FALSE))</f>
        <v/>
      </c>
      <c r="AV52" s="993" t="str">
        <f>IF(AV51="","",VLOOKUP(AV51,'シフト記号表（従来型・ユニット型共通）'!$C$6:$L$47,10,FALSE))</f>
        <v/>
      </c>
      <c r="AW52" s="994" t="str">
        <f>IF(AW51="","",VLOOKUP(AW51,'シフト記号表（従来型・ユニット型共通）'!$C$6:$L$47,10,FALSE))</f>
        <v/>
      </c>
      <c r="AX52" s="994" t="str">
        <f>IF(AX51="","",VLOOKUP(AX51,'シフト記号表（従来型・ユニット型共通）'!$C$6:$L$47,10,FALSE))</f>
        <v/>
      </c>
      <c r="AY52" s="994" t="str">
        <f>IF(AY51="","",VLOOKUP(AY51,'シフト記号表（従来型・ユニット型共通）'!$C$6:$L$47,10,FALSE))</f>
        <v/>
      </c>
      <c r="AZ52" s="994" t="str">
        <f>IF(AZ51="","",VLOOKUP(AZ51,'シフト記号表（従来型・ユニット型共通）'!$C$6:$L$47,10,FALSE))</f>
        <v/>
      </c>
      <c r="BA52" s="994" t="str">
        <f>IF(BA51="","",VLOOKUP(BA51,'シフト記号表（従来型・ユニット型共通）'!$C$6:$L$47,10,FALSE))</f>
        <v/>
      </c>
      <c r="BB52" s="995" t="str">
        <f>IF(BB51="","",VLOOKUP(BB51,'シフト記号表（従来型・ユニット型共通）'!$C$6:$L$47,10,FALSE))</f>
        <v/>
      </c>
      <c r="BC52" s="993" t="str">
        <f>IF(BC51="","",VLOOKUP(BC51,'シフト記号表（従来型・ユニット型共通）'!$C$6:$L$47,10,FALSE))</f>
        <v/>
      </c>
      <c r="BD52" s="994" t="str">
        <f>IF(BD51="","",VLOOKUP(BD51,'シフト記号表（従来型・ユニット型共通）'!$C$6:$L$47,10,FALSE))</f>
        <v/>
      </c>
      <c r="BE52" s="994" t="str">
        <f>IF(BE51="","",VLOOKUP(BE51,'シフト記号表（従来型・ユニット型共通）'!$C$6:$L$47,10,FALSE))</f>
        <v/>
      </c>
      <c r="BF52" s="996">
        <f>IF($BI$3="４週",SUM(AA52:BB52),IF($BI$3="暦月",SUM(AA52:BE52),""))</f>
        <v>0</v>
      </c>
      <c r="BG52" s="997"/>
      <c r="BH52" s="998">
        <f>IF($BI$3="４週",BF52/4,IF($BI$3="暦月",(BF52/($BI$8/7)),""))</f>
        <v>0</v>
      </c>
      <c r="BI52" s="997"/>
      <c r="BJ52" s="999"/>
      <c r="BK52" s="1000"/>
      <c r="BL52" s="1000"/>
      <c r="BM52" s="1000"/>
      <c r="BN52" s="1001"/>
    </row>
    <row r="53" spans="2:66" ht="20.25" customHeight="1">
      <c r="B53" s="946">
        <f>B51+1</f>
        <v>19</v>
      </c>
      <c r="C53" s="1002"/>
      <c r="D53" s="1003"/>
      <c r="E53" s="858"/>
      <c r="F53" s="978"/>
      <c r="G53" s="1004"/>
      <c r="H53" s="1005"/>
      <c r="I53" s="1006"/>
      <c r="J53" s="1007"/>
      <c r="K53" s="1006"/>
      <c r="L53" s="1007"/>
      <c r="M53" s="1008"/>
      <c r="N53" s="1009"/>
      <c r="O53" s="1010"/>
      <c r="P53" s="1011"/>
      <c r="Q53" s="1011"/>
      <c r="R53" s="1005"/>
      <c r="S53" s="987"/>
      <c r="T53" s="988"/>
      <c r="U53" s="988"/>
      <c r="V53" s="988"/>
      <c r="W53" s="989"/>
      <c r="X53" s="1012" t="s">
        <v>882</v>
      </c>
      <c r="Y53" s="1013"/>
      <c r="Z53" s="1014"/>
      <c r="AA53" s="1015"/>
      <c r="AB53" s="1016"/>
      <c r="AC53" s="1016"/>
      <c r="AD53" s="1016"/>
      <c r="AE53" s="1016"/>
      <c r="AF53" s="1016"/>
      <c r="AG53" s="1017"/>
      <c r="AH53" s="1015"/>
      <c r="AI53" s="1016"/>
      <c r="AJ53" s="1016"/>
      <c r="AK53" s="1016"/>
      <c r="AL53" s="1016"/>
      <c r="AM53" s="1016"/>
      <c r="AN53" s="1017"/>
      <c r="AO53" s="1015"/>
      <c r="AP53" s="1016"/>
      <c r="AQ53" s="1016"/>
      <c r="AR53" s="1016"/>
      <c r="AS53" s="1016"/>
      <c r="AT53" s="1016"/>
      <c r="AU53" s="1017"/>
      <c r="AV53" s="1015"/>
      <c r="AW53" s="1016"/>
      <c r="AX53" s="1016"/>
      <c r="AY53" s="1016"/>
      <c r="AZ53" s="1016"/>
      <c r="BA53" s="1016"/>
      <c r="BB53" s="1017"/>
      <c r="BC53" s="1015"/>
      <c r="BD53" s="1016"/>
      <c r="BE53" s="1018"/>
      <c r="BF53" s="1019"/>
      <c r="BG53" s="1020"/>
      <c r="BH53" s="1021"/>
      <c r="BI53" s="1022"/>
      <c r="BJ53" s="1023"/>
      <c r="BK53" s="1024"/>
      <c r="BL53" s="1024"/>
      <c r="BM53" s="1024"/>
      <c r="BN53" s="1025"/>
    </row>
    <row r="54" spans="2:66" ht="20.25" customHeight="1">
      <c r="B54" s="975"/>
      <c r="C54" s="976"/>
      <c r="D54" s="977"/>
      <c r="E54" s="858"/>
      <c r="F54" s="978"/>
      <c r="G54" s="979"/>
      <c r="H54" s="980"/>
      <c r="I54" s="981"/>
      <c r="J54" s="982">
        <f>G53</f>
        <v>0</v>
      </c>
      <c r="K54" s="981"/>
      <c r="L54" s="982">
        <f>M53</f>
        <v>0</v>
      </c>
      <c r="M54" s="983"/>
      <c r="N54" s="984"/>
      <c r="O54" s="985"/>
      <c r="P54" s="986"/>
      <c r="Q54" s="986"/>
      <c r="R54" s="980"/>
      <c r="S54" s="987"/>
      <c r="T54" s="988"/>
      <c r="U54" s="988"/>
      <c r="V54" s="988"/>
      <c r="W54" s="989"/>
      <c r="X54" s="1026" t="s">
        <v>885</v>
      </c>
      <c r="Y54" s="991"/>
      <c r="Z54" s="992"/>
      <c r="AA54" s="993" t="str">
        <f>IF(AA53="","",VLOOKUP(AA53,'シフト記号表（従来型・ユニット型共通）'!$C$6:$L$47,10,FALSE))</f>
        <v/>
      </c>
      <c r="AB54" s="994" t="str">
        <f>IF(AB53="","",VLOOKUP(AB53,'シフト記号表（従来型・ユニット型共通）'!$C$6:$L$47,10,FALSE))</f>
        <v/>
      </c>
      <c r="AC54" s="994" t="str">
        <f>IF(AC53="","",VLOOKUP(AC53,'シフト記号表（従来型・ユニット型共通）'!$C$6:$L$47,10,FALSE))</f>
        <v/>
      </c>
      <c r="AD54" s="994" t="str">
        <f>IF(AD53="","",VLOOKUP(AD53,'シフト記号表（従来型・ユニット型共通）'!$C$6:$L$47,10,FALSE))</f>
        <v/>
      </c>
      <c r="AE54" s="994" t="str">
        <f>IF(AE53="","",VLOOKUP(AE53,'シフト記号表（従来型・ユニット型共通）'!$C$6:$L$47,10,FALSE))</f>
        <v/>
      </c>
      <c r="AF54" s="994" t="str">
        <f>IF(AF53="","",VLOOKUP(AF53,'シフト記号表（従来型・ユニット型共通）'!$C$6:$L$47,10,FALSE))</f>
        <v/>
      </c>
      <c r="AG54" s="995" t="str">
        <f>IF(AG53="","",VLOOKUP(AG53,'シフト記号表（従来型・ユニット型共通）'!$C$6:$L$47,10,FALSE))</f>
        <v/>
      </c>
      <c r="AH54" s="993" t="str">
        <f>IF(AH53="","",VLOOKUP(AH53,'シフト記号表（従来型・ユニット型共通）'!$C$6:$L$47,10,FALSE))</f>
        <v/>
      </c>
      <c r="AI54" s="994" t="str">
        <f>IF(AI53="","",VLOOKUP(AI53,'シフト記号表（従来型・ユニット型共通）'!$C$6:$L$47,10,FALSE))</f>
        <v/>
      </c>
      <c r="AJ54" s="994" t="str">
        <f>IF(AJ53="","",VLOOKUP(AJ53,'シフト記号表（従来型・ユニット型共通）'!$C$6:$L$47,10,FALSE))</f>
        <v/>
      </c>
      <c r="AK54" s="994" t="str">
        <f>IF(AK53="","",VLOOKUP(AK53,'シフト記号表（従来型・ユニット型共通）'!$C$6:$L$47,10,FALSE))</f>
        <v/>
      </c>
      <c r="AL54" s="994" t="str">
        <f>IF(AL53="","",VLOOKUP(AL53,'シフト記号表（従来型・ユニット型共通）'!$C$6:$L$47,10,FALSE))</f>
        <v/>
      </c>
      <c r="AM54" s="994" t="str">
        <f>IF(AM53="","",VLOOKUP(AM53,'シフト記号表（従来型・ユニット型共通）'!$C$6:$L$47,10,FALSE))</f>
        <v/>
      </c>
      <c r="AN54" s="995" t="str">
        <f>IF(AN53="","",VLOOKUP(AN53,'シフト記号表（従来型・ユニット型共通）'!$C$6:$L$47,10,FALSE))</f>
        <v/>
      </c>
      <c r="AO54" s="993" t="str">
        <f>IF(AO53="","",VLOOKUP(AO53,'シフト記号表（従来型・ユニット型共通）'!$C$6:$L$47,10,FALSE))</f>
        <v/>
      </c>
      <c r="AP54" s="994" t="str">
        <f>IF(AP53="","",VLOOKUP(AP53,'シフト記号表（従来型・ユニット型共通）'!$C$6:$L$47,10,FALSE))</f>
        <v/>
      </c>
      <c r="AQ54" s="994" t="str">
        <f>IF(AQ53="","",VLOOKUP(AQ53,'シフト記号表（従来型・ユニット型共通）'!$C$6:$L$47,10,FALSE))</f>
        <v/>
      </c>
      <c r="AR54" s="994" t="str">
        <f>IF(AR53="","",VLOOKUP(AR53,'シフト記号表（従来型・ユニット型共通）'!$C$6:$L$47,10,FALSE))</f>
        <v/>
      </c>
      <c r="AS54" s="994" t="str">
        <f>IF(AS53="","",VLOOKUP(AS53,'シフト記号表（従来型・ユニット型共通）'!$C$6:$L$47,10,FALSE))</f>
        <v/>
      </c>
      <c r="AT54" s="994" t="str">
        <f>IF(AT53="","",VLOOKUP(AT53,'シフト記号表（従来型・ユニット型共通）'!$C$6:$L$47,10,FALSE))</f>
        <v/>
      </c>
      <c r="AU54" s="995" t="str">
        <f>IF(AU53="","",VLOOKUP(AU53,'シフト記号表（従来型・ユニット型共通）'!$C$6:$L$47,10,FALSE))</f>
        <v/>
      </c>
      <c r="AV54" s="993" t="str">
        <f>IF(AV53="","",VLOOKUP(AV53,'シフト記号表（従来型・ユニット型共通）'!$C$6:$L$47,10,FALSE))</f>
        <v/>
      </c>
      <c r="AW54" s="994" t="str">
        <f>IF(AW53="","",VLOOKUP(AW53,'シフト記号表（従来型・ユニット型共通）'!$C$6:$L$47,10,FALSE))</f>
        <v/>
      </c>
      <c r="AX54" s="994" t="str">
        <f>IF(AX53="","",VLOOKUP(AX53,'シフト記号表（従来型・ユニット型共通）'!$C$6:$L$47,10,FALSE))</f>
        <v/>
      </c>
      <c r="AY54" s="994" t="str">
        <f>IF(AY53="","",VLOOKUP(AY53,'シフト記号表（従来型・ユニット型共通）'!$C$6:$L$47,10,FALSE))</f>
        <v/>
      </c>
      <c r="AZ54" s="994" t="str">
        <f>IF(AZ53="","",VLOOKUP(AZ53,'シフト記号表（従来型・ユニット型共通）'!$C$6:$L$47,10,FALSE))</f>
        <v/>
      </c>
      <c r="BA54" s="994" t="str">
        <f>IF(BA53="","",VLOOKUP(BA53,'シフト記号表（従来型・ユニット型共通）'!$C$6:$L$47,10,FALSE))</f>
        <v/>
      </c>
      <c r="BB54" s="995" t="str">
        <f>IF(BB53="","",VLOOKUP(BB53,'シフト記号表（従来型・ユニット型共通）'!$C$6:$L$47,10,FALSE))</f>
        <v/>
      </c>
      <c r="BC54" s="993" t="str">
        <f>IF(BC53="","",VLOOKUP(BC53,'シフト記号表（従来型・ユニット型共通）'!$C$6:$L$47,10,FALSE))</f>
        <v/>
      </c>
      <c r="BD54" s="994" t="str">
        <f>IF(BD53="","",VLOOKUP(BD53,'シフト記号表（従来型・ユニット型共通）'!$C$6:$L$47,10,FALSE))</f>
        <v/>
      </c>
      <c r="BE54" s="994" t="str">
        <f>IF(BE53="","",VLOOKUP(BE53,'シフト記号表（従来型・ユニット型共通）'!$C$6:$L$47,10,FALSE))</f>
        <v/>
      </c>
      <c r="BF54" s="996">
        <f>IF($BI$3="４週",SUM(AA54:BB54),IF($BI$3="暦月",SUM(AA54:BE54),""))</f>
        <v>0</v>
      </c>
      <c r="BG54" s="997"/>
      <c r="BH54" s="998">
        <f>IF($BI$3="４週",BF54/4,IF($BI$3="暦月",(BF54/($BI$8/7)),""))</f>
        <v>0</v>
      </c>
      <c r="BI54" s="997"/>
      <c r="BJ54" s="999"/>
      <c r="BK54" s="1000"/>
      <c r="BL54" s="1000"/>
      <c r="BM54" s="1000"/>
      <c r="BN54" s="1001"/>
    </row>
    <row r="55" spans="2:66" ht="20.25" customHeight="1">
      <c r="B55" s="946">
        <f>B53+1</f>
        <v>20</v>
      </c>
      <c r="C55" s="1002"/>
      <c r="D55" s="1003"/>
      <c r="E55" s="858"/>
      <c r="F55" s="978"/>
      <c r="G55" s="1004"/>
      <c r="H55" s="1005"/>
      <c r="I55" s="1006"/>
      <c r="J55" s="1007"/>
      <c r="K55" s="1006"/>
      <c r="L55" s="1007"/>
      <c r="M55" s="1008"/>
      <c r="N55" s="1009"/>
      <c r="O55" s="1010"/>
      <c r="P55" s="1011"/>
      <c r="Q55" s="1011"/>
      <c r="R55" s="1005"/>
      <c r="S55" s="987"/>
      <c r="T55" s="988"/>
      <c r="U55" s="988"/>
      <c r="V55" s="988"/>
      <c r="W55" s="989"/>
      <c r="X55" s="1012" t="s">
        <v>882</v>
      </c>
      <c r="Y55" s="1013"/>
      <c r="Z55" s="1014"/>
      <c r="AA55" s="1015"/>
      <c r="AB55" s="1016"/>
      <c r="AC55" s="1016"/>
      <c r="AD55" s="1016"/>
      <c r="AE55" s="1016"/>
      <c r="AF55" s="1016"/>
      <c r="AG55" s="1017"/>
      <c r="AH55" s="1015"/>
      <c r="AI55" s="1016"/>
      <c r="AJ55" s="1016"/>
      <c r="AK55" s="1016"/>
      <c r="AL55" s="1016"/>
      <c r="AM55" s="1016"/>
      <c r="AN55" s="1017"/>
      <c r="AO55" s="1015"/>
      <c r="AP55" s="1016"/>
      <c r="AQ55" s="1016"/>
      <c r="AR55" s="1016"/>
      <c r="AS55" s="1016"/>
      <c r="AT55" s="1016"/>
      <c r="AU55" s="1017"/>
      <c r="AV55" s="1015"/>
      <c r="AW55" s="1016"/>
      <c r="AX55" s="1016"/>
      <c r="AY55" s="1016"/>
      <c r="AZ55" s="1016"/>
      <c r="BA55" s="1016"/>
      <c r="BB55" s="1017"/>
      <c r="BC55" s="1015"/>
      <c r="BD55" s="1016"/>
      <c r="BE55" s="1018"/>
      <c r="BF55" s="1019"/>
      <c r="BG55" s="1020"/>
      <c r="BH55" s="1021"/>
      <c r="BI55" s="1022"/>
      <c r="BJ55" s="1023"/>
      <c r="BK55" s="1024"/>
      <c r="BL55" s="1024"/>
      <c r="BM55" s="1024"/>
      <c r="BN55" s="1025"/>
    </row>
    <row r="56" spans="2:66" ht="20.25" customHeight="1">
      <c r="B56" s="975"/>
      <c r="C56" s="976"/>
      <c r="D56" s="977"/>
      <c r="E56" s="858"/>
      <c r="F56" s="978"/>
      <c r="G56" s="979"/>
      <c r="H56" s="980"/>
      <c r="I56" s="981"/>
      <c r="J56" s="982">
        <f>G55</f>
        <v>0</v>
      </c>
      <c r="K56" s="981"/>
      <c r="L56" s="982">
        <f>M55</f>
        <v>0</v>
      </c>
      <c r="M56" s="983"/>
      <c r="N56" s="984"/>
      <c r="O56" s="985"/>
      <c r="P56" s="986"/>
      <c r="Q56" s="986"/>
      <c r="R56" s="980"/>
      <c r="S56" s="987"/>
      <c r="T56" s="988"/>
      <c r="U56" s="988"/>
      <c r="V56" s="988"/>
      <c r="W56" s="989"/>
      <c r="X56" s="1026" t="s">
        <v>885</v>
      </c>
      <c r="Y56" s="1027"/>
      <c r="Z56" s="1028"/>
      <c r="AA56" s="993" t="str">
        <f>IF(AA55="","",VLOOKUP(AA55,'シフト記号表（従来型・ユニット型共通）'!$C$6:$L$47,10,FALSE))</f>
        <v/>
      </c>
      <c r="AB56" s="994" t="str">
        <f>IF(AB55="","",VLOOKUP(AB55,'シフト記号表（従来型・ユニット型共通）'!$C$6:$L$47,10,FALSE))</f>
        <v/>
      </c>
      <c r="AC56" s="994" t="str">
        <f>IF(AC55="","",VLOOKUP(AC55,'シフト記号表（従来型・ユニット型共通）'!$C$6:$L$47,10,FALSE))</f>
        <v/>
      </c>
      <c r="AD56" s="994" t="str">
        <f>IF(AD55="","",VLOOKUP(AD55,'シフト記号表（従来型・ユニット型共通）'!$C$6:$L$47,10,FALSE))</f>
        <v/>
      </c>
      <c r="AE56" s="994" t="str">
        <f>IF(AE55="","",VLOOKUP(AE55,'シフト記号表（従来型・ユニット型共通）'!$C$6:$L$47,10,FALSE))</f>
        <v/>
      </c>
      <c r="AF56" s="994" t="str">
        <f>IF(AF55="","",VLOOKUP(AF55,'シフト記号表（従来型・ユニット型共通）'!$C$6:$L$47,10,FALSE))</f>
        <v/>
      </c>
      <c r="AG56" s="995" t="str">
        <f>IF(AG55="","",VLOOKUP(AG55,'シフト記号表（従来型・ユニット型共通）'!$C$6:$L$47,10,FALSE))</f>
        <v/>
      </c>
      <c r="AH56" s="993" t="str">
        <f>IF(AH55="","",VLOOKUP(AH55,'シフト記号表（従来型・ユニット型共通）'!$C$6:$L$47,10,FALSE))</f>
        <v/>
      </c>
      <c r="AI56" s="994" t="str">
        <f>IF(AI55="","",VLOOKUP(AI55,'シフト記号表（従来型・ユニット型共通）'!$C$6:$L$47,10,FALSE))</f>
        <v/>
      </c>
      <c r="AJ56" s="994" t="str">
        <f>IF(AJ55="","",VLOOKUP(AJ55,'シフト記号表（従来型・ユニット型共通）'!$C$6:$L$47,10,FALSE))</f>
        <v/>
      </c>
      <c r="AK56" s="994" t="str">
        <f>IF(AK55="","",VLOOKUP(AK55,'シフト記号表（従来型・ユニット型共通）'!$C$6:$L$47,10,FALSE))</f>
        <v/>
      </c>
      <c r="AL56" s="994" t="str">
        <f>IF(AL55="","",VLOOKUP(AL55,'シフト記号表（従来型・ユニット型共通）'!$C$6:$L$47,10,FALSE))</f>
        <v/>
      </c>
      <c r="AM56" s="994" t="str">
        <f>IF(AM55="","",VLOOKUP(AM55,'シフト記号表（従来型・ユニット型共通）'!$C$6:$L$47,10,FALSE))</f>
        <v/>
      </c>
      <c r="AN56" s="995" t="str">
        <f>IF(AN55="","",VLOOKUP(AN55,'シフト記号表（従来型・ユニット型共通）'!$C$6:$L$47,10,FALSE))</f>
        <v/>
      </c>
      <c r="AO56" s="993" t="str">
        <f>IF(AO55="","",VLOOKUP(AO55,'シフト記号表（従来型・ユニット型共通）'!$C$6:$L$47,10,FALSE))</f>
        <v/>
      </c>
      <c r="AP56" s="994" t="str">
        <f>IF(AP55="","",VLOOKUP(AP55,'シフト記号表（従来型・ユニット型共通）'!$C$6:$L$47,10,FALSE))</f>
        <v/>
      </c>
      <c r="AQ56" s="994" t="str">
        <f>IF(AQ55="","",VLOOKUP(AQ55,'シフト記号表（従来型・ユニット型共通）'!$C$6:$L$47,10,FALSE))</f>
        <v/>
      </c>
      <c r="AR56" s="994" t="str">
        <f>IF(AR55="","",VLOOKUP(AR55,'シフト記号表（従来型・ユニット型共通）'!$C$6:$L$47,10,FALSE))</f>
        <v/>
      </c>
      <c r="AS56" s="994" t="str">
        <f>IF(AS55="","",VLOOKUP(AS55,'シフト記号表（従来型・ユニット型共通）'!$C$6:$L$47,10,FALSE))</f>
        <v/>
      </c>
      <c r="AT56" s="994" t="str">
        <f>IF(AT55="","",VLOOKUP(AT55,'シフト記号表（従来型・ユニット型共通）'!$C$6:$L$47,10,FALSE))</f>
        <v/>
      </c>
      <c r="AU56" s="995" t="str">
        <f>IF(AU55="","",VLOOKUP(AU55,'シフト記号表（従来型・ユニット型共通）'!$C$6:$L$47,10,FALSE))</f>
        <v/>
      </c>
      <c r="AV56" s="993" t="str">
        <f>IF(AV55="","",VLOOKUP(AV55,'シフト記号表（従来型・ユニット型共通）'!$C$6:$L$47,10,FALSE))</f>
        <v/>
      </c>
      <c r="AW56" s="994" t="str">
        <f>IF(AW55="","",VLOOKUP(AW55,'シフト記号表（従来型・ユニット型共通）'!$C$6:$L$47,10,FALSE))</f>
        <v/>
      </c>
      <c r="AX56" s="994" t="str">
        <f>IF(AX55="","",VLOOKUP(AX55,'シフト記号表（従来型・ユニット型共通）'!$C$6:$L$47,10,FALSE))</f>
        <v/>
      </c>
      <c r="AY56" s="994" t="str">
        <f>IF(AY55="","",VLOOKUP(AY55,'シフト記号表（従来型・ユニット型共通）'!$C$6:$L$47,10,FALSE))</f>
        <v/>
      </c>
      <c r="AZ56" s="994" t="str">
        <f>IF(AZ55="","",VLOOKUP(AZ55,'シフト記号表（従来型・ユニット型共通）'!$C$6:$L$47,10,FALSE))</f>
        <v/>
      </c>
      <c r="BA56" s="994" t="str">
        <f>IF(BA55="","",VLOOKUP(BA55,'シフト記号表（従来型・ユニット型共通）'!$C$6:$L$47,10,FALSE))</f>
        <v/>
      </c>
      <c r="BB56" s="995" t="str">
        <f>IF(BB55="","",VLOOKUP(BB55,'シフト記号表（従来型・ユニット型共通）'!$C$6:$L$47,10,FALSE))</f>
        <v/>
      </c>
      <c r="BC56" s="993" t="str">
        <f>IF(BC55="","",VLOOKUP(BC55,'シフト記号表（従来型・ユニット型共通）'!$C$6:$L$47,10,FALSE))</f>
        <v/>
      </c>
      <c r="BD56" s="994" t="str">
        <f>IF(BD55="","",VLOOKUP(BD55,'シフト記号表（従来型・ユニット型共通）'!$C$6:$L$47,10,FALSE))</f>
        <v/>
      </c>
      <c r="BE56" s="994" t="str">
        <f>IF(BE55="","",VLOOKUP(BE55,'シフト記号表（従来型・ユニット型共通）'!$C$6:$L$47,10,FALSE))</f>
        <v/>
      </c>
      <c r="BF56" s="996">
        <f>IF($BI$3="４週",SUM(AA56:BB56),IF($BI$3="暦月",SUM(AA56:BE56),""))</f>
        <v>0</v>
      </c>
      <c r="BG56" s="997"/>
      <c r="BH56" s="998">
        <f>IF($BI$3="４週",BF56/4,IF($BI$3="暦月",(BF56/($BI$8/7)),""))</f>
        <v>0</v>
      </c>
      <c r="BI56" s="997"/>
      <c r="BJ56" s="999"/>
      <c r="BK56" s="1000"/>
      <c r="BL56" s="1000"/>
      <c r="BM56" s="1000"/>
      <c r="BN56" s="1001"/>
    </row>
    <row r="57" spans="2:66" ht="20.25" customHeight="1">
      <c r="B57" s="946">
        <f>B55+1</f>
        <v>21</v>
      </c>
      <c r="C57" s="1002"/>
      <c r="D57" s="1003"/>
      <c r="E57" s="858"/>
      <c r="F57" s="978"/>
      <c r="G57" s="1004"/>
      <c r="H57" s="1005"/>
      <c r="I57" s="981"/>
      <c r="J57" s="982"/>
      <c r="K57" s="981"/>
      <c r="L57" s="982"/>
      <c r="M57" s="1008"/>
      <c r="N57" s="1009"/>
      <c r="O57" s="1010"/>
      <c r="P57" s="1011"/>
      <c r="Q57" s="1011"/>
      <c r="R57" s="1005"/>
      <c r="S57" s="987"/>
      <c r="T57" s="988"/>
      <c r="U57" s="988"/>
      <c r="V57" s="988"/>
      <c r="W57" s="989"/>
      <c r="X57" s="1029" t="s">
        <v>882</v>
      </c>
      <c r="Z57" s="1030"/>
      <c r="AA57" s="1015"/>
      <c r="AB57" s="1016"/>
      <c r="AC57" s="1016"/>
      <c r="AD57" s="1016"/>
      <c r="AE57" s="1016"/>
      <c r="AF57" s="1016"/>
      <c r="AG57" s="1017"/>
      <c r="AH57" s="1015"/>
      <c r="AI57" s="1016"/>
      <c r="AJ57" s="1016"/>
      <c r="AK57" s="1016"/>
      <c r="AL57" s="1016"/>
      <c r="AM57" s="1016"/>
      <c r="AN57" s="1017"/>
      <c r="AO57" s="1015"/>
      <c r="AP57" s="1016"/>
      <c r="AQ57" s="1016"/>
      <c r="AR57" s="1016"/>
      <c r="AS57" s="1016"/>
      <c r="AT57" s="1016"/>
      <c r="AU57" s="1017"/>
      <c r="AV57" s="1015"/>
      <c r="AW57" s="1016"/>
      <c r="AX57" s="1016"/>
      <c r="AY57" s="1016"/>
      <c r="AZ57" s="1016"/>
      <c r="BA57" s="1016"/>
      <c r="BB57" s="1017"/>
      <c r="BC57" s="1015"/>
      <c r="BD57" s="1016"/>
      <c r="BE57" s="1018"/>
      <c r="BF57" s="1019"/>
      <c r="BG57" s="1020"/>
      <c r="BH57" s="1021"/>
      <c r="BI57" s="1022"/>
      <c r="BJ57" s="1023"/>
      <c r="BK57" s="1024"/>
      <c r="BL57" s="1024"/>
      <c r="BM57" s="1024"/>
      <c r="BN57" s="1025"/>
    </row>
    <row r="58" spans="2:66" ht="20.25" customHeight="1">
      <c r="B58" s="975"/>
      <c r="C58" s="976"/>
      <c r="D58" s="977"/>
      <c r="E58" s="858"/>
      <c r="F58" s="978"/>
      <c r="G58" s="979"/>
      <c r="H58" s="980"/>
      <c r="I58" s="981"/>
      <c r="J58" s="982">
        <f>G57</f>
        <v>0</v>
      </c>
      <c r="K58" s="981"/>
      <c r="L58" s="982">
        <f>M57</f>
        <v>0</v>
      </c>
      <c r="M58" s="983"/>
      <c r="N58" s="984"/>
      <c r="O58" s="985"/>
      <c r="P58" s="986"/>
      <c r="Q58" s="986"/>
      <c r="R58" s="980"/>
      <c r="S58" s="987"/>
      <c r="T58" s="988"/>
      <c r="U58" s="988"/>
      <c r="V58" s="988"/>
      <c r="W58" s="989"/>
      <c r="X58" s="1026" t="s">
        <v>885</v>
      </c>
      <c r="Y58" s="1027"/>
      <c r="Z58" s="1028"/>
      <c r="AA58" s="993" t="str">
        <f>IF(AA57="","",VLOOKUP(AA57,'シフト記号表（従来型・ユニット型共通）'!$C$6:$L$47,10,FALSE))</f>
        <v/>
      </c>
      <c r="AB58" s="994" t="str">
        <f>IF(AB57="","",VLOOKUP(AB57,'シフト記号表（従来型・ユニット型共通）'!$C$6:$L$47,10,FALSE))</f>
        <v/>
      </c>
      <c r="AC58" s="994" t="str">
        <f>IF(AC57="","",VLOOKUP(AC57,'シフト記号表（従来型・ユニット型共通）'!$C$6:$L$47,10,FALSE))</f>
        <v/>
      </c>
      <c r="AD58" s="994" t="str">
        <f>IF(AD57="","",VLOOKUP(AD57,'シフト記号表（従来型・ユニット型共通）'!$C$6:$L$47,10,FALSE))</f>
        <v/>
      </c>
      <c r="AE58" s="994" t="str">
        <f>IF(AE57="","",VLOOKUP(AE57,'シフト記号表（従来型・ユニット型共通）'!$C$6:$L$47,10,FALSE))</f>
        <v/>
      </c>
      <c r="AF58" s="994" t="str">
        <f>IF(AF57="","",VLOOKUP(AF57,'シフト記号表（従来型・ユニット型共通）'!$C$6:$L$47,10,FALSE))</f>
        <v/>
      </c>
      <c r="AG58" s="995" t="str">
        <f>IF(AG57="","",VLOOKUP(AG57,'シフト記号表（従来型・ユニット型共通）'!$C$6:$L$47,10,FALSE))</f>
        <v/>
      </c>
      <c r="AH58" s="993" t="str">
        <f>IF(AH57="","",VLOOKUP(AH57,'シフト記号表（従来型・ユニット型共通）'!$C$6:$L$47,10,FALSE))</f>
        <v/>
      </c>
      <c r="AI58" s="994" t="str">
        <f>IF(AI57="","",VLOOKUP(AI57,'シフト記号表（従来型・ユニット型共通）'!$C$6:$L$47,10,FALSE))</f>
        <v/>
      </c>
      <c r="AJ58" s="994" t="str">
        <f>IF(AJ57="","",VLOOKUP(AJ57,'シフト記号表（従来型・ユニット型共通）'!$C$6:$L$47,10,FALSE))</f>
        <v/>
      </c>
      <c r="AK58" s="994" t="str">
        <f>IF(AK57="","",VLOOKUP(AK57,'シフト記号表（従来型・ユニット型共通）'!$C$6:$L$47,10,FALSE))</f>
        <v/>
      </c>
      <c r="AL58" s="994" t="str">
        <f>IF(AL57="","",VLOOKUP(AL57,'シフト記号表（従来型・ユニット型共通）'!$C$6:$L$47,10,FALSE))</f>
        <v/>
      </c>
      <c r="AM58" s="994" t="str">
        <f>IF(AM57="","",VLOOKUP(AM57,'シフト記号表（従来型・ユニット型共通）'!$C$6:$L$47,10,FALSE))</f>
        <v/>
      </c>
      <c r="AN58" s="995" t="str">
        <f>IF(AN57="","",VLOOKUP(AN57,'シフト記号表（従来型・ユニット型共通）'!$C$6:$L$47,10,FALSE))</f>
        <v/>
      </c>
      <c r="AO58" s="993" t="str">
        <f>IF(AO57="","",VLOOKUP(AO57,'シフト記号表（従来型・ユニット型共通）'!$C$6:$L$47,10,FALSE))</f>
        <v/>
      </c>
      <c r="AP58" s="994" t="str">
        <f>IF(AP57="","",VLOOKUP(AP57,'シフト記号表（従来型・ユニット型共通）'!$C$6:$L$47,10,FALSE))</f>
        <v/>
      </c>
      <c r="AQ58" s="994" t="str">
        <f>IF(AQ57="","",VLOOKUP(AQ57,'シフト記号表（従来型・ユニット型共通）'!$C$6:$L$47,10,FALSE))</f>
        <v/>
      </c>
      <c r="AR58" s="994" t="str">
        <f>IF(AR57="","",VLOOKUP(AR57,'シフト記号表（従来型・ユニット型共通）'!$C$6:$L$47,10,FALSE))</f>
        <v/>
      </c>
      <c r="AS58" s="994" t="str">
        <f>IF(AS57="","",VLOOKUP(AS57,'シフト記号表（従来型・ユニット型共通）'!$C$6:$L$47,10,FALSE))</f>
        <v/>
      </c>
      <c r="AT58" s="994" t="str">
        <f>IF(AT57="","",VLOOKUP(AT57,'シフト記号表（従来型・ユニット型共通）'!$C$6:$L$47,10,FALSE))</f>
        <v/>
      </c>
      <c r="AU58" s="995" t="str">
        <f>IF(AU57="","",VLOOKUP(AU57,'シフト記号表（従来型・ユニット型共通）'!$C$6:$L$47,10,FALSE))</f>
        <v/>
      </c>
      <c r="AV58" s="993" t="str">
        <f>IF(AV57="","",VLOOKUP(AV57,'シフト記号表（従来型・ユニット型共通）'!$C$6:$L$47,10,FALSE))</f>
        <v/>
      </c>
      <c r="AW58" s="994" t="str">
        <f>IF(AW57="","",VLOOKUP(AW57,'シフト記号表（従来型・ユニット型共通）'!$C$6:$L$47,10,FALSE))</f>
        <v/>
      </c>
      <c r="AX58" s="994" t="str">
        <f>IF(AX57="","",VLOOKUP(AX57,'シフト記号表（従来型・ユニット型共通）'!$C$6:$L$47,10,FALSE))</f>
        <v/>
      </c>
      <c r="AY58" s="994" t="str">
        <f>IF(AY57="","",VLOOKUP(AY57,'シフト記号表（従来型・ユニット型共通）'!$C$6:$L$47,10,FALSE))</f>
        <v/>
      </c>
      <c r="AZ58" s="994" t="str">
        <f>IF(AZ57="","",VLOOKUP(AZ57,'シフト記号表（従来型・ユニット型共通）'!$C$6:$L$47,10,FALSE))</f>
        <v/>
      </c>
      <c r="BA58" s="994" t="str">
        <f>IF(BA57="","",VLOOKUP(BA57,'シフト記号表（従来型・ユニット型共通）'!$C$6:$L$47,10,FALSE))</f>
        <v/>
      </c>
      <c r="BB58" s="995" t="str">
        <f>IF(BB57="","",VLOOKUP(BB57,'シフト記号表（従来型・ユニット型共通）'!$C$6:$L$47,10,FALSE))</f>
        <v/>
      </c>
      <c r="BC58" s="993" t="str">
        <f>IF(BC57="","",VLOOKUP(BC57,'シフト記号表（従来型・ユニット型共通）'!$C$6:$L$47,10,FALSE))</f>
        <v/>
      </c>
      <c r="BD58" s="994" t="str">
        <f>IF(BD57="","",VLOOKUP(BD57,'シフト記号表（従来型・ユニット型共通）'!$C$6:$L$47,10,FALSE))</f>
        <v/>
      </c>
      <c r="BE58" s="994" t="str">
        <f>IF(BE57="","",VLOOKUP(BE57,'シフト記号表（従来型・ユニット型共通）'!$C$6:$L$47,10,FALSE))</f>
        <v/>
      </c>
      <c r="BF58" s="996">
        <f>IF($BI$3="４週",SUM(AA58:BB58),IF($BI$3="暦月",SUM(AA58:BE58),""))</f>
        <v>0</v>
      </c>
      <c r="BG58" s="997"/>
      <c r="BH58" s="998">
        <f>IF($BI$3="４週",BF58/4,IF($BI$3="暦月",(BF58/($BI$8/7)),""))</f>
        <v>0</v>
      </c>
      <c r="BI58" s="997"/>
      <c r="BJ58" s="999"/>
      <c r="BK58" s="1000"/>
      <c r="BL58" s="1000"/>
      <c r="BM58" s="1000"/>
      <c r="BN58" s="1001"/>
    </row>
    <row r="59" spans="2:66" ht="20.25" customHeight="1">
      <c r="B59" s="946">
        <f>B57+1</f>
        <v>22</v>
      </c>
      <c r="C59" s="1002"/>
      <c r="D59" s="1003"/>
      <c r="E59" s="858"/>
      <c r="F59" s="978"/>
      <c r="G59" s="1004"/>
      <c r="H59" s="1005"/>
      <c r="I59" s="981"/>
      <c r="J59" s="982"/>
      <c r="K59" s="981"/>
      <c r="L59" s="982"/>
      <c r="M59" s="1008"/>
      <c r="N59" s="1009"/>
      <c r="O59" s="1010"/>
      <c r="P59" s="1011"/>
      <c r="Q59" s="1011"/>
      <c r="R59" s="1005"/>
      <c r="S59" s="987"/>
      <c r="T59" s="988"/>
      <c r="U59" s="988"/>
      <c r="V59" s="988"/>
      <c r="W59" s="989"/>
      <c r="X59" s="1029" t="s">
        <v>882</v>
      </c>
      <c r="Z59" s="1030"/>
      <c r="AA59" s="1015"/>
      <c r="AB59" s="1016"/>
      <c r="AC59" s="1016"/>
      <c r="AD59" s="1016"/>
      <c r="AE59" s="1016"/>
      <c r="AF59" s="1016"/>
      <c r="AG59" s="1017"/>
      <c r="AH59" s="1015"/>
      <c r="AI59" s="1016"/>
      <c r="AJ59" s="1016"/>
      <c r="AK59" s="1016"/>
      <c r="AL59" s="1016"/>
      <c r="AM59" s="1016"/>
      <c r="AN59" s="1017"/>
      <c r="AO59" s="1015"/>
      <c r="AP59" s="1016"/>
      <c r="AQ59" s="1016"/>
      <c r="AR59" s="1016"/>
      <c r="AS59" s="1016"/>
      <c r="AT59" s="1016"/>
      <c r="AU59" s="1017"/>
      <c r="AV59" s="1015"/>
      <c r="AW59" s="1016"/>
      <c r="AX59" s="1016"/>
      <c r="AY59" s="1016"/>
      <c r="AZ59" s="1016"/>
      <c r="BA59" s="1016"/>
      <c r="BB59" s="1017"/>
      <c r="BC59" s="1015"/>
      <c r="BD59" s="1016"/>
      <c r="BE59" s="1018"/>
      <c r="BF59" s="1019"/>
      <c r="BG59" s="1020"/>
      <c r="BH59" s="1021"/>
      <c r="BI59" s="1022"/>
      <c r="BJ59" s="1023"/>
      <c r="BK59" s="1024"/>
      <c r="BL59" s="1024"/>
      <c r="BM59" s="1024"/>
      <c r="BN59" s="1025"/>
    </row>
    <row r="60" spans="2:66" ht="20.25" customHeight="1">
      <c r="B60" s="975"/>
      <c r="C60" s="976"/>
      <c r="D60" s="977"/>
      <c r="E60" s="858"/>
      <c r="F60" s="978"/>
      <c r="G60" s="979"/>
      <c r="H60" s="980"/>
      <c r="I60" s="981"/>
      <c r="J60" s="982">
        <f>G59</f>
        <v>0</v>
      </c>
      <c r="K60" s="981"/>
      <c r="L60" s="982">
        <f>M59</f>
        <v>0</v>
      </c>
      <c r="M60" s="983"/>
      <c r="N60" s="984"/>
      <c r="O60" s="985"/>
      <c r="P60" s="986"/>
      <c r="Q60" s="986"/>
      <c r="R60" s="980"/>
      <c r="S60" s="987"/>
      <c r="T60" s="988"/>
      <c r="U60" s="988"/>
      <c r="V60" s="988"/>
      <c r="W60" s="989"/>
      <c r="X60" s="1026" t="s">
        <v>885</v>
      </c>
      <c r="Y60" s="1027"/>
      <c r="Z60" s="1028"/>
      <c r="AA60" s="993" t="str">
        <f>IF(AA59="","",VLOOKUP(AA59,'シフト記号表（従来型・ユニット型共通）'!$C$6:$L$47,10,FALSE))</f>
        <v/>
      </c>
      <c r="AB60" s="994" t="str">
        <f>IF(AB59="","",VLOOKUP(AB59,'シフト記号表（従来型・ユニット型共通）'!$C$6:$L$47,10,FALSE))</f>
        <v/>
      </c>
      <c r="AC60" s="994" t="str">
        <f>IF(AC59="","",VLOOKUP(AC59,'シフト記号表（従来型・ユニット型共通）'!$C$6:$L$47,10,FALSE))</f>
        <v/>
      </c>
      <c r="AD60" s="994" t="str">
        <f>IF(AD59="","",VLOOKUP(AD59,'シフト記号表（従来型・ユニット型共通）'!$C$6:$L$47,10,FALSE))</f>
        <v/>
      </c>
      <c r="AE60" s="994" t="str">
        <f>IF(AE59="","",VLOOKUP(AE59,'シフト記号表（従来型・ユニット型共通）'!$C$6:$L$47,10,FALSE))</f>
        <v/>
      </c>
      <c r="AF60" s="994" t="str">
        <f>IF(AF59="","",VLOOKUP(AF59,'シフト記号表（従来型・ユニット型共通）'!$C$6:$L$47,10,FALSE))</f>
        <v/>
      </c>
      <c r="AG60" s="995" t="str">
        <f>IF(AG59="","",VLOOKUP(AG59,'シフト記号表（従来型・ユニット型共通）'!$C$6:$L$47,10,FALSE))</f>
        <v/>
      </c>
      <c r="AH60" s="993" t="str">
        <f>IF(AH59="","",VLOOKUP(AH59,'シフト記号表（従来型・ユニット型共通）'!$C$6:$L$47,10,FALSE))</f>
        <v/>
      </c>
      <c r="AI60" s="994" t="str">
        <f>IF(AI59="","",VLOOKUP(AI59,'シフト記号表（従来型・ユニット型共通）'!$C$6:$L$47,10,FALSE))</f>
        <v/>
      </c>
      <c r="AJ60" s="994" t="str">
        <f>IF(AJ59="","",VLOOKUP(AJ59,'シフト記号表（従来型・ユニット型共通）'!$C$6:$L$47,10,FALSE))</f>
        <v/>
      </c>
      <c r="AK60" s="994" t="str">
        <f>IF(AK59="","",VLOOKUP(AK59,'シフト記号表（従来型・ユニット型共通）'!$C$6:$L$47,10,FALSE))</f>
        <v/>
      </c>
      <c r="AL60" s="994" t="str">
        <f>IF(AL59="","",VLOOKUP(AL59,'シフト記号表（従来型・ユニット型共通）'!$C$6:$L$47,10,FALSE))</f>
        <v/>
      </c>
      <c r="AM60" s="994" t="str">
        <f>IF(AM59="","",VLOOKUP(AM59,'シフト記号表（従来型・ユニット型共通）'!$C$6:$L$47,10,FALSE))</f>
        <v/>
      </c>
      <c r="AN60" s="995" t="str">
        <f>IF(AN59="","",VLOOKUP(AN59,'シフト記号表（従来型・ユニット型共通）'!$C$6:$L$47,10,FALSE))</f>
        <v/>
      </c>
      <c r="AO60" s="993" t="str">
        <f>IF(AO59="","",VLOOKUP(AO59,'シフト記号表（従来型・ユニット型共通）'!$C$6:$L$47,10,FALSE))</f>
        <v/>
      </c>
      <c r="AP60" s="994" t="str">
        <f>IF(AP59="","",VLOOKUP(AP59,'シフト記号表（従来型・ユニット型共通）'!$C$6:$L$47,10,FALSE))</f>
        <v/>
      </c>
      <c r="AQ60" s="994" t="str">
        <f>IF(AQ59="","",VLOOKUP(AQ59,'シフト記号表（従来型・ユニット型共通）'!$C$6:$L$47,10,FALSE))</f>
        <v/>
      </c>
      <c r="AR60" s="994" t="str">
        <f>IF(AR59="","",VLOOKUP(AR59,'シフト記号表（従来型・ユニット型共通）'!$C$6:$L$47,10,FALSE))</f>
        <v/>
      </c>
      <c r="AS60" s="994" t="str">
        <f>IF(AS59="","",VLOOKUP(AS59,'シフト記号表（従来型・ユニット型共通）'!$C$6:$L$47,10,FALSE))</f>
        <v/>
      </c>
      <c r="AT60" s="994" t="str">
        <f>IF(AT59="","",VLOOKUP(AT59,'シフト記号表（従来型・ユニット型共通）'!$C$6:$L$47,10,FALSE))</f>
        <v/>
      </c>
      <c r="AU60" s="995" t="str">
        <f>IF(AU59="","",VLOOKUP(AU59,'シフト記号表（従来型・ユニット型共通）'!$C$6:$L$47,10,FALSE))</f>
        <v/>
      </c>
      <c r="AV60" s="993" t="str">
        <f>IF(AV59="","",VLOOKUP(AV59,'シフト記号表（従来型・ユニット型共通）'!$C$6:$L$47,10,FALSE))</f>
        <v/>
      </c>
      <c r="AW60" s="994" t="str">
        <f>IF(AW59="","",VLOOKUP(AW59,'シフト記号表（従来型・ユニット型共通）'!$C$6:$L$47,10,FALSE))</f>
        <v/>
      </c>
      <c r="AX60" s="994" t="str">
        <f>IF(AX59="","",VLOOKUP(AX59,'シフト記号表（従来型・ユニット型共通）'!$C$6:$L$47,10,FALSE))</f>
        <v/>
      </c>
      <c r="AY60" s="994" t="str">
        <f>IF(AY59="","",VLOOKUP(AY59,'シフト記号表（従来型・ユニット型共通）'!$C$6:$L$47,10,FALSE))</f>
        <v/>
      </c>
      <c r="AZ60" s="994" t="str">
        <f>IF(AZ59="","",VLOOKUP(AZ59,'シフト記号表（従来型・ユニット型共通）'!$C$6:$L$47,10,FALSE))</f>
        <v/>
      </c>
      <c r="BA60" s="994" t="str">
        <f>IF(BA59="","",VLOOKUP(BA59,'シフト記号表（従来型・ユニット型共通）'!$C$6:$L$47,10,FALSE))</f>
        <v/>
      </c>
      <c r="BB60" s="995" t="str">
        <f>IF(BB59="","",VLOOKUP(BB59,'シフト記号表（従来型・ユニット型共通）'!$C$6:$L$47,10,FALSE))</f>
        <v/>
      </c>
      <c r="BC60" s="993" t="str">
        <f>IF(BC59="","",VLOOKUP(BC59,'シフト記号表（従来型・ユニット型共通）'!$C$6:$L$47,10,FALSE))</f>
        <v/>
      </c>
      <c r="BD60" s="994" t="str">
        <f>IF(BD59="","",VLOOKUP(BD59,'シフト記号表（従来型・ユニット型共通）'!$C$6:$L$47,10,FALSE))</f>
        <v/>
      </c>
      <c r="BE60" s="994" t="str">
        <f>IF(BE59="","",VLOOKUP(BE59,'シフト記号表（従来型・ユニット型共通）'!$C$6:$L$47,10,FALSE))</f>
        <v/>
      </c>
      <c r="BF60" s="996">
        <f>IF($BI$3="４週",SUM(AA60:BB60),IF($BI$3="暦月",SUM(AA60:BE60),""))</f>
        <v>0</v>
      </c>
      <c r="BG60" s="997"/>
      <c r="BH60" s="998">
        <f>IF($BI$3="４週",BF60/4,IF($BI$3="暦月",(BF60/($BI$8/7)),""))</f>
        <v>0</v>
      </c>
      <c r="BI60" s="997"/>
      <c r="BJ60" s="999"/>
      <c r="BK60" s="1000"/>
      <c r="BL60" s="1000"/>
      <c r="BM60" s="1000"/>
      <c r="BN60" s="1001"/>
    </row>
    <row r="61" spans="2:66" ht="20.25" customHeight="1">
      <c r="B61" s="946">
        <f>B59+1</f>
        <v>23</v>
      </c>
      <c r="C61" s="1002"/>
      <c r="D61" s="1003"/>
      <c r="E61" s="858"/>
      <c r="F61" s="978"/>
      <c r="G61" s="1004"/>
      <c r="H61" s="1005"/>
      <c r="I61" s="981"/>
      <c r="J61" s="982"/>
      <c r="K61" s="981"/>
      <c r="L61" s="982"/>
      <c r="M61" s="1008"/>
      <c r="N61" s="1009"/>
      <c r="O61" s="1010"/>
      <c r="P61" s="1011"/>
      <c r="Q61" s="1011"/>
      <c r="R61" s="1005"/>
      <c r="S61" s="987"/>
      <c r="T61" s="988"/>
      <c r="U61" s="988"/>
      <c r="V61" s="988"/>
      <c r="W61" s="989"/>
      <c r="X61" s="1029" t="s">
        <v>882</v>
      </c>
      <c r="Z61" s="1030"/>
      <c r="AA61" s="1015"/>
      <c r="AB61" s="1016"/>
      <c r="AC61" s="1016"/>
      <c r="AD61" s="1016"/>
      <c r="AE61" s="1016"/>
      <c r="AF61" s="1016"/>
      <c r="AG61" s="1017"/>
      <c r="AH61" s="1015"/>
      <c r="AI61" s="1016"/>
      <c r="AJ61" s="1016"/>
      <c r="AK61" s="1016"/>
      <c r="AL61" s="1016"/>
      <c r="AM61" s="1016"/>
      <c r="AN61" s="1017"/>
      <c r="AO61" s="1015"/>
      <c r="AP61" s="1016"/>
      <c r="AQ61" s="1016"/>
      <c r="AR61" s="1016"/>
      <c r="AS61" s="1016"/>
      <c r="AT61" s="1016"/>
      <c r="AU61" s="1017"/>
      <c r="AV61" s="1015"/>
      <c r="AW61" s="1016"/>
      <c r="AX61" s="1016"/>
      <c r="AY61" s="1016"/>
      <c r="AZ61" s="1016"/>
      <c r="BA61" s="1016"/>
      <c r="BB61" s="1017"/>
      <c r="BC61" s="1015"/>
      <c r="BD61" s="1016"/>
      <c r="BE61" s="1018"/>
      <c r="BF61" s="1019"/>
      <c r="BG61" s="1020"/>
      <c r="BH61" s="1021"/>
      <c r="BI61" s="1022"/>
      <c r="BJ61" s="1023"/>
      <c r="BK61" s="1024"/>
      <c r="BL61" s="1024"/>
      <c r="BM61" s="1024"/>
      <c r="BN61" s="1025"/>
    </row>
    <row r="62" spans="2:66" ht="20.25" customHeight="1">
      <c r="B62" s="975"/>
      <c r="C62" s="976"/>
      <c r="D62" s="977"/>
      <c r="E62" s="858"/>
      <c r="F62" s="978"/>
      <c r="G62" s="979"/>
      <c r="H62" s="980"/>
      <c r="I62" s="981"/>
      <c r="J62" s="982">
        <f>G61</f>
        <v>0</v>
      </c>
      <c r="K62" s="981"/>
      <c r="L62" s="982">
        <f>M61</f>
        <v>0</v>
      </c>
      <c r="M62" s="983"/>
      <c r="N62" s="984"/>
      <c r="O62" s="985"/>
      <c r="P62" s="986"/>
      <c r="Q62" s="986"/>
      <c r="R62" s="980"/>
      <c r="S62" s="987"/>
      <c r="T62" s="988"/>
      <c r="U62" s="988"/>
      <c r="V62" s="988"/>
      <c r="W62" s="989"/>
      <c r="X62" s="1026" t="s">
        <v>885</v>
      </c>
      <c r="Y62" s="1027"/>
      <c r="Z62" s="1028"/>
      <c r="AA62" s="993" t="str">
        <f>IF(AA61="","",VLOOKUP(AA61,'シフト記号表（従来型・ユニット型共通）'!$C$6:$L$47,10,FALSE))</f>
        <v/>
      </c>
      <c r="AB62" s="994" t="str">
        <f>IF(AB61="","",VLOOKUP(AB61,'シフト記号表（従来型・ユニット型共通）'!$C$6:$L$47,10,FALSE))</f>
        <v/>
      </c>
      <c r="AC62" s="994" t="str">
        <f>IF(AC61="","",VLOOKUP(AC61,'シフト記号表（従来型・ユニット型共通）'!$C$6:$L$47,10,FALSE))</f>
        <v/>
      </c>
      <c r="AD62" s="994" t="str">
        <f>IF(AD61="","",VLOOKUP(AD61,'シフト記号表（従来型・ユニット型共通）'!$C$6:$L$47,10,FALSE))</f>
        <v/>
      </c>
      <c r="AE62" s="994" t="str">
        <f>IF(AE61="","",VLOOKUP(AE61,'シフト記号表（従来型・ユニット型共通）'!$C$6:$L$47,10,FALSE))</f>
        <v/>
      </c>
      <c r="AF62" s="994" t="str">
        <f>IF(AF61="","",VLOOKUP(AF61,'シフト記号表（従来型・ユニット型共通）'!$C$6:$L$47,10,FALSE))</f>
        <v/>
      </c>
      <c r="AG62" s="995" t="str">
        <f>IF(AG61="","",VLOOKUP(AG61,'シフト記号表（従来型・ユニット型共通）'!$C$6:$L$47,10,FALSE))</f>
        <v/>
      </c>
      <c r="AH62" s="993" t="str">
        <f>IF(AH61="","",VLOOKUP(AH61,'シフト記号表（従来型・ユニット型共通）'!$C$6:$L$47,10,FALSE))</f>
        <v/>
      </c>
      <c r="AI62" s="994" t="str">
        <f>IF(AI61="","",VLOOKUP(AI61,'シフト記号表（従来型・ユニット型共通）'!$C$6:$L$47,10,FALSE))</f>
        <v/>
      </c>
      <c r="AJ62" s="994" t="str">
        <f>IF(AJ61="","",VLOOKUP(AJ61,'シフト記号表（従来型・ユニット型共通）'!$C$6:$L$47,10,FALSE))</f>
        <v/>
      </c>
      <c r="AK62" s="994" t="str">
        <f>IF(AK61="","",VLOOKUP(AK61,'シフト記号表（従来型・ユニット型共通）'!$C$6:$L$47,10,FALSE))</f>
        <v/>
      </c>
      <c r="AL62" s="994" t="str">
        <f>IF(AL61="","",VLOOKUP(AL61,'シフト記号表（従来型・ユニット型共通）'!$C$6:$L$47,10,FALSE))</f>
        <v/>
      </c>
      <c r="AM62" s="994" t="str">
        <f>IF(AM61="","",VLOOKUP(AM61,'シフト記号表（従来型・ユニット型共通）'!$C$6:$L$47,10,FALSE))</f>
        <v/>
      </c>
      <c r="AN62" s="995" t="str">
        <f>IF(AN61="","",VLOOKUP(AN61,'シフト記号表（従来型・ユニット型共通）'!$C$6:$L$47,10,FALSE))</f>
        <v/>
      </c>
      <c r="AO62" s="993" t="str">
        <f>IF(AO61="","",VLOOKUP(AO61,'シフト記号表（従来型・ユニット型共通）'!$C$6:$L$47,10,FALSE))</f>
        <v/>
      </c>
      <c r="AP62" s="994" t="str">
        <f>IF(AP61="","",VLOOKUP(AP61,'シフト記号表（従来型・ユニット型共通）'!$C$6:$L$47,10,FALSE))</f>
        <v/>
      </c>
      <c r="AQ62" s="994" t="str">
        <f>IF(AQ61="","",VLOOKUP(AQ61,'シフト記号表（従来型・ユニット型共通）'!$C$6:$L$47,10,FALSE))</f>
        <v/>
      </c>
      <c r="AR62" s="994" t="str">
        <f>IF(AR61="","",VLOOKUP(AR61,'シフト記号表（従来型・ユニット型共通）'!$C$6:$L$47,10,FALSE))</f>
        <v/>
      </c>
      <c r="AS62" s="994" t="str">
        <f>IF(AS61="","",VLOOKUP(AS61,'シフト記号表（従来型・ユニット型共通）'!$C$6:$L$47,10,FALSE))</f>
        <v/>
      </c>
      <c r="AT62" s="994" t="str">
        <f>IF(AT61="","",VLOOKUP(AT61,'シフト記号表（従来型・ユニット型共通）'!$C$6:$L$47,10,FALSE))</f>
        <v/>
      </c>
      <c r="AU62" s="995" t="str">
        <f>IF(AU61="","",VLOOKUP(AU61,'シフト記号表（従来型・ユニット型共通）'!$C$6:$L$47,10,FALSE))</f>
        <v/>
      </c>
      <c r="AV62" s="993" t="str">
        <f>IF(AV61="","",VLOOKUP(AV61,'シフト記号表（従来型・ユニット型共通）'!$C$6:$L$47,10,FALSE))</f>
        <v/>
      </c>
      <c r="AW62" s="994" t="str">
        <f>IF(AW61="","",VLOOKUP(AW61,'シフト記号表（従来型・ユニット型共通）'!$C$6:$L$47,10,FALSE))</f>
        <v/>
      </c>
      <c r="AX62" s="994" t="str">
        <f>IF(AX61="","",VLOOKUP(AX61,'シフト記号表（従来型・ユニット型共通）'!$C$6:$L$47,10,FALSE))</f>
        <v/>
      </c>
      <c r="AY62" s="994" t="str">
        <f>IF(AY61="","",VLOOKUP(AY61,'シフト記号表（従来型・ユニット型共通）'!$C$6:$L$47,10,FALSE))</f>
        <v/>
      </c>
      <c r="AZ62" s="994" t="str">
        <f>IF(AZ61="","",VLOOKUP(AZ61,'シフト記号表（従来型・ユニット型共通）'!$C$6:$L$47,10,FALSE))</f>
        <v/>
      </c>
      <c r="BA62" s="994" t="str">
        <f>IF(BA61="","",VLOOKUP(BA61,'シフト記号表（従来型・ユニット型共通）'!$C$6:$L$47,10,FALSE))</f>
        <v/>
      </c>
      <c r="BB62" s="995" t="str">
        <f>IF(BB61="","",VLOOKUP(BB61,'シフト記号表（従来型・ユニット型共通）'!$C$6:$L$47,10,FALSE))</f>
        <v/>
      </c>
      <c r="BC62" s="993" t="str">
        <f>IF(BC61="","",VLOOKUP(BC61,'シフト記号表（従来型・ユニット型共通）'!$C$6:$L$47,10,FALSE))</f>
        <v/>
      </c>
      <c r="BD62" s="994" t="str">
        <f>IF(BD61="","",VLOOKUP(BD61,'シフト記号表（従来型・ユニット型共通）'!$C$6:$L$47,10,FALSE))</f>
        <v/>
      </c>
      <c r="BE62" s="994" t="str">
        <f>IF(BE61="","",VLOOKUP(BE61,'シフト記号表（従来型・ユニット型共通）'!$C$6:$L$47,10,FALSE))</f>
        <v/>
      </c>
      <c r="BF62" s="996">
        <f>IF($BI$3="４週",SUM(AA62:BB62),IF($BI$3="暦月",SUM(AA62:BE62),""))</f>
        <v>0</v>
      </c>
      <c r="BG62" s="997"/>
      <c r="BH62" s="998">
        <f>IF($BI$3="４週",BF62/4,IF($BI$3="暦月",(BF62/($BI$8/7)),""))</f>
        <v>0</v>
      </c>
      <c r="BI62" s="997"/>
      <c r="BJ62" s="999"/>
      <c r="BK62" s="1000"/>
      <c r="BL62" s="1000"/>
      <c r="BM62" s="1000"/>
      <c r="BN62" s="1001"/>
    </row>
    <row r="63" spans="2:66" ht="20.25" customHeight="1">
      <c r="B63" s="946">
        <f>B61+1</f>
        <v>24</v>
      </c>
      <c r="C63" s="1002"/>
      <c r="D63" s="1003"/>
      <c r="E63" s="858"/>
      <c r="F63" s="978"/>
      <c r="G63" s="1004"/>
      <c r="H63" s="1005"/>
      <c r="I63" s="981"/>
      <c r="J63" s="982"/>
      <c r="K63" s="981"/>
      <c r="L63" s="982"/>
      <c r="M63" s="1008"/>
      <c r="N63" s="1009"/>
      <c r="O63" s="1010"/>
      <c r="P63" s="1011"/>
      <c r="Q63" s="1011"/>
      <c r="R63" s="1005"/>
      <c r="S63" s="987"/>
      <c r="T63" s="988"/>
      <c r="U63" s="988"/>
      <c r="V63" s="988"/>
      <c r="W63" s="989"/>
      <c r="X63" s="1029" t="s">
        <v>882</v>
      </c>
      <c r="Z63" s="1030"/>
      <c r="AA63" s="1015"/>
      <c r="AB63" s="1016"/>
      <c r="AC63" s="1016"/>
      <c r="AD63" s="1016"/>
      <c r="AE63" s="1016"/>
      <c r="AF63" s="1016"/>
      <c r="AG63" s="1017"/>
      <c r="AH63" s="1015"/>
      <c r="AI63" s="1016"/>
      <c r="AJ63" s="1016"/>
      <c r="AK63" s="1016"/>
      <c r="AL63" s="1016"/>
      <c r="AM63" s="1016"/>
      <c r="AN63" s="1017"/>
      <c r="AO63" s="1015"/>
      <c r="AP63" s="1016"/>
      <c r="AQ63" s="1016"/>
      <c r="AR63" s="1016"/>
      <c r="AS63" s="1016"/>
      <c r="AT63" s="1016"/>
      <c r="AU63" s="1017"/>
      <c r="AV63" s="1015"/>
      <c r="AW63" s="1016"/>
      <c r="AX63" s="1016"/>
      <c r="AY63" s="1016"/>
      <c r="AZ63" s="1016"/>
      <c r="BA63" s="1016"/>
      <c r="BB63" s="1017"/>
      <c r="BC63" s="1015"/>
      <c r="BD63" s="1016"/>
      <c r="BE63" s="1018"/>
      <c r="BF63" s="1019"/>
      <c r="BG63" s="1020"/>
      <c r="BH63" s="1021"/>
      <c r="BI63" s="1022"/>
      <c r="BJ63" s="1023"/>
      <c r="BK63" s="1024"/>
      <c r="BL63" s="1024"/>
      <c r="BM63" s="1024"/>
      <c r="BN63" s="1025"/>
    </row>
    <row r="64" spans="2:66" ht="20.25" customHeight="1">
      <c r="B64" s="975"/>
      <c r="C64" s="976"/>
      <c r="D64" s="977"/>
      <c r="E64" s="858"/>
      <c r="F64" s="978"/>
      <c r="G64" s="979"/>
      <c r="H64" s="980"/>
      <c r="I64" s="981"/>
      <c r="J64" s="982">
        <f>G63</f>
        <v>0</v>
      </c>
      <c r="K64" s="981"/>
      <c r="L64" s="982">
        <f>M63</f>
        <v>0</v>
      </c>
      <c r="M64" s="983"/>
      <c r="N64" s="984"/>
      <c r="O64" s="985"/>
      <c r="P64" s="986"/>
      <c r="Q64" s="986"/>
      <c r="R64" s="980"/>
      <c r="S64" s="987"/>
      <c r="T64" s="988"/>
      <c r="U64" s="988"/>
      <c r="V64" s="988"/>
      <c r="W64" s="989"/>
      <c r="X64" s="1026" t="s">
        <v>885</v>
      </c>
      <c r="Y64" s="1027"/>
      <c r="Z64" s="1028"/>
      <c r="AA64" s="993" t="str">
        <f>IF(AA63="","",VLOOKUP(AA63,'シフト記号表（従来型・ユニット型共通）'!$C$6:$L$47,10,FALSE))</f>
        <v/>
      </c>
      <c r="AB64" s="994" t="str">
        <f>IF(AB63="","",VLOOKUP(AB63,'シフト記号表（従来型・ユニット型共通）'!$C$6:$L$47,10,FALSE))</f>
        <v/>
      </c>
      <c r="AC64" s="994" t="str">
        <f>IF(AC63="","",VLOOKUP(AC63,'シフト記号表（従来型・ユニット型共通）'!$C$6:$L$47,10,FALSE))</f>
        <v/>
      </c>
      <c r="AD64" s="994" t="str">
        <f>IF(AD63="","",VLOOKUP(AD63,'シフト記号表（従来型・ユニット型共通）'!$C$6:$L$47,10,FALSE))</f>
        <v/>
      </c>
      <c r="AE64" s="994" t="str">
        <f>IF(AE63="","",VLOOKUP(AE63,'シフト記号表（従来型・ユニット型共通）'!$C$6:$L$47,10,FALSE))</f>
        <v/>
      </c>
      <c r="AF64" s="994" t="str">
        <f>IF(AF63="","",VLOOKUP(AF63,'シフト記号表（従来型・ユニット型共通）'!$C$6:$L$47,10,FALSE))</f>
        <v/>
      </c>
      <c r="AG64" s="995" t="str">
        <f>IF(AG63="","",VLOOKUP(AG63,'シフト記号表（従来型・ユニット型共通）'!$C$6:$L$47,10,FALSE))</f>
        <v/>
      </c>
      <c r="AH64" s="993" t="str">
        <f>IF(AH63="","",VLOOKUP(AH63,'シフト記号表（従来型・ユニット型共通）'!$C$6:$L$47,10,FALSE))</f>
        <v/>
      </c>
      <c r="AI64" s="994" t="str">
        <f>IF(AI63="","",VLOOKUP(AI63,'シフト記号表（従来型・ユニット型共通）'!$C$6:$L$47,10,FALSE))</f>
        <v/>
      </c>
      <c r="AJ64" s="994" t="str">
        <f>IF(AJ63="","",VLOOKUP(AJ63,'シフト記号表（従来型・ユニット型共通）'!$C$6:$L$47,10,FALSE))</f>
        <v/>
      </c>
      <c r="AK64" s="994" t="str">
        <f>IF(AK63="","",VLOOKUP(AK63,'シフト記号表（従来型・ユニット型共通）'!$C$6:$L$47,10,FALSE))</f>
        <v/>
      </c>
      <c r="AL64" s="994" t="str">
        <f>IF(AL63="","",VLOOKUP(AL63,'シフト記号表（従来型・ユニット型共通）'!$C$6:$L$47,10,FALSE))</f>
        <v/>
      </c>
      <c r="AM64" s="994" t="str">
        <f>IF(AM63="","",VLOOKUP(AM63,'シフト記号表（従来型・ユニット型共通）'!$C$6:$L$47,10,FALSE))</f>
        <v/>
      </c>
      <c r="AN64" s="995" t="str">
        <f>IF(AN63="","",VLOOKUP(AN63,'シフト記号表（従来型・ユニット型共通）'!$C$6:$L$47,10,FALSE))</f>
        <v/>
      </c>
      <c r="AO64" s="993" t="str">
        <f>IF(AO63="","",VLOOKUP(AO63,'シフト記号表（従来型・ユニット型共通）'!$C$6:$L$47,10,FALSE))</f>
        <v/>
      </c>
      <c r="AP64" s="994" t="str">
        <f>IF(AP63="","",VLOOKUP(AP63,'シフト記号表（従来型・ユニット型共通）'!$C$6:$L$47,10,FALSE))</f>
        <v/>
      </c>
      <c r="AQ64" s="994" t="str">
        <f>IF(AQ63="","",VLOOKUP(AQ63,'シフト記号表（従来型・ユニット型共通）'!$C$6:$L$47,10,FALSE))</f>
        <v/>
      </c>
      <c r="AR64" s="994" t="str">
        <f>IF(AR63="","",VLOOKUP(AR63,'シフト記号表（従来型・ユニット型共通）'!$C$6:$L$47,10,FALSE))</f>
        <v/>
      </c>
      <c r="AS64" s="994" t="str">
        <f>IF(AS63="","",VLOOKUP(AS63,'シフト記号表（従来型・ユニット型共通）'!$C$6:$L$47,10,FALSE))</f>
        <v/>
      </c>
      <c r="AT64" s="994" t="str">
        <f>IF(AT63="","",VLOOKUP(AT63,'シフト記号表（従来型・ユニット型共通）'!$C$6:$L$47,10,FALSE))</f>
        <v/>
      </c>
      <c r="AU64" s="995" t="str">
        <f>IF(AU63="","",VLOOKUP(AU63,'シフト記号表（従来型・ユニット型共通）'!$C$6:$L$47,10,FALSE))</f>
        <v/>
      </c>
      <c r="AV64" s="993" t="str">
        <f>IF(AV63="","",VLOOKUP(AV63,'シフト記号表（従来型・ユニット型共通）'!$C$6:$L$47,10,FALSE))</f>
        <v/>
      </c>
      <c r="AW64" s="994" t="str">
        <f>IF(AW63="","",VLOOKUP(AW63,'シフト記号表（従来型・ユニット型共通）'!$C$6:$L$47,10,FALSE))</f>
        <v/>
      </c>
      <c r="AX64" s="994" t="str">
        <f>IF(AX63="","",VLOOKUP(AX63,'シフト記号表（従来型・ユニット型共通）'!$C$6:$L$47,10,FALSE))</f>
        <v/>
      </c>
      <c r="AY64" s="994" t="str">
        <f>IF(AY63="","",VLOOKUP(AY63,'シフト記号表（従来型・ユニット型共通）'!$C$6:$L$47,10,FALSE))</f>
        <v/>
      </c>
      <c r="AZ64" s="994" t="str">
        <f>IF(AZ63="","",VLOOKUP(AZ63,'シフト記号表（従来型・ユニット型共通）'!$C$6:$L$47,10,FALSE))</f>
        <v/>
      </c>
      <c r="BA64" s="994" t="str">
        <f>IF(BA63="","",VLOOKUP(BA63,'シフト記号表（従来型・ユニット型共通）'!$C$6:$L$47,10,FALSE))</f>
        <v/>
      </c>
      <c r="BB64" s="995" t="str">
        <f>IF(BB63="","",VLOOKUP(BB63,'シフト記号表（従来型・ユニット型共通）'!$C$6:$L$47,10,FALSE))</f>
        <v/>
      </c>
      <c r="BC64" s="993" t="str">
        <f>IF(BC63="","",VLOOKUP(BC63,'シフト記号表（従来型・ユニット型共通）'!$C$6:$L$47,10,FALSE))</f>
        <v/>
      </c>
      <c r="BD64" s="994" t="str">
        <f>IF(BD63="","",VLOOKUP(BD63,'シフト記号表（従来型・ユニット型共通）'!$C$6:$L$47,10,FALSE))</f>
        <v/>
      </c>
      <c r="BE64" s="994" t="str">
        <f>IF(BE63="","",VLOOKUP(BE63,'シフト記号表（従来型・ユニット型共通）'!$C$6:$L$47,10,FALSE))</f>
        <v/>
      </c>
      <c r="BF64" s="996">
        <f>IF($BI$3="４週",SUM(AA64:BB64),IF($BI$3="暦月",SUM(AA64:BE64),""))</f>
        <v>0</v>
      </c>
      <c r="BG64" s="997"/>
      <c r="BH64" s="998">
        <f>IF($BI$3="４週",BF64/4,IF($BI$3="暦月",(BF64/($BI$8/7)),""))</f>
        <v>0</v>
      </c>
      <c r="BI64" s="997"/>
      <c r="BJ64" s="999"/>
      <c r="BK64" s="1000"/>
      <c r="BL64" s="1000"/>
      <c r="BM64" s="1000"/>
      <c r="BN64" s="1001"/>
    </row>
    <row r="65" spans="2:66" ht="20.25" customHeight="1">
      <c r="B65" s="946">
        <f>B63+1</f>
        <v>25</v>
      </c>
      <c r="C65" s="1002"/>
      <c r="D65" s="1003"/>
      <c r="E65" s="858"/>
      <c r="F65" s="978"/>
      <c r="G65" s="1004"/>
      <c r="H65" s="1005"/>
      <c r="I65" s="981"/>
      <c r="J65" s="982"/>
      <c r="K65" s="981"/>
      <c r="L65" s="982"/>
      <c r="M65" s="1008"/>
      <c r="N65" s="1009"/>
      <c r="O65" s="1010"/>
      <c r="P65" s="1011"/>
      <c r="Q65" s="1011"/>
      <c r="R65" s="1005"/>
      <c r="S65" s="987"/>
      <c r="T65" s="988"/>
      <c r="U65" s="988"/>
      <c r="V65" s="988"/>
      <c r="W65" s="989"/>
      <c r="X65" s="1029" t="s">
        <v>882</v>
      </c>
      <c r="Z65" s="1030"/>
      <c r="AA65" s="1015"/>
      <c r="AB65" s="1016"/>
      <c r="AC65" s="1016"/>
      <c r="AD65" s="1016"/>
      <c r="AE65" s="1016"/>
      <c r="AF65" s="1016"/>
      <c r="AG65" s="1017"/>
      <c r="AH65" s="1015"/>
      <c r="AI65" s="1016"/>
      <c r="AJ65" s="1016"/>
      <c r="AK65" s="1016"/>
      <c r="AL65" s="1016"/>
      <c r="AM65" s="1016"/>
      <c r="AN65" s="1017"/>
      <c r="AO65" s="1015"/>
      <c r="AP65" s="1016"/>
      <c r="AQ65" s="1016"/>
      <c r="AR65" s="1016"/>
      <c r="AS65" s="1016"/>
      <c r="AT65" s="1016"/>
      <c r="AU65" s="1017"/>
      <c r="AV65" s="1015"/>
      <c r="AW65" s="1016"/>
      <c r="AX65" s="1016"/>
      <c r="AY65" s="1016"/>
      <c r="AZ65" s="1016"/>
      <c r="BA65" s="1016"/>
      <c r="BB65" s="1017"/>
      <c r="BC65" s="1015"/>
      <c r="BD65" s="1016"/>
      <c r="BE65" s="1018"/>
      <c r="BF65" s="1019"/>
      <c r="BG65" s="1020"/>
      <c r="BH65" s="1021"/>
      <c r="BI65" s="1022"/>
      <c r="BJ65" s="1023"/>
      <c r="BK65" s="1024"/>
      <c r="BL65" s="1024"/>
      <c r="BM65" s="1024"/>
      <c r="BN65" s="1025"/>
    </row>
    <row r="66" spans="2:66" ht="20.25" customHeight="1">
      <c r="B66" s="975"/>
      <c r="C66" s="976"/>
      <c r="D66" s="977"/>
      <c r="E66" s="858"/>
      <c r="F66" s="978"/>
      <c r="G66" s="979"/>
      <c r="H66" s="980"/>
      <c r="I66" s="981"/>
      <c r="J66" s="982">
        <f>G65</f>
        <v>0</v>
      </c>
      <c r="K66" s="981"/>
      <c r="L66" s="982">
        <f>M65</f>
        <v>0</v>
      </c>
      <c r="M66" s="983"/>
      <c r="N66" s="984"/>
      <c r="O66" s="985"/>
      <c r="P66" s="986"/>
      <c r="Q66" s="986"/>
      <c r="R66" s="980"/>
      <c r="S66" s="987"/>
      <c r="T66" s="988"/>
      <c r="U66" s="988"/>
      <c r="V66" s="988"/>
      <c r="W66" s="989"/>
      <c r="X66" s="1026" t="s">
        <v>885</v>
      </c>
      <c r="Y66" s="1027"/>
      <c r="Z66" s="1028"/>
      <c r="AA66" s="993" t="str">
        <f>IF(AA65="","",VLOOKUP(AA65,'シフト記号表（従来型・ユニット型共通）'!$C$6:$L$47,10,FALSE))</f>
        <v/>
      </c>
      <c r="AB66" s="994" t="str">
        <f>IF(AB65="","",VLOOKUP(AB65,'シフト記号表（従来型・ユニット型共通）'!$C$6:$L$47,10,FALSE))</f>
        <v/>
      </c>
      <c r="AC66" s="994" t="str">
        <f>IF(AC65="","",VLOOKUP(AC65,'シフト記号表（従来型・ユニット型共通）'!$C$6:$L$47,10,FALSE))</f>
        <v/>
      </c>
      <c r="AD66" s="994" t="str">
        <f>IF(AD65="","",VLOOKUP(AD65,'シフト記号表（従来型・ユニット型共通）'!$C$6:$L$47,10,FALSE))</f>
        <v/>
      </c>
      <c r="AE66" s="994" t="str">
        <f>IF(AE65="","",VLOOKUP(AE65,'シフト記号表（従来型・ユニット型共通）'!$C$6:$L$47,10,FALSE))</f>
        <v/>
      </c>
      <c r="AF66" s="994" t="str">
        <f>IF(AF65="","",VLOOKUP(AF65,'シフト記号表（従来型・ユニット型共通）'!$C$6:$L$47,10,FALSE))</f>
        <v/>
      </c>
      <c r="AG66" s="995" t="str">
        <f>IF(AG65="","",VLOOKUP(AG65,'シフト記号表（従来型・ユニット型共通）'!$C$6:$L$47,10,FALSE))</f>
        <v/>
      </c>
      <c r="AH66" s="993" t="str">
        <f>IF(AH65="","",VLOOKUP(AH65,'シフト記号表（従来型・ユニット型共通）'!$C$6:$L$47,10,FALSE))</f>
        <v/>
      </c>
      <c r="AI66" s="994" t="str">
        <f>IF(AI65="","",VLOOKUP(AI65,'シフト記号表（従来型・ユニット型共通）'!$C$6:$L$47,10,FALSE))</f>
        <v/>
      </c>
      <c r="AJ66" s="994" t="str">
        <f>IF(AJ65="","",VLOOKUP(AJ65,'シフト記号表（従来型・ユニット型共通）'!$C$6:$L$47,10,FALSE))</f>
        <v/>
      </c>
      <c r="AK66" s="994" t="str">
        <f>IF(AK65="","",VLOOKUP(AK65,'シフト記号表（従来型・ユニット型共通）'!$C$6:$L$47,10,FALSE))</f>
        <v/>
      </c>
      <c r="AL66" s="994" t="str">
        <f>IF(AL65="","",VLOOKUP(AL65,'シフト記号表（従来型・ユニット型共通）'!$C$6:$L$47,10,FALSE))</f>
        <v/>
      </c>
      <c r="AM66" s="994" t="str">
        <f>IF(AM65="","",VLOOKUP(AM65,'シフト記号表（従来型・ユニット型共通）'!$C$6:$L$47,10,FALSE))</f>
        <v/>
      </c>
      <c r="AN66" s="995" t="str">
        <f>IF(AN65="","",VLOOKUP(AN65,'シフト記号表（従来型・ユニット型共通）'!$C$6:$L$47,10,FALSE))</f>
        <v/>
      </c>
      <c r="AO66" s="993" t="str">
        <f>IF(AO65="","",VLOOKUP(AO65,'シフト記号表（従来型・ユニット型共通）'!$C$6:$L$47,10,FALSE))</f>
        <v/>
      </c>
      <c r="AP66" s="994" t="str">
        <f>IF(AP65="","",VLOOKUP(AP65,'シフト記号表（従来型・ユニット型共通）'!$C$6:$L$47,10,FALSE))</f>
        <v/>
      </c>
      <c r="AQ66" s="994" t="str">
        <f>IF(AQ65="","",VLOOKUP(AQ65,'シフト記号表（従来型・ユニット型共通）'!$C$6:$L$47,10,FALSE))</f>
        <v/>
      </c>
      <c r="AR66" s="994" t="str">
        <f>IF(AR65="","",VLOOKUP(AR65,'シフト記号表（従来型・ユニット型共通）'!$C$6:$L$47,10,FALSE))</f>
        <v/>
      </c>
      <c r="AS66" s="994" t="str">
        <f>IF(AS65="","",VLOOKUP(AS65,'シフト記号表（従来型・ユニット型共通）'!$C$6:$L$47,10,FALSE))</f>
        <v/>
      </c>
      <c r="AT66" s="994" t="str">
        <f>IF(AT65="","",VLOOKUP(AT65,'シフト記号表（従来型・ユニット型共通）'!$C$6:$L$47,10,FALSE))</f>
        <v/>
      </c>
      <c r="AU66" s="995" t="str">
        <f>IF(AU65="","",VLOOKUP(AU65,'シフト記号表（従来型・ユニット型共通）'!$C$6:$L$47,10,FALSE))</f>
        <v/>
      </c>
      <c r="AV66" s="993" t="str">
        <f>IF(AV65="","",VLOOKUP(AV65,'シフト記号表（従来型・ユニット型共通）'!$C$6:$L$47,10,FALSE))</f>
        <v/>
      </c>
      <c r="AW66" s="994" t="str">
        <f>IF(AW65="","",VLOOKUP(AW65,'シフト記号表（従来型・ユニット型共通）'!$C$6:$L$47,10,FALSE))</f>
        <v/>
      </c>
      <c r="AX66" s="994" t="str">
        <f>IF(AX65="","",VLOOKUP(AX65,'シフト記号表（従来型・ユニット型共通）'!$C$6:$L$47,10,FALSE))</f>
        <v/>
      </c>
      <c r="AY66" s="994" t="str">
        <f>IF(AY65="","",VLOOKUP(AY65,'シフト記号表（従来型・ユニット型共通）'!$C$6:$L$47,10,FALSE))</f>
        <v/>
      </c>
      <c r="AZ66" s="994" t="str">
        <f>IF(AZ65="","",VLOOKUP(AZ65,'シフト記号表（従来型・ユニット型共通）'!$C$6:$L$47,10,FALSE))</f>
        <v/>
      </c>
      <c r="BA66" s="994" t="str">
        <f>IF(BA65="","",VLOOKUP(BA65,'シフト記号表（従来型・ユニット型共通）'!$C$6:$L$47,10,FALSE))</f>
        <v/>
      </c>
      <c r="BB66" s="995" t="str">
        <f>IF(BB65="","",VLOOKUP(BB65,'シフト記号表（従来型・ユニット型共通）'!$C$6:$L$47,10,FALSE))</f>
        <v/>
      </c>
      <c r="BC66" s="993" t="str">
        <f>IF(BC65="","",VLOOKUP(BC65,'シフト記号表（従来型・ユニット型共通）'!$C$6:$L$47,10,FALSE))</f>
        <v/>
      </c>
      <c r="BD66" s="994" t="str">
        <f>IF(BD65="","",VLOOKUP(BD65,'シフト記号表（従来型・ユニット型共通）'!$C$6:$L$47,10,FALSE))</f>
        <v/>
      </c>
      <c r="BE66" s="994" t="str">
        <f>IF(BE65="","",VLOOKUP(BE65,'シフト記号表（従来型・ユニット型共通）'!$C$6:$L$47,10,FALSE))</f>
        <v/>
      </c>
      <c r="BF66" s="996">
        <f>IF($BI$3="４週",SUM(AA66:BB66),IF($BI$3="暦月",SUM(AA66:BE66),""))</f>
        <v>0</v>
      </c>
      <c r="BG66" s="997"/>
      <c r="BH66" s="998">
        <f>IF($BI$3="４週",BF66/4,IF($BI$3="暦月",(BF66/($BI$8/7)),""))</f>
        <v>0</v>
      </c>
      <c r="BI66" s="997"/>
      <c r="BJ66" s="999"/>
      <c r="BK66" s="1000"/>
      <c r="BL66" s="1000"/>
      <c r="BM66" s="1000"/>
      <c r="BN66" s="1001"/>
    </row>
    <row r="67" spans="2:66" ht="20.25" customHeight="1">
      <c r="B67" s="946">
        <f>B65+1</f>
        <v>26</v>
      </c>
      <c r="C67" s="1002"/>
      <c r="D67" s="1003"/>
      <c r="E67" s="858"/>
      <c r="F67" s="978"/>
      <c r="G67" s="1004"/>
      <c r="H67" s="1005"/>
      <c r="I67" s="981"/>
      <c r="J67" s="982"/>
      <c r="K67" s="981"/>
      <c r="L67" s="982"/>
      <c r="M67" s="1008"/>
      <c r="N67" s="1009"/>
      <c r="O67" s="1010"/>
      <c r="P67" s="1011"/>
      <c r="Q67" s="1011"/>
      <c r="R67" s="1005"/>
      <c r="S67" s="987"/>
      <c r="T67" s="988"/>
      <c r="U67" s="988"/>
      <c r="V67" s="988"/>
      <c r="W67" s="989"/>
      <c r="X67" s="1029" t="s">
        <v>882</v>
      </c>
      <c r="Z67" s="1030"/>
      <c r="AA67" s="1015"/>
      <c r="AB67" s="1016"/>
      <c r="AC67" s="1016"/>
      <c r="AD67" s="1016"/>
      <c r="AE67" s="1016"/>
      <c r="AF67" s="1016"/>
      <c r="AG67" s="1017"/>
      <c r="AH67" s="1015"/>
      <c r="AI67" s="1016"/>
      <c r="AJ67" s="1016"/>
      <c r="AK67" s="1016"/>
      <c r="AL67" s="1016"/>
      <c r="AM67" s="1016"/>
      <c r="AN67" s="1017"/>
      <c r="AO67" s="1015"/>
      <c r="AP67" s="1016"/>
      <c r="AQ67" s="1016"/>
      <c r="AR67" s="1016"/>
      <c r="AS67" s="1016"/>
      <c r="AT67" s="1016"/>
      <c r="AU67" s="1017"/>
      <c r="AV67" s="1015"/>
      <c r="AW67" s="1016"/>
      <c r="AX67" s="1016"/>
      <c r="AY67" s="1016"/>
      <c r="AZ67" s="1016"/>
      <c r="BA67" s="1016"/>
      <c r="BB67" s="1017"/>
      <c r="BC67" s="1015"/>
      <c r="BD67" s="1016"/>
      <c r="BE67" s="1018"/>
      <c r="BF67" s="1019"/>
      <c r="BG67" s="1020"/>
      <c r="BH67" s="1021"/>
      <c r="BI67" s="1022"/>
      <c r="BJ67" s="1023"/>
      <c r="BK67" s="1024"/>
      <c r="BL67" s="1024"/>
      <c r="BM67" s="1024"/>
      <c r="BN67" s="1025"/>
    </row>
    <row r="68" spans="2:66" ht="20.25" customHeight="1">
      <c r="B68" s="975"/>
      <c r="C68" s="976"/>
      <c r="D68" s="977"/>
      <c r="E68" s="858"/>
      <c r="F68" s="978"/>
      <c r="G68" s="979"/>
      <c r="H68" s="980"/>
      <c r="I68" s="981"/>
      <c r="J68" s="982">
        <f>G67</f>
        <v>0</v>
      </c>
      <c r="K68" s="981"/>
      <c r="L68" s="982">
        <f>M67</f>
        <v>0</v>
      </c>
      <c r="M68" s="983"/>
      <c r="N68" s="984"/>
      <c r="O68" s="985"/>
      <c r="P68" s="986"/>
      <c r="Q68" s="986"/>
      <c r="R68" s="980"/>
      <c r="S68" s="987"/>
      <c r="T68" s="988"/>
      <c r="U68" s="988"/>
      <c r="V68" s="988"/>
      <c r="W68" s="989"/>
      <c r="X68" s="1026" t="s">
        <v>885</v>
      </c>
      <c r="Y68" s="1027"/>
      <c r="Z68" s="1028"/>
      <c r="AA68" s="993" t="str">
        <f>IF(AA67="","",VLOOKUP(AA67,'シフト記号表（従来型・ユニット型共通）'!$C$6:$L$47,10,FALSE))</f>
        <v/>
      </c>
      <c r="AB68" s="994" t="str">
        <f>IF(AB67="","",VLOOKUP(AB67,'シフト記号表（従来型・ユニット型共通）'!$C$6:$L$47,10,FALSE))</f>
        <v/>
      </c>
      <c r="AC68" s="994" t="str">
        <f>IF(AC67="","",VLOOKUP(AC67,'シフト記号表（従来型・ユニット型共通）'!$C$6:$L$47,10,FALSE))</f>
        <v/>
      </c>
      <c r="AD68" s="994" t="str">
        <f>IF(AD67="","",VLOOKUP(AD67,'シフト記号表（従来型・ユニット型共通）'!$C$6:$L$47,10,FALSE))</f>
        <v/>
      </c>
      <c r="AE68" s="994" t="str">
        <f>IF(AE67="","",VLOOKUP(AE67,'シフト記号表（従来型・ユニット型共通）'!$C$6:$L$47,10,FALSE))</f>
        <v/>
      </c>
      <c r="AF68" s="994" t="str">
        <f>IF(AF67="","",VLOOKUP(AF67,'シフト記号表（従来型・ユニット型共通）'!$C$6:$L$47,10,FALSE))</f>
        <v/>
      </c>
      <c r="AG68" s="995" t="str">
        <f>IF(AG67="","",VLOOKUP(AG67,'シフト記号表（従来型・ユニット型共通）'!$C$6:$L$47,10,FALSE))</f>
        <v/>
      </c>
      <c r="AH68" s="993" t="str">
        <f>IF(AH67="","",VLOOKUP(AH67,'シフト記号表（従来型・ユニット型共通）'!$C$6:$L$47,10,FALSE))</f>
        <v/>
      </c>
      <c r="AI68" s="994" t="str">
        <f>IF(AI67="","",VLOOKUP(AI67,'シフト記号表（従来型・ユニット型共通）'!$C$6:$L$47,10,FALSE))</f>
        <v/>
      </c>
      <c r="AJ68" s="994" t="str">
        <f>IF(AJ67="","",VLOOKUP(AJ67,'シフト記号表（従来型・ユニット型共通）'!$C$6:$L$47,10,FALSE))</f>
        <v/>
      </c>
      <c r="AK68" s="994" t="str">
        <f>IF(AK67="","",VLOOKUP(AK67,'シフト記号表（従来型・ユニット型共通）'!$C$6:$L$47,10,FALSE))</f>
        <v/>
      </c>
      <c r="AL68" s="994" t="str">
        <f>IF(AL67="","",VLOOKUP(AL67,'シフト記号表（従来型・ユニット型共通）'!$C$6:$L$47,10,FALSE))</f>
        <v/>
      </c>
      <c r="AM68" s="994" t="str">
        <f>IF(AM67="","",VLOOKUP(AM67,'シフト記号表（従来型・ユニット型共通）'!$C$6:$L$47,10,FALSE))</f>
        <v/>
      </c>
      <c r="AN68" s="995" t="str">
        <f>IF(AN67="","",VLOOKUP(AN67,'シフト記号表（従来型・ユニット型共通）'!$C$6:$L$47,10,FALSE))</f>
        <v/>
      </c>
      <c r="AO68" s="993" t="str">
        <f>IF(AO67="","",VLOOKUP(AO67,'シフト記号表（従来型・ユニット型共通）'!$C$6:$L$47,10,FALSE))</f>
        <v/>
      </c>
      <c r="AP68" s="994" t="str">
        <f>IF(AP67="","",VLOOKUP(AP67,'シフト記号表（従来型・ユニット型共通）'!$C$6:$L$47,10,FALSE))</f>
        <v/>
      </c>
      <c r="AQ68" s="994" t="str">
        <f>IF(AQ67="","",VLOOKUP(AQ67,'シフト記号表（従来型・ユニット型共通）'!$C$6:$L$47,10,FALSE))</f>
        <v/>
      </c>
      <c r="AR68" s="994" t="str">
        <f>IF(AR67="","",VLOOKUP(AR67,'シフト記号表（従来型・ユニット型共通）'!$C$6:$L$47,10,FALSE))</f>
        <v/>
      </c>
      <c r="AS68" s="994" t="str">
        <f>IF(AS67="","",VLOOKUP(AS67,'シフト記号表（従来型・ユニット型共通）'!$C$6:$L$47,10,FALSE))</f>
        <v/>
      </c>
      <c r="AT68" s="994" t="str">
        <f>IF(AT67="","",VLOOKUP(AT67,'シフト記号表（従来型・ユニット型共通）'!$C$6:$L$47,10,FALSE))</f>
        <v/>
      </c>
      <c r="AU68" s="995" t="str">
        <f>IF(AU67="","",VLOOKUP(AU67,'シフト記号表（従来型・ユニット型共通）'!$C$6:$L$47,10,FALSE))</f>
        <v/>
      </c>
      <c r="AV68" s="993" t="str">
        <f>IF(AV67="","",VLOOKUP(AV67,'シフト記号表（従来型・ユニット型共通）'!$C$6:$L$47,10,FALSE))</f>
        <v/>
      </c>
      <c r="AW68" s="994" t="str">
        <f>IF(AW67="","",VLOOKUP(AW67,'シフト記号表（従来型・ユニット型共通）'!$C$6:$L$47,10,FALSE))</f>
        <v/>
      </c>
      <c r="AX68" s="994" t="str">
        <f>IF(AX67="","",VLOOKUP(AX67,'シフト記号表（従来型・ユニット型共通）'!$C$6:$L$47,10,FALSE))</f>
        <v/>
      </c>
      <c r="AY68" s="994" t="str">
        <f>IF(AY67="","",VLOOKUP(AY67,'シフト記号表（従来型・ユニット型共通）'!$C$6:$L$47,10,FALSE))</f>
        <v/>
      </c>
      <c r="AZ68" s="994" t="str">
        <f>IF(AZ67="","",VLOOKUP(AZ67,'シフト記号表（従来型・ユニット型共通）'!$C$6:$L$47,10,FALSE))</f>
        <v/>
      </c>
      <c r="BA68" s="994" t="str">
        <f>IF(BA67="","",VLOOKUP(BA67,'シフト記号表（従来型・ユニット型共通）'!$C$6:$L$47,10,FALSE))</f>
        <v/>
      </c>
      <c r="BB68" s="995" t="str">
        <f>IF(BB67="","",VLOOKUP(BB67,'シフト記号表（従来型・ユニット型共通）'!$C$6:$L$47,10,FALSE))</f>
        <v/>
      </c>
      <c r="BC68" s="993" t="str">
        <f>IF(BC67="","",VLOOKUP(BC67,'シフト記号表（従来型・ユニット型共通）'!$C$6:$L$47,10,FALSE))</f>
        <v/>
      </c>
      <c r="BD68" s="994" t="str">
        <f>IF(BD67="","",VLOOKUP(BD67,'シフト記号表（従来型・ユニット型共通）'!$C$6:$L$47,10,FALSE))</f>
        <v/>
      </c>
      <c r="BE68" s="994" t="str">
        <f>IF(BE67="","",VLOOKUP(BE67,'シフト記号表（従来型・ユニット型共通）'!$C$6:$L$47,10,FALSE))</f>
        <v/>
      </c>
      <c r="BF68" s="996">
        <f>IF($BI$3="４週",SUM(AA68:BB68),IF($BI$3="暦月",SUM(AA68:BE68),""))</f>
        <v>0</v>
      </c>
      <c r="BG68" s="997"/>
      <c r="BH68" s="998">
        <f>IF($BI$3="４週",BF68/4,IF($BI$3="暦月",(BF68/($BI$8/7)),""))</f>
        <v>0</v>
      </c>
      <c r="BI68" s="997"/>
      <c r="BJ68" s="999"/>
      <c r="BK68" s="1000"/>
      <c r="BL68" s="1000"/>
      <c r="BM68" s="1000"/>
      <c r="BN68" s="1001"/>
    </row>
    <row r="69" spans="2:66" ht="20.25" customHeight="1">
      <c r="B69" s="946">
        <f>B67+1</f>
        <v>27</v>
      </c>
      <c r="C69" s="1002"/>
      <c r="D69" s="1003"/>
      <c r="E69" s="858"/>
      <c r="F69" s="978"/>
      <c r="G69" s="1004"/>
      <c r="H69" s="1005"/>
      <c r="I69" s="981"/>
      <c r="J69" s="982"/>
      <c r="K69" s="981"/>
      <c r="L69" s="982"/>
      <c r="M69" s="1008"/>
      <c r="N69" s="1009"/>
      <c r="O69" s="1010"/>
      <c r="P69" s="1011"/>
      <c r="Q69" s="1011"/>
      <c r="R69" s="1005"/>
      <c r="S69" s="987"/>
      <c r="T69" s="988"/>
      <c r="U69" s="988"/>
      <c r="V69" s="988"/>
      <c r="W69" s="989"/>
      <c r="X69" s="1029" t="s">
        <v>882</v>
      </c>
      <c r="Z69" s="1030"/>
      <c r="AA69" s="1015"/>
      <c r="AB69" s="1016"/>
      <c r="AC69" s="1016"/>
      <c r="AD69" s="1016"/>
      <c r="AE69" s="1016"/>
      <c r="AF69" s="1016"/>
      <c r="AG69" s="1017"/>
      <c r="AH69" s="1015"/>
      <c r="AI69" s="1016"/>
      <c r="AJ69" s="1016"/>
      <c r="AK69" s="1016"/>
      <c r="AL69" s="1016"/>
      <c r="AM69" s="1016"/>
      <c r="AN69" s="1017"/>
      <c r="AO69" s="1015"/>
      <c r="AP69" s="1016"/>
      <c r="AQ69" s="1016"/>
      <c r="AR69" s="1016"/>
      <c r="AS69" s="1016"/>
      <c r="AT69" s="1016"/>
      <c r="AU69" s="1017"/>
      <c r="AV69" s="1015"/>
      <c r="AW69" s="1016"/>
      <c r="AX69" s="1016"/>
      <c r="AY69" s="1016"/>
      <c r="AZ69" s="1016"/>
      <c r="BA69" s="1016"/>
      <c r="BB69" s="1017"/>
      <c r="BC69" s="1015"/>
      <c r="BD69" s="1016"/>
      <c r="BE69" s="1018"/>
      <c r="BF69" s="1019"/>
      <c r="BG69" s="1020"/>
      <c r="BH69" s="1021"/>
      <c r="BI69" s="1022"/>
      <c r="BJ69" s="1023"/>
      <c r="BK69" s="1024"/>
      <c r="BL69" s="1024"/>
      <c r="BM69" s="1024"/>
      <c r="BN69" s="1025"/>
    </row>
    <row r="70" spans="2:66" ht="20.25" customHeight="1">
      <c r="B70" s="975"/>
      <c r="C70" s="976"/>
      <c r="D70" s="977"/>
      <c r="E70" s="858"/>
      <c r="F70" s="978"/>
      <c r="G70" s="979"/>
      <c r="H70" s="980"/>
      <c r="I70" s="981"/>
      <c r="J70" s="982">
        <f>G69</f>
        <v>0</v>
      </c>
      <c r="K70" s="981"/>
      <c r="L70" s="982">
        <f>M69</f>
        <v>0</v>
      </c>
      <c r="M70" s="983"/>
      <c r="N70" s="984"/>
      <c r="O70" s="985"/>
      <c r="P70" s="986"/>
      <c r="Q70" s="986"/>
      <c r="R70" s="980"/>
      <c r="S70" s="987"/>
      <c r="T70" s="988"/>
      <c r="U70" s="988"/>
      <c r="V70" s="988"/>
      <c r="W70" s="989"/>
      <c r="X70" s="1026" t="s">
        <v>885</v>
      </c>
      <c r="Y70" s="1027"/>
      <c r="Z70" s="1028"/>
      <c r="AA70" s="993" t="str">
        <f>IF(AA69="","",VLOOKUP(AA69,'シフト記号表（従来型・ユニット型共通）'!$C$6:$L$47,10,FALSE))</f>
        <v/>
      </c>
      <c r="AB70" s="994" t="str">
        <f>IF(AB69="","",VLOOKUP(AB69,'シフト記号表（従来型・ユニット型共通）'!$C$6:$L$47,10,FALSE))</f>
        <v/>
      </c>
      <c r="AC70" s="994" t="str">
        <f>IF(AC69="","",VLOOKUP(AC69,'シフト記号表（従来型・ユニット型共通）'!$C$6:$L$47,10,FALSE))</f>
        <v/>
      </c>
      <c r="AD70" s="994" t="str">
        <f>IF(AD69="","",VLOOKUP(AD69,'シフト記号表（従来型・ユニット型共通）'!$C$6:$L$47,10,FALSE))</f>
        <v/>
      </c>
      <c r="AE70" s="994" t="str">
        <f>IF(AE69="","",VLOOKUP(AE69,'シフト記号表（従来型・ユニット型共通）'!$C$6:$L$47,10,FALSE))</f>
        <v/>
      </c>
      <c r="AF70" s="994" t="str">
        <f>IF(AF69="","",VLOOKUP(AF69,'シフト記号表（従来型・ユニット型共通）'!$C$6:$L$47,10,FALSE))</f>
        <v/>
      </c>
      <c r="AG70" s="995" t="str">
        <f>IF(AG69="","",VLOOKUP(AG69,'シフト記号表（従来型・ユニット型共通）'!$C$6:$L$47,10,FALSE))</f>
        <v/>
      </c>
      <c r="AH70" s="993" t="str">
        <f>IF(AH69="","",VLOOKUP(AH69,'シフト記号表（従来型・ユニット型共通）'!$C$6:$L$47,10,FALSE))</f>
        <v/>
      </c>
      <c r="AI70" s="994" t="str">
        <f>IF(AI69="","",VLOOKUP(AI69,'シフト記号表（従来型・ユニット型共通）'!$C$6:$L$47,10,FALSE))</f>
        <v/>
      </c>
      <c r="AJ70" s="994" t="str">
        <f>IF(AJ69="","",VLOOKUP(AJ69,'シフト記号表（従来型・ユニット型共通）'!$C$6:$L$47,10,FALSE))</f>
        <v/>
      </c>
      <c r="AK70" s="994" t="str">
        <f>IF(AK69="","",VLOOKUP(AK69,'シフト記号表（従来型・ユニット型共通）'!$C$6:$L$47,10,FALSE))</f>
        <v/>
      </c>
      <c r="AL70" s="994" t="str">
        <f>IF(AL69="","",VLOOKUP(AL69,'シフト記号表（従来型・ユニット型共通）'!$C$6:$L$47,10,FALSE))</f>
        <v/>
      </c>
      <c r="AM70" s="994" t="str">
        <f>IF(AM69="","",VLOOKUP(AM69,'シフト記号表（従来型・ユニット型共通）'!$C$6:$L$47,10,FALSE))</f>
        <v/>
      </c>
      <c r="AN70" s="995" t="str">
        <f>IF(AN69="","",VLOOKUP(AN69,'シフト記号表（従来型・ユニット型共通）'!$C$6:$L$47,10,FALSE))</f>
        <v/>
      </c>
      <c r="AO70" s="993" t="str">
        <f>IF(AO69="","",VLOOKUP(AO69,'シフト記号表（従来型・ユニット型共通）'!$C$6:$L$47,10,FALSE))</f>
        <v/>
      </c>
      <c r="AP70" s="994" t="str">
        <f>IF(AP69="","",VLOOKUP(AP69,'シフト記号表（従来型・ユニット型共通）'!$C$6:$L$47,10,FALSE))</f>
        <v/>
      </c>
      <c r="AQ70" s="994" t="str">
        <f>IF(AQ69="","",VLOOKUP(AQ69,'シフト記号表（従来型・ユニット型共通）'!$C$6:$L$47,10,FALSE))</f>
        <v/>
      </c>
      <c r="AR70" s="994" t="str">
        <f>IF(AR69="","",VLOOKUP(AR69,'シフト記号表（従来型・ユニット型共通）'!$C$6:$L$47,10,FALSE))</f>
        <v/>
      </c>
      <c r="AS70" s="994" t="str">
        <f>IF(AS69="","",VLOOKUP(AS69,'シフト記号表（従来型・ユニット型共通）'!$C$6:$L$47,10,FALSE))</f>
        <v/>
      </c>
      <c r="AT70" s="994" t="str">
        <f>IF(AT69="","",VLOOKUP(AT69,'シフト記号表（従来型・ユニット型共通）'!$C$6:$L$47,10,FALSE))</f>
        <v/>
      </c>
      <c r="AU70" s="995" t="str">
        <f>IF(AU69="","",VLOOKUP(AU69,'シフト記号表（従来型・ユニット型共通）'!$C$6:$L$47,10,FALSE))</f>
        <v/>
      </c>
      <c r="AV70" s="993" t="str">
        <f>IF(AV69="","",VLOOKUP(AV69,'シフト記号表（従来型・ユニット型共通）'!$C$6:$L$47,10,FALSE))</f>
        <v/>
      </c>
      <c r="AW70" s="994" t="str">
        <f>IF(AW69="","",VLOOKUP(AW69,'シフト記号表（従来型・ユニット型共通）'!$C$6:$L$47,10,FALSE))</f>
        <v/>
      </c>
      <c r="AX70" s="994" t="str">
        <f>IF(AX69="","",VLOOKUP(AX69,'シフト記号表（従来型・ユニット型共通）'!$C$6:$L$47,10,FALSE))</f>
        <v/>
      </c>
      <c r="AY70" s="994" t="str">
        <f>IF(AY69="","",VLOOKUP(AY69,'シフト記号表（従来型・ユニット型共通）'!$C$6:$L$47,10,FALSE))</f>
        <v/>
      </c>
      <c r="AZ70" s="994" t="str">
        <f>IF(AZ69="","",VLOOKUP(AZ69,'シフト記号表（従来型・ユニット型共通）'!$C$6:$L$47,10,FALSE))</f>
        <v/>
      </c>
      <c r="BA70" s="994" t="str">
        <f>IF(BA69="","",VLOOKUP(BA69,'シフト記号表（従来型・ユニット型共通）'!$C$6:$L$47,10,FALSE))</f>
        <v/>
      </c>
      <c r="BB70" s="995" t="str">
        <f>IF(BB69="","",VLOOKUP(BB69,'シフト記号表（従来型・ユニット型共通）'!$C$6:$L$47,10,FALSE))</f>
        <v/>
      </c>
      <c r="BC70" s="993" t="str">
        <f>IF(BC69="","",VLOOKUP(BC69,'シフト記号表（従来型・ユニット型共通）'!$C$6:$L$47,10,FALSE))</f>
        <v/>
      </c>
      <c r="BD70" s="994" t="str">
        <f>IF(BD69="","",VLOOKUP(BD69,'シフト記号表（従来型・ユニット型共通）'!$C$6:$L$47,10,FALSE))</f>
        <v/>
      </c>
      <c r="BE70" s="994" t="str">
        <f>IF(BE69="","",VLOOKUP(BE69,'シフト記号表（従来型・ユニット型共通）'!$C$6:$L$47,10,FALSE))</f>
        <v/>
      </c>
      <c r="BF70" s="996">
        <f>IF($BI$3="４週",SUM(AA70:BB70),IF($BI$3="暦月",SUM(AA70:BE70),""))</f>
        <v>0</v>
      </c>
      <c r="BG70" s="997"/>
      <c r="BH70" s="998">
        <f>IF($BI$3="４週",BF70/4,IF($BI$3="暦月",(BF70/($BI$8/7)),""))</f>
        <v>0</v>
      </c>
      <c r="BI70" s="997"/>
      <c r="BJ70" s="999"/>
      <c r="BK70" s="1000"/>
      <c r="BL70" s="1000"/>
      <c r="BM70" s="1000"/>
      <c r="BN70" s="1001"/>
    </row>
    <row r="71" spans="2:66" ht="20.25" customHeight="1">
      <c r="B71" s="946">
        <f>B69+1</f>
        <v>28</v>
      </c>
      <c r="C71" s="1002"/>
      <c r="D71" s="1003"/>
      <c r="E71" s="858"/>
      <c r="F71" s="978"/>
      <c r="G71" s="1004"/>
      <c r="H71" s="1005"/>
      <c r="I71" s="981"/>
      <c r="J71" s="982"/>
      <c r="K71" s="981"/>
      <c r="L71" s="982"/>
      <c r="M71" s="1008"/>
      <c r="N71" s="1009"/>
      <c r="O71" s="1010"/>
      <c r="P71" s="1011"/>
      <c r="Q71" s="1011"/>
      <c r="R71" s="1005"/>
      <c r="S71" s="987"/>
      <c r="T71" s="988"/>
      <c r="U71" s="988"/>
      <c r="V71" s="988"/>
      <c r="W71" s="989"/>
      <c r="X71" s="1029" t="s">
        <v>882</v>
      </c>
      <c r="Z71" s="1030"/>
      <c r="AA71" s="1015"/>
      <c r="AB71" s="1016"/>
      <c r="AC71" s="1016"/>
      <c r="AD71" s="1016"/>
      <c r="AE71" s="1016"/>
      <c r="AF71" s="1016"/>
      <c r="AG71" s="1017"/>
      <c r="AH71" s="1015"/>
      <c r="AI71" s="1016"/>
      <c r="AJ71" s="1016"/>
      <c r="AK71" s="1016"/>
      <c r="AL71" s="1016"/>
      <c r="AM71" s="1016"/>
      <c r="AN71" s="1017"/>
      <c r="AO71" s="1015"/>
      <c r="AP71" s="1016"/>
      <c r="AQ71" s="1016"/>
      <c r="AR71" s="1016"/>
      <c r="AS71" s="1016"/>
      <c r="AT71" s="1016"/>
      <c r="AU71" s="1017"/>
      <c r="AV71" s="1015"/>
      <c r="AW71" s="1016"/>
      <c r="AX71" s="1016"/>
      <c r="AY71" s="1016"/>
      <c r="AZ71" s="1016"/>
      <c r="BA71" s="1016"/>
      <c r="BB71" s="1017"/>
      <c r="BC71" s="1015"/>
      <c r="BD71" s="1016"/>
      <c r="BE71" s="1018"/>
      <c r="BF71" s="1019"/>
      <c r="BG71" s="1020"/>
      <c r="BH71" s="1021"/>
      <c r="BI71" s="1022"/>
      <c r="BJ71" s="1023"/>
      <c r="BK71" s="1024"/>
      <c r="BL71" s="1024"/>
      <c r="BM71" s="1024"/>
      <c r="BN71" s="1025"/>
    </row>
    <row r="72" spans="2:66" ht="20.25" customHeight="1">
      <c r="B72" s="975"/>
      <c r="C72" s="976"/>
      <c r="D72" s="977"/>
      <c r="E72" s="858"/>
      <c r="F72" s="978"/>
      <c r="G72" s="979"/>
      <c r="H72" s="980"/>
      <c r="I72" s="981"/>
      <c r="J72" s="982">
        <f>G71</f>
        <v>0</v>
      </c>
      <c r="K72" s="981"/>
      <c r="L72" s="982">
        <f>M71</f>
        <v>0</v>
      </c>
      <c r="M72" s="983"/>
      <c r="N72" s="984"/>
      <c r="O72" s="985"/>
      <c r="P72" s="986"/>
      <c r="Q72" s="986"/>
      <c r="R72" s="980"/>
      <c r="S72" s="987"/>
      <c r="T72" s="988"/>
      <c r="U72" s="988"/>
      <c r="V72" s="988"/>
      <c r="W72" s="989"/>
      <c r="X72" s="1026" t="s">
        <v>885</v>
      </c>
      <c r="Y72" s="1027"/>
      <c r="Z72" s="1028"/>
      <c r="AA72" s="993" t="str">
        <f>IF(AA71="","",VLOOKUP(AA71,'シフト記号表（従来型・ユニット型共通）'!$C$6:$L$47,10,FALSE))</f>
        <v/>
      </c>
      <c r="AB72" s="994" t="str">
        <f>IF(AB71="","",VLOOKUP(AB71,'シフト記号表（従来型・ユニット型共通）'!$C$6:$L$47,10,FALSE))</f>
        <v/>
      </c>
      <c r="AC72" s="994" t="str">
        <f>IF(AC71="","",VLOOKUP(AC71,'シフト記号表（従来型・ユニット型共通）'!$C$6:$L$47,10,FALSE))</f>
        <v/>
      </c>
      <c r="AD72" s="994" t="str">
        <f>IF(AD71="","",VLOOKUP(AD71,'シフト記号表（従来型・ユニット型共通）'!$C$6:$L$47,10,FALSE))</f>
        <v/>
      </c>
      <c r="AE72" s="994" t="str">
        <f>IF(AE71="","",VLOOKUP(AE71,'シフト記号表（従来型・ユニット型共通）'!$C$6:$L$47,10,FALSE))</f>
        <v/>
      </c>
      <c r="AF72" s="994" t="str">
        <f>IF(AF71="","",VLOOKUP(AF71,'シフト記号表（従来型・ユニット型共通）'!$C$6:$L$47,10,FALSE))</f>
        <v/>
      </c>
      <c r="AG72" s="995" t="str">
        <f>IF(AG71="","",VLOOKUP(AG71,'シフト記号表（従来型・ユニット型共通）'!$C$6:$L$47,10,FALSE))</f>
        <v/>
      </c>
      <c r="AH72" s="993" t="str">
        <f>IF(AH71="","",VLOOKUP(AH71,'シフト記号表（従来型・ユニット型共通）'!$C$6:$L$47,10,FALSE))</f>
        <v/>
      </c>
      <c r="AI72" s="994" t="str">
        <f>IF(AI71="","",VLOOKUP(AI71,'シフト記号表（従来型・ユニット型共通）'!$C$6:$L$47,10,FALSE))</f>
        <v/>
      </c>
      <c r="AJ72" s="994" t="str">
        <f>IF(AJ71="","",VLOOKUP(AJ71,'シフト記号表（従来型・ユニット型共通）'!$C$6:$L$47,10,FALSE))</f>
        <v/>
      </c>
      <c r="AK72" s="994" t="str">
        <f>IF(AK71="","",VLOOKUP(AK71,'シフト記号表（従来型・ユニット型共通）'!$C$6:$L$47,10,FALSE))</f>
        <v/>
      </c>
      <c r="AL72" s="994" t="str">
        <f>IF(AL71="","",VLOOKUP(AL71,'シフト記号表（従来型・ユニット型共通）'!$C$6:$L$47,10,FALSE))</f>
        <v/>
      </c>
      <c r="AM72" s="994" t="str">
        <f>IF(AM71="","",VLOOKUP(AM71,'シフト記号表（従来型・ユニット型共通）'!$C$6:$L$47,10,FALSE))</f>
        <v/>
      </c>
      <c r="AN72" s="995" t="str">
        <f>IF(AN71="","",VLOOKUP(AN71,'シフト記号表（従来型・ユニット型共通）'!$C$6:$L$47,10,FALSE))</f>
        <v/>
      </c>
      <c r="AO72" s="993" t="str">
        <f>IF(AO71="","",VLOOKUP(AO71,'シフト記号表（従来型・ユニット型共通）'!$C$6:$L$47,10,FALSE))</f>
        <v/>
      </c>
      <c r="AP72" s="994" t="str">
        <f>IF(AP71="","",VLOOKUP(AP71,'シフト記号表（従来型・ユニット型共通）'!$C$6:$L$47,10,FALSE))</f>
        <v/>
      </c>
      <c r="AQ72" s="994" t="str">
        <f>IF(AQ71="","",VLOOKUP(AQ71,'シフト記号表（従来型・ユニット型共通）'!$C$6:$L$47,10,FALSE))</f>
        <v/>
      </c>
      <c r="AR72" s="994" t="str">
        <f>IF(AR71="","",VLOOKUP(AR71,'シフト記号表（従来型・ユニット型共通）'!$C$6:$L$47,10,FALSE))</f>
        <v/>
      </c>
      <c r="AS72" s="994" t="str">
        <f>IF(AS71="","",VLOOKUP(AS71,'シフト記号表（従来型・ユニット型共通）'!$C$6:$L$47,10,FALSE))</f>
        <v/>
      </c>
      <c r="AT72" s="994" t="str">
        <f>IF(AT71="","",VLOOKUP(AT71,'シフト記号表（従来型・ユニット型共通）'!$C$6:$L$47,10,FALSE))</f>
        <v/>
      </c>
      <c r="AU72" s="995" t="str">
        <f>IF(AU71="","",VLOOKUP(AU71,'シフト記号表（従来型・ユニット型共通）'!$C$6:$L$47,10,FALSE))</f>
        <v/>
      </c>
      <c r="AV72" s="993" t="str">
        <f>IF(AV71="","",VLOOKUP(AV71,'シフト記号表（従来型・ユニット型共通）'!$C$6:$L$47,10,FALSE))</f>
        <v/>
      </c>
      <c r="AW72" s="994" t="str">
        <f>IF(AW71="","",VLOOKUP(AW71,'シフト記号表（従来型・ユニット型共通）'!$C$6:$L$47,10,FALSE))</f>
        <v/>
      </c>
      <c r="AX72" s="994" t="str">
        <f>IF(AX71="","",VLOOKUP(AX71,'シフト記号表（従来型・ユニット型共通）'!$C$6:$L$47,10,FALSE))</f>
        <v/>
      </c>
      <c r="AY72" s="994" t="str">
        <f>IF(AY71="","",VLOOKUP(AY71,'シフト記号表（従来型・ユニット型共通）'!$C$6:$L$47,10,FALSE))</f>
        <v/>
      </c>
      <c r="AZ72" s="994" t="str">
        <f>IF(AZ71="","",VLOOKUP(AZ71,'シフト記号表（従来型・ユニット型共通）'!$C$6:$L$47,10,FALSE))</f>
        <v/>
      </c>
      <c r="BA72" s="994" t="str">
        <f>IF(BA71="","",VLOOKUP(BA71,'シフト記号表（従来型・ユニット型共通）'!$C$6:$L$47,10,FALSE))</f>
        <v/>
      </c>
      <c r="BB72" s="995" t="str">
        <f>IF(BB71="","",VLOOKUP(BB71,'シフト記号表（従来型・ユニット型共通）'!$C$6:$L$47,10,FALSE))</f>
        <v/>
      </c>
      <c r="BC72" s="993" t="str">
        <f>IF(BC71="","",VLOOKUP(BC71,'シフト記号表（従来型・ユニット型共通）'!$C$6:$L$47,10,FALSE))</f>
        <v/>
      </c>
      <c r="BD72" s="994" t="str">
        <f>IF(BD71="","",VLOOKUP(BD71,'シフト記号表（従来型・ユニット型共通）'!$C$6:$L$47,10,FALSE))</f>
        <v/>
      </c>
      <c r="BE72" s="994" t="str">
        <f>IF(BE71="","",VLOOKUP(BE71,'シフト記号表（従来型・ユニット型共通）'!$C$6:$L$47,10,FALSE))</f>
        <v/>
      </c>
      <c r="BF72" s="996">
        <f>IF($BI$3="４週",SUM(AA72:BB72),IF($BI$3="暦月",SUM(AA72:BE72),""))</f>
        <v>0</v>
      </c>
      <c r="BG72" s="997"/>
      <c r="BH72" s="998">
        <f>IF($BI$3="４週",BF72/4,IF($BI$3="暦月",(BF72/($BI$8/7)),""))</f>
        <v>0</v>
      </c>
      <c r="BI72" s="997"/>
      <c r="BJ72" s="999"/>
      <c r="BK72" s="1000"/>
      <c r="BL72" s="1000"/>
      <c r="BM72" s="1000"/>
      <c r="BN72" s="1001"/>
    </row>
    <row r="73" spans="2:66" ht="20.25" customHeight="1">
      <c r="B73" s="946">
        <f>B71+1</f>
        <v>29</v>
      </c>
      <c r="C73" s="1002"/>
      <c r="D73" s="1003"/>
      <c r="E73" s="858"/>
      <c r="F73" s="978"/>
      <c r="G73" s="1004"/>
      <c r="H73" s="1005"/>
      <c r="I73" s="981"/>
      <c r="J73" s="982"/>
      <c r="K73" s="981"/>
      <c r="L73" s="982"/>
      <c r="M73" s="1008"/>
      <c r="N73" s="1009"/>
      <c r="O73" s="1010"/>
      <c r="P73" s="1011"/>
      <c r="Q73" s="1011"/>
      <c r="R73" s="1005"/>
      <c r="S73" s="987"/>
      <c r="T73" s="988"/>
      <c r="U73" s="988"/>
      <c r="V73" s="988"/>
      <c r="W73" s="989"/>
      <c r="X73" s="1029" t="s">
        <v>882</v>
      </c>
      <c r="Z73" s="1030"/>
      <c r="AA73" s="1015"/>
      <c r="AB73" s="1016"/>
      <c r="AC73" s="1016"/>
      <c r="AD73" s="1016"/>
      <c r="AE73" s="1016"/>
      <c r="AF73" s="1016"/>
      <c r="AG73" s="1017"/>
      <c r="AH73" s="1015"/>
      <c r="AI73" s="1016"/>
      <c r="AJ73" s="1016"/>
      <c r="AK73" s="1016"/>
      <c r="AL73" s="1016"/>
      <c r="AM73" s="1016"/>
      <c r="AN73" s="1017"/>
      <c r="AO73" s="1015"/>
      <c r="AP73" s="1016"/>
      <c r="AQ73" s="1016"/>
      <c r="AR73" s="1016"/>
      <c r="AS73" s="1016"/>
      <c r="AT73" s="1016"/>
      <c r="AU73" s="1017"/>
      <c r="AV73" s="1015"/>
      <c r="AW73" s="1016"/>
      <c r="AX73" s="1016"/>
      <c r="AY73" s="1016"/>
      <c r="AZ73" s="1016"/>
      <c r="BA73" s="1016"/>
      <c r="BB73" s="1017"/>
      <c r="BC73" s="1015"/>
      <c r="BD73" s="1016"/>
      <c r="BE73" s="1018"/>
      <c r="BF73" s="1019"/>
      <c r="BG73" s="1020"/>
      <c r="BH73" s="1021"/>
      <c r="BI73" s="1022"/>
      <c r="BJ73" s="1023"/>
      <c r="BK73" s="1024"/>
      <c r="BL73" s="1024"/>
      <c r="BM73" s="1024"/>
      <c r="BN73" s="1025"/>
    </row>
    <row r="74" spans="2:66" ht="20.25" customHeight="1">
      <c r="B74" s="975"/>
      <c r="C74" s="976"/>
      <c r="D74" s="977"/>
      <c r="E74" s="858"/>
      <c r="F74" s="978"/>
      <c r="G74" s="1031"/>
      <c r="H74" s="1032"/>
      <c r="I74" s="1033"/>
      <c r="J74" s="1034">
        <f>G73</f>
        <v>0</v>
      </c>
      <c r="K74" s="1033"/>
      <c r="L74" s="1034">
        <f>M73</f>
        <v>0</v>
      </c>
      <c r="M74" s="1035"/>
      <c r="N74" s="1036"/>
      <c r="O74" s="1037"/>
      <c r="P74" s="1038"/>
      <c r="Q74" s="1038"/>
      <c r="R74" s="1032"/>
      <c r="S74" s="987"/>
      <c r="T74" s="988"/>
      <c r="U74" s="988"/>
      <c r="V74" s="988"/>
      <c r="W74" s="989"/>
      <c r="X74" s="1026" t="s">
        <v>885</v>
      </c>
      <c r="Y74" s="1027"/>
      <c r="Z74" s="1028"/>
      <c r="AA74" s="993" t="str">
        <f>IF(AA73="","",VLOOKUP(AA73,'シフト記号表（従来型・ユニット型共通）'!$C$6:$L$47,10,FALSE))</f>
        <v/>
      </c>
      <c r="AB74" s="994" t="str">
        <f>IF(AB73="","",VLOOKUP(AB73,'シフト記号表（従来型・ユニット型共通）'!$C$6:$L$47,10,FALSE))</f>
        <v/>
      </c>
      <c r="AC74" s="994" t="str">
        <f>IF(AC73="","",VLOOKUP(AC73,'シフト記号表（従来型・ユニット型共通）'!$C$6:$L$47,10,FALSE))</f>
        <v/>
      </c>
      <c r="AD74" s="994" t="str">
        <f>IF(AD73="","",VLOOKUP(AD73,'シフト記号表（従来型・ユニット型共通）'!$C$6:$L$47,10,FALSE))</f>
        <v/>
      </c>
      <c r="AE74" s="994" t="str">
        <f>IF(AE73="","",VLOOKUP(AE73,'シフト記号表（従来型・ユニット型共通）'!$C$6:$L$47,10,FALSE))</f>
        <v/>
      </c>
      <c r="AF74" s="994" t="str">
        <f>IF(AF73="","",VLOOKUP(AF73,'シフト記号表（従来型・ユニット型共通）'!$C$6:$L$47,10,FALSE))</f>
        <v/>
      </c>
      <c r="AG74" s="995" t="str">
        <f>IF(AG73="","",VLOOKUP(AG73,'シフト記号表（従来型・ユニット型共通）'!$C$6:$L$47,10,FALSE))</f>
        <v/>
      </c>
      <c r="AH74" s="993" t="str">
        <f>IF(AH73="","",VLOOKUP(AH73,'シフト記号表（従来型・ユニット型共通）'!$C$6:$L$47,10,FALSE))</f>
        <v/>
      </c>
      <c r="AI74" s="994" t="str">
        <f>IF(AI73="","",VLOOKUP(AI73,'シフト記号表（従来型・ユニット型共通）'!$C$6:$L$47,10,FALSE))</f>
        <v/>
      </c>
      <c r="AJ74" s="994" t="str">
        <f>IF(AJ73="","",VLOOKUP(AJ73,'シフト記号表（従来型・ユニット型共通）'!$C$6:$L$47,10,FALSE))</f>
        <v/>
      </c>
      <c r="AK74" s="994" t="str">
        <f>IF(AK73="","",VLOOKUP(AK73,'シフト記号表（従来型・ユニット型共通）'!$C$6:$L$47,10,FALSE))</f>
        <v/>
      </c>
      <c r="AL74" s="994" t="str">
        <f>IF(AL73="","",VLOOKUP(AL73,'シフト記号表（従来型・ユニット型共通）'!$C$6:$L$47,10,FALSE))</f>
        <v/>
      </c>
      <c r="AM74" s="994" t="str">
        <f>IF(AM73="","",VLOOKUP(AM73,'シフト記号表（従来型・ユニット型共通）'!$C$6:$L$47,10,FALSE))</f>
        <v/>
      </c>
      <c r="AN74" s="995" t="str">
        <f>IF(AN73="","",VLOOKUP(AN73,'シフト記号表（従来型・ユニット型共通）'!$C$6:$L$47,10,FALSE))</f>
        <v/>
      </c>
      <c r="AO74" s="993" t="str">
        <f>IF(AO73="","",VLOOKUP(AO73,'シフト記号表（従来型・ユニット型共通）'!$C$6:$L$47,10,FALSE))</f>
        <v/>
      </c>
      <c r="AP74" s="994" t="str">
        <f>IF(AP73="","",VLOOKUP(AP73,'シフト記号表（従来型・ユニット型共通）'!$C$6:$L$47,10,FALSE))</f>
        <v/>
      </c>
      <c r="AQ74" s="994" t="str">
        <f>IF(AQ73="","",VLOOKUP(AQ73,'シフト記号表（従来型・ユニット型共通）'!$C$6:$L$47,10,FALSE))</f>
        <v/>
      </c>
      <c r="AR74" s="994" t="str">
        <f>IF(AR73="","",VLOOKUP(AR73,'シフト記号表（従来型・ユニット型共通）'!$C$6:$L$47,10,FALSE))</f>
        <v/>
      </c>
      <c r="AS74" s="994" t="str">
        <f>IF(AS73="","",VLOOKUP(AS73,'シフト記号表（従来型・ユニット型共通）'!$C$6:$L$47,10,FALSE))</f>
        <v/>
      </c>
      <c r="AT74" s="994" t="str">
        <f>IF(AT73="","",VLOOKUP(AT73,'シフト記号表（従来型・ユニット型共通）'!$C$6:$L$47,10,FALSE))</f>
        <v/>
      </c>
      <c r="AU74" s="995" t="str">
        <f>IF(AU73="","",VLOOKUP(AU73,'シフト記号表（従来型・ユニット型共通）'!$C$6:$L$47,10,FALSE))</f>
        <v/>
      </c>
      <c r="AV74" s="993" t="str">
        <f>IF(AV73="","",VLOOKUP(AV73,'シフト記号表（従来型・ユニット型共通）'!$C$6:$L$47,10,FALSE))</f>
        <v/>
      </c>
      <c r="AW74" s="994" t="str">
        <f>IF(AW73="","",VLOOKUP(AW73,'シフト記号表（従来型・ユニット型共通）'!$C$6:$L$47,10,FALSE))</f>
        <v/>
      </c>
      <c r="AX74" s="994" t="str">
        <f>IF(AX73="","",VLOOKUP(AX73,'シフト記号表（従来型・ユニット型共通）'!$C$6:$L$47,10,FALSE))</f>
        <v/>
      </c>
      <c r="AY74" s="994" t="str">
        <f>IF(AY73="","",VLOOKUP(AY73,'シフト記号表（従来型・ユニット型共通）'!$C$6:$L$47,10,FALSE))</f>
        <v/>
      </c>
      <c r="AZ74" s="994" t="str">
        <f>IF(AZ73="","",VLOOKUP(AZ73,'シフト記号表（従来型・ユニット型共通）'!$C$6:$L$47,10,FALSE))</f>
        <v/>
      </c>
      <c r="BA74" s="994" t="str">
        <f>IF(BA73="","",VLOOKUP(BA73,'シフト記号表（従来型・ユニット型共通）'!$C$6:$L$47,10,FALSE))</f>
        <v/>
      </c>
      <c r="BB74" s="995" t="str">
        <f>IF(BB73="","",VLOOKUP(BB73,'シフト記号表（従来型・ユニット型共通）'!$C$6:$L$47,10,FALSE))</f>
        <v/>
      </c>
      <c r="BC74" s="993" t="str">
        <f>IF(BC73="","",VLOOKUP(BC73,'シフト記号表（従来型・ユニット型共通）'!$C$6:$L$47,10,FALSE))</f>
        <v/>
      </c>
      <c r="BD74" s="994" t="str">
        <f>IF(BD73="","",VLOOKUP(BD73,'シフト記号表（従来型・ユニット型共通）'!$C$6:$L$47,10,FALSE))</f>
        <v/>
      </c>
      <c r="BE74" s="994" t="str">
        <f>IF(BE73="","",VLOOKUP(BE73,'シフト記号表（従来型・ユニット型共通）'!$C$6:$L$47,10,FALSE))</f>
        <v/>
      </c>
      <c r="BF74" s="1039">
        <f>IF($BI$3="４週",SUM(AA74:BB74),IF($BI$3="暦月",SUM(AA74:BE74),""))</f>
        <v>0</v>
      </c>
      <c r="BG74" s="1040"/>
      <c r="BH74" s="1041">
        <f>IF($BI$3="４週",BF74/4,IF($BI$3="暦月",(BF74/($BI$8/7)),""))</f>
        <v>0</v>
      </c>
      <c r="BI74" s="1040"/>
      <c r="BJ74" s="1042"/>
      <c r="BK74" s="1043"/>
      <c r="BL74" s="1043"/>
      <c r="BM74" s="1043"/>
      <c r="BN74" s="1044"/>
    </row>
    <row r="75" spans="2:66" ht="20.25" customHeight="1">
      <c r="B75" s="946">
        <f>B73+1</f>
        <v>30</v>
      </c>
      <c r="C75" s="1002"/>
      <c r="D75" s="1003"/>
      <c r="E75" s="858"/>
      <c r="F75" s="978"/>
      <c r="G75" s="1004"/>
      <c r="H75" s="1005"/>
      <c r="I75" s="981"/>
      <c r="J75" s="982"/>
      <c r="K75" s="981"/>
      <c r="L75" s="982"/>
      <c r="M75" s="1008"/>
      <c r="N75" s="1009"/>
      <c r="O75" s="1010"/>
      <c r="P75" s="1011"/>
      <c r="Q75" s="1011"/>
      <c r="R75" s="1005"/>
      <c r="S75" s="987"/>
      <c r="T75" s="988"/>
      <c r="U75" s="988"/>
      <c r="V75" s="988"/>
      <c r="W75" s="989"/>
      <c r="X75" s="1029" t="s">
        <v>882</v>
      </c>
      <c r="Z75" s="1030"/>
      <c r="AA75" s="1015"/>
      <c r="AB75" s="1016"/>
      <c r="AC75" s="1016"/>
      <c r="AD75" s="1016"/>
      <c r="AE75" s="1016"/>
      <c r="AF75" s="1016"/>
      <c r="AG75" s="1017"/>
      <c r="AH75" s="1015"/>
      <c r="AI75" s="1016"/>
      <c r="AJ75" s="1016"/>
      <c r="AK75" s="1016"/>
      <c r="AL75" s="1016"/>
      <c r="AM75" s="1016"/>
      <c r="AN75" s="1017"/>
      <c r="AO75" s="1015"/>
      <c r="AP75" s="1016"/>
      <c r="AQ75" s="1016"/>
      <c r="AR75" s="1016"/>
      <c r="AS75" s="1016"/>
      <c r="AT75" s="1016"/>
      <c r="AU75" s="1017"/>
      <c r="AV75" s="1015"/>
      <c r="AW75" s="1016"/>
      <c r="AX75" s="1016"/>
      <c r="AY75" s="1016"/>
      <c r="AZ75" s="1016"/>
      <c r="BA75" s="1016"/>
      <c r="BB75" s="1017"/>
      <c r="BC75" s="1015"/>
      <c r="BD75" s="1016"/>
      <c r="BE75" s="1018"/>
      <c r="BF75" s="1019"/>
      <c r="BG75" s="1020"/>
      <c r="BH75" s="1021"/>
      <c r="BI75" s="1022"/>
      <c r="BJ75" s="1023"/>
      <c r="BK75" s="1024"/>
      <c r="BL75" s="1024"/>
      <c r="BM75" s="1024"/>
      <c r="BN75" s="1025"/>
    </row>
    <row r="76" spans="2:66" ht="20.25" customHeight="1">
      <c r="B76" s="975"/>
      <c r="C76" s="976"/>
      <c r="D76" s="977"/>
      <c r="E76" s="858"/>
      <c r="F76" s="978"/>
      <c r="G76" s="1031"/>
      <c r="H76" s="1032"/>
      <c r="I76" s="1033"/>
      <c r="J76" s="1034">
        <f>G75</f>
        <v>0</v>
      </c>
      <c r="K76" s="1033"/>
      <c r="L76" s="1034">
        <f>M75</f>
        <v>0</v>
      </c>
      <c r="M76" s="1035"/>
      <c r="N76" s="1036"/>
      <c r="O76" s="1037"/>
      <c r="P76" s="1038"/>
      <c r="Q76" s="1038"/>
      <c r="R76" s="1032"/>
      <c r="S76" s="987"/>
      <c r="T76" s="988"/>
      <c r="U76" s="988"/>
      <c r="V76" s="988"/>
      <c r="W76" s="989"/>
      <c r="X76" s="1026" t="s">
        <v>885</v>
      </c>
      <c r="Y76" s="1027"/>
      <c r="Z76" s="1028"/>
      <c r="AA76" s="993" t="str">
        <f>IF(AA75="","",VLOOKUP(AA75,'シフト記号表（従来型・ユニット型共通）'!$C$6:$L$47,10,FALSE))</f>
        <v/>
      </c>
      <c r="AB76" s="994" t="str">
        <f>IF(AB75="","",VLOOKUP(AB75,'シフト記号表（従来型・ユニット型共通）'!$C$6:$L$47,10,FALSE))</f>
        <v/>
      </c>
      <c r="AC76" s="994" t="str">
        <f>IF(AC75="","",VLOOKUP(AC75,'シフト記号表（従来型・ユニット型共通）'!$C$6:$L$47,10,FALSE))</f>
        <v/>
      </c>
      <c r="AD76" s="994" t="str">
        <f>IF(AD75="","",VLOOKUP(AD75,'シフト記号表（従来型・ユニット型共通）'!$C$6:$L$47,10,FALSE))</f>
        <v/>
      </c>
      <c r="AE76" s="994" t="str">
        <f>IF(AE75="","",VLOOKUP(AE75,'シフト記号表（従来型・ユニット型共通）'!$C$6:$L$47,10,FALSE))</f>
        <v/>
      </c>
      <c r="AF76" s="994" t="str">
        <f>IF(AF75="","",VLOOKUP(AF75,'シフト記号表（従来型・ユニット型共通）'!$C$6:$L$47,10,FALSE))</f>
        <v/>
      </c>
      <c r="AG76" s="995" t="str">
        <f>IF(AG75="","",VLOOKUP(AG75,'シフト記号表（従来型・ユニット型共通）'!$C$6:$L$47,10,FALSE))</f>
        <v/>
      </c>
      <c r="AH76" s="993" t="str">
        <f>IF(AH75="","",VLOOKUP(AH75,'シフト記号表（従来型・ユニット型共通）'!$C$6:$L$47,10,FALSE))</f>
        <v/>
      </c>
      <c r="AI76" s="994" t="str">
        <f>IF(AI75="","",VLOOKUP(AI75,'シフト記号表（従来型・ユニット型共通）'!$C$6:$L$47,10,FALSE))</f>
        <v/>
      </c>
      <c r="AJ76" s="994" t="str">
        <f>IF(AJ75="","",VLOOKUP(AJ75,'シフト記号表（従来型・ユニット型共通）'!$C$6:$L$47,10,FALSE))</f>
        <v/>
      </c>
      <c r="AK76" s="994" t="str">
        <f>IF(AK75="","",VLOOKUP(AK75,'シフト記号表（従来型・ユニット型共通）'!$C$6:$L$47,10,FALSE))</f>
        <v/>
      </c>
      <c r="AL76" s="994" t="str">
        <f>IF(AL75="","",VLOOKUP(AL75,'シフト記号表（従来型・ユニット型共通）'!$C$6:$L$47,10,FALSE))</f>
        <v/>
      </c>
      <c r="AM76" s="994" t="str">
        <f>IF(AM75="","",VLOOKUP(AM75,'シフト記号表（従来型・ユニット型共通）'!$C$6:$L$47,10,FALSE))</f>
        <v/>
      </c>
      <c r="AN76" s="995" t="str">
        <f>IF(AN75="","",VLOOKUP(AN75,'シフト記号表（従来型・ユニット型共通）'!$C$6:$L$47,10,FALSE))</f>
        <v/>
      </c>
      <c r="AO76" s="993" t="str">
        <f>IF(AO75="","",VLOOKUP(AO75,'シフト記号表（従来型・ユニット型共通）'!$C$6:$L$47,10,FALSE))</f>
        <v/>
      </c>
      <c r="AP76" s="994" t="str">
        <f>IF(AP75="","",VLOOKUP(AP75,'シフト記号表（従来型・ユニット型共通）'!$C$6:$L$47,10,FALSE))</f>
        <v/>
      </c>
      <c r="AQ76" s="994" t="str">
        <f>IF(AQ75="","",VLOOKUP(AQ75,'シフト記号表（従来型・ユニット型共通）'!$C$6:$L$47,10,FALSE))</f>
        <v/>
      </c>
      <c r="AR76" s="994" t="str">
        <f>IF(AR75="","",VLOOKUP(AR75,'シフト記号表（従来型・ユニット型共通）'!$C$6:$L$47,10,FALSE))</f>
        <v/>
      </c>
      <c r="AS76" s="994" t="str">
        <f>IF(AS75="","",VLOOKUP(AS75,'シフト記号表（従来型・ユニット型共通）'!$C$6:$L$47,10,FALSE))</f>
        <v/>
      </c>
      <c r="AT76" s="994" t="str">
        <f>IF(AT75="","",VLOOKUP(AT75,'シフト記号表（従来型・ユニット型共通）'!$C$6:$L$47,10,FALSE))</f>
        <v/>
      </c>
      <c r="AU76" s="995" t="str">
        <f>IF(AU75="","",VLOOKUP(AU75,'シフト記号表（従来型・ユニット型共通）'!$C$6:$L$47,10,FALSE))</f>
        <v/>
      </c>
      <c r="AV76" s="993" t="str">
        <f>IF(AV75="","",VLOOKUP(AV75,'シフト記号表（従来型・ユニット型共通）'!$C$6:$L$47,10,FALSE))</f>
        <v/>
      </c>
      <c r="AW76" s="994" t="str">
        <f>IF(AW75="","",VLOOKUP(AW75,'シフト記号表（従来型・ユニット型共通）'!$C$6:$L$47,10,FALSE))</f>
        <v/>
      </c>
      <c r="AX76" s="994" t="str">
        <f>IF(AX75="","",VLOOKUP(AX75,'シフト記号表（従来型・ユニット型共通）'!$C$6:$L$47,10,FALSE))</f>
        <v/>
      </c>
      <c r="AY76" s="994" t="str">
        <f>IF(AY75="","",VLOOKUP(AY75,'シフト記号表（従来型・ユニット型共通）'!$C$6:$L$47,10,FALSE))</f>
        <v/>
      </c>
      <c r="AZ76" s="994" t="str">
        <f>IF(AZ75="","",VLOOKUP(AZ75,'シフト記号表（従来型・ユニット型共通）'!$C$6:$L$47,10,FALSE))</f>
        <v/>
      </c>
      <c r="BA76" s="994" t="str">
        <f>IF(BA75="","",VLOOKUP(BA75,'シフト記号表（従来型・ユニット型共通）'!$C$6:$L$47,10,FALSE))</f>
        <v/>
      </c>
      <c r="BB76" s="995" t="str">
        <f>IF(BB75="","",VLOOKUP(BB75,'シフト記号表（従来型・ユニット型共通）'!$C$6:$L$47,10,FALSE))</f>
        <v/>
      </c>
      <c r="BC76" s="993" t="str">
        <f>IF(BC75="","",VLOOKUP(BC75,'シフト記号表（従来型・ユニット型共通）'!$C$6:$L$47,10,FALSE))</f>
        <v/>
      </c>
      <c r="BD76" s="994" t="str">
        <f>IF(BD75="","",VLOOKUP(BD75,'シフト記号表（従来型・ユニット型共通）'!$C$6:$L$47,10,FALSE))</f>
        <v/>
      </c>
      <c r="BE76" s="994" t="str">
        <f>IF(BE75="","",VLOOKUP(BE75,'シフト記号表（従来型・ユニット型共通）'!$C$6:$L$47,10,FALSE))</f>
        <v/>
      </c>
      <c r="BF76" s="1039">
        <f>IF($BI$3="４週",SUM(AA76:BB76),IF($BI$3="暦月",SUM(AA76:BE76),""))</f>
        <v>0</v>
      </c>
      <c r="BG76" s="1040"/>
      <c r="BH76" s="1041">
        <f>IF($BI$3="４週",BF76/4,IF($BI$3="暦月",(BF76/($BI$8/7)),""))</f>
        <v>0</v>
      </c>
      <c r="BI76" s="1040"/>
      <c r="BJ76" s="1042"/>
      <c r="BK76" s="1043"/>
      <c r="BL76" s="1043"/>
      <c r="BM76" s="1043"/>
      <c r="BN76" s="1044"/>
    </row>
    <row r="77" spans="2:66" ht="20.25" customHeight="1">
      <c r="B77" s="946">
        <f>B75+1</f>
        <v>31</v>
      </c>
      <c r="C77" s="1002"/>
      <c r="D77" s="1003"/>
      <c r="E77" s="858"/>
      <c r="F77" s="978"/>
      <c r="G77" s="1004"/>
      <c r="H77" s="1005"/>
      <c r="I77" s="981"/>
      <c r="J77" s="982"/>
      <c r="K77" s="981"/>
      <c r="L77" s="982"/>
      <c r="M77" s="1008"/>
      <c r="N77" s="1009"/>
      <c r="O77" s="1010"/>
      <c r="P77" s="1011"/>
      <c r="Q77" s="1011"/>
      <c r="R77" s="1005"/>
      <c r="S77" s="987"/>
      <c r="T77" s="988"/>
      <c r="U77" s="988"/>
      <c r="V77" s="988"/>
      <c r="W77" s="989"/>
      <c r="X77" s="1029" t="s">
        <v>882</v>
      </c>
      <c r="Z77" s="1030"/>
      <c r="AA77" s="1015"/>
      <c r="AB77" s="1016"/>
      <c r="AC77" s="1016"/>
      <c r="AD77" s="1016"/>
      <c r="AE77" s="1016"/>
      <c r="AF77" s="1016"/>
      <c r="AG77" s="1017"/>
      <c r="AH77" s="1015"/>
      <c r="AI77" s="1016"/>
      <c r="AJ77" s="1016"/>
      <c r="AK77" s="1016"/>
      <c r="AL77" s="1016"/>
      <c r="AM77" s="1016"/>
      <c r="AN77" s="1017"/>
      <c r="AO77" s="1015"/>
      <c r="AP77" s="1016"/>
      <c r="AQ77" s="1016"/>
      <c r="AR77" s="1016"/>
      <c r="AS77" s="1016"/>
      <c r="AT77" s="1016"/>
      <c r="AU77" s="1017"/>
      <c r="AV77" s="1015"/>
      <c r="AW77" s="1016"/>
      <c r="AX77" s="1016"/>
      <c r="AY77" s="1016"/>
      <c r="AZ77" s="1016"/>
      <c r="BA77" s="1016"/>
      <c r="BB77" s="1017"/>
      <c r="BC77" s="1015"/>
      <c r="BD77" s="1016"/>
      <c r="BE77" s="1018"/>
      <c r="BF77" s="1019"/>
      <c r="BG77" s="1020"/>
      <c r="BH77" s="1021"/>
      <c r="BI77" s="1022"/>
      <c r="BJ77" s="1023"/>
      <c r="BK77" s="1024"/>
      <c r="BL77" s="1024"/>
      <c r="BM77" s="1024"/>
      <c r="BN77" s="1025"/>
    </row>
    <row r="78" spans="2:66" ht="20.25" customHeight="1">
      <c r="B78" s="975"/>
      <c r="C78" s="976"/>
      <c r="D78" s="977"/>
      <c r="E78" s="858"/>
      <c r="F78" s="978"/>
      <c r="G78" s="1031"/>
      <c r="H78" s="1032"/>
      <c r="I78" s="1033"/>
      <c r="J78" s="1034">
        <f>G77</f>
        <v>0</v>
      </c>
      <c r="K78" s="1033"/>
      <c r="L78" s="1034">
        <f>M77</f>
        <v>0</v>
      </c>
      <c r="M78" s="1035"/>
      <c r="N78" s="1036"/>
      <c r="O78" s="1037"/>
      <c r="P78" s="1038"/>
      <c r="Q78" s="1038"/>
      <c r="R78" s="1032"/>
      <c r="S78" s="987"/>
      <c r="T78" s="988"/>
      <c r="U78" s="988"/>
      <c r="V78" s="988"/>
      <c r="W78" s="989"/>
      <c r="X78" s="1026" t="s">
        <v>885</v>
      </c>
      <c r="Y78" s="1027"/>
      <c r="Z78" s="1028"/>
      <c r="AA78" s="993" t="str">
        <f>IF(AA77="","",VLOOKUP(AA77,'シフト記号表（従来型・ユニット型共通）'!$C$6:$L$47,10,FALSE))</f>
        <v/>
      </c>
      <c r="AB78" s="994" t="str">
        <f>IF(AB77="","",VLOOKUP(AB77,'シフト記号表（従来型・ユニット型共通）'!$C$6:$L$47,10,FALSE))</f>
        <v/>
      </c>
      <c r="AC78" s="994" t="str">
        <f>IF(AC77="","",VLOOKUP(AC77,'シフト記号表（従来型・ユニット型共通）'!$C$6:$L$47,10,FALSE))</f>
        <v/>
      </c>
      <c r="AD78" s="994" t="str">
        <f>IF(AD77="","",VLOOKUP(AD77,'シフト記号表（従来型・ユニット型共通）'!$C$6:$L$47,10,FALSE))</f>
        <v/>
      </c>
      <c r="AE78" s="994" t="str">
        <f>IF(AE77="","",VLOOKUP(AE77,'シフト記号表（従来型・ユニット型共通）'!$C$6:$L$47,10,FALSE))</f>
        <v/>
      </c>
      <c r="AF78" s="994" t="str">
        <f>IF(AF77="","",VLOOKUP(AF77,'シフト記号表（従来型・ユニット型共通）'!$C$6:$L$47,10,FALSE))</f>
        <v/>
      </c>
      <c r="AG78" s="995" t="str">
        <f>IF(AG77="","",VLOOKUP(AG77,'シフト記号表（従来型・ユニット型共通）'!$C$6:$L$47,10,FALSE))</f>
        <v/>
      </c>
      <c r="AH78" s="993" t="str">
        <f>IF(AH77="","",VLOOKUP(AH77,'シフト記号表（従来型・ユニット型共通）'!$C$6:$L$47,10,FALSE))</f>
        <v/>
      </c>
      <c r="AI78" s="994" t="str">
        <f>IF(AI77="","",VLOOKUP(AI77,'シフト記号表（従来型・ユニット型共通）'!$C$6:$L$47,10,FALSE))</f>
        <v/>
      </c>
      <c r="AJ78" s="994" t="str">
        <f>IF(AJ77="","",VLOOKUP(AJ77,'シフト記号表（従来型・ユニット型共通）'!$C$6:$L$47,10,FALSE))</f>
        <v/>
      </c>
      <c r="AK78" s="994" t="str">
        <f>IF(AK77="","",VLOOKUP(AK77,'シフト記号表（従来型・ユニット型共通）'!$C$6:$L$47,10,FALSE))</f>
        <v/>
      </c>
      <c r="AL78" s="994" t="str">
        <f>IF(AL77="","",VLOOKUP(AL77,'シフト記号表（従来型・ユニット型共通）'!$C$6:$L$47,10,FALSE))</f>
        <v/>
      </c>
      <c r="AM78" s="994" t="str">
        <f>IF(AM77="","",VLOOKUP(AM77,'シフト記号表（従来型・ユニット型共通）'!$C$6:$L$47,10,FALSE))</f>
        <v/>
      </c>
      <c r="AN78" s="995" t="str">
        <f>IF(AN77="","",VLOOKUP(AN77,'シフト記号表（従来型・ユニット型共通）'!$C$6:$L$47,10,FALSE))</f>
        <v/>
      </c>
      <c r="AO78" s="993" t="str">
        <f>IF(AO77="","",VLOOKUP(AO77,'シフト記号表（従来型・ユニット型共通）'!$C$6:$L$47,10,FALSE))</f>
        <v/>
      </c>
      <c r="AP78" s="994" t="str">
        <f>IF(AP77="","",VLOOKUP(AP77,'シフト記号表（従来型・ユニット型共通）'!$C$6:$L$47,10,FALSE))</f>
        <v/>
      </c>
      <c r="AQ78" s="994" t="str">
        <f>IF(AQ77="","",VLOOKUP(AQ77,'シフト記号表（従来型・ユニット型共通）'!$C$6:$L$47,10,FALSE))</f>
        <v/>
      </c>
      <c r="AR78" s="994" t="str">
        <f>IF(AR77="","",VLOOKUP(AR77,'シフト記号表（従来型・ユニット型共通）'!$C$6:$L$47,10,FALSE))</f>
        <v/>
      </c>
      <c r="AS78" s="994" t="str">
        <f>IF(AS77="","",VLOOKUP(AS77,'シフト記号表（従来型・ユニット型共通）'!$C$6:$L$47,10,FALSE))</f>
        <v/>
      </c>
      <c r="AT78" s="994" t="str">
        <f>IF(AT77="","",VLOOKUP(AT77,'シフト記号表（従来型・ユニット型共通）'!$C$6:$L$47,10,FALSE))</f>
        <v/>
      </c>
      <c r="AU78" s="995" t="str">
        <f>IF(AU77="","",VLOOKUP(AU77,'シフト記号表（従来型・ユニット型共通）'!$C$6:$L$47,10,FALSE))</f>
        <v/>
      </c>
      <c r="AV78" s="993" t="str">
        <f>IF(AV77="","",VLOOKUP(AV77,'シフト記号表（従来型・ユニット型共通）'!$C$6:$L$47,10,FALSE))</f>
        <v/>
      </c>
      <c r="AW78" s="994" t="str">
        <f>IF(AW77="","",VLOOKUP(AW77,'シフト記号表（従来型・ユニット型共通）'!$C$6:$L$47,10,FALSE))</f>
        <v/>
      </c>
      <c r="AX78" s="994" t="str">
        <f>IF(AX77="","",VLOOKUP(AX77,'シフト記号表（従来型・ユニット型共通）'!$C$6:$L$47,10,FALSE))</f>
        <v/>
      </c>
      <c r="AY78" s="994" t="str">
        <f>IF(AY77="","",VLOOKUP(AY77,'シフト記号表（従来型・ユニット型共通）'!$C$6:$L$47,10,FALSE))</f>
        <v/>
      </c>
      <c r="AZ78" s="994" t="str">
        <f>IF(AZ77="","",VLOOKUP(AZ77,'シフト記号表（従来型・ユニット型共通）'!$C$6:$L$47,10,FALSE))</f>
        <v/>
      </c>
      <c r="BA78" s="994" t="str">
        <f>IF(BA77="","",VLOOKUP(BA77,'シフト記号表（従来型・ユニット型共通）'!$C$6:$L$47,10,FALSE))</f>
        <v/>
      </c>
      <c r="BB78" s="995" t="str">
        <f>IF(BB77="","",VLOOKUP(BB77,'シフト記号表（従来型・ユニット型共通）'!$C$6:$L$47,10,FALSE))</f>
        <v/>
      </c>
      <c r="BC78" s="993" t="str">
        <f>IF(BC77="","",VLOOKUP(BC77,'シフト記号表（従来型・ユニット型共通）'!$C$6:$L$47,10,FALSE))</f>
        <v/>
      </c>
      <c r="BD78" s="994" t="str">
        <f>IF(BD77="","",VLOOKUP(BD77,'シフト記号表（従来型・ユニット型共通）'!$C$6:$L$47,10,FALSE))</f>
        <v/>
      </c>
      <c r="BE78" s="994" t="str">
        <f>IF(BE77="","",VLOOKUP(BE77,'シフト記号表（従来型・ユニット型共通）'!$C$6:$L$47,10,FALSE))</f>
        <v/>
      </c>
      <c r="BF78" s="1039">
        <f>IF($BI$3="４週",SUM(AA78:BB78),IF($BI$3="暦月",SUM(AA78:BE78),""))</f>
        <v>0</v>
      </c>
      <c r="BG78" s="1040"/>
      <c r="BH78" s="1041">
        <f>IF($BI$3="４週",BF78/4,IF($BI$3="暦月",(BF78/($BI$8/7)),""))</f>
        <v>0</v>
      </c>
      <c r="BI78" s="1040"/>
      <c r="BJ78" s="1042"/>
      <c r="BK78" s="1043"/>
      <c r="BL78" s="1043"/>
      <c r="BM78" s="1043"/>
      <c r="BN78" s="1044"/>
    </row>
    <row r="79" spans="2:66" ht="20.25" customHeight="1">
      <c r="B79" s="946">
        <f>B77+1</f>
        <v>32</v>
      </c>
      <c r="C79" s="1002"/>
      <c r="D79" s="1003"/>
      <c r="E79" s="858"/>
      <c r="F79" s="978"/>
      <c r="G79" s="1004"/>
      <c r="H79" s="1005"/>
      <c r="I79" s="981"/>
      <c r="J79" s="982"/>
      <c r="K79" s="981"/>
      <c r="L79" s="982"/>
      <c r="M79" s="1008"/>
      <c r="N79" s="1009"/>
      <c r="O79" s="1010"/>
      <c r="P79" s="1011"/>
      <c r="Q79" s="1011"/>
      <c r="R79" s="1005"/>
      <c r="S79" s="987"/>
      <c r="T79" s="988"/>
      <c r="U79" s="988"/>
      <c r="V79" s="988"/>
      <c r="W79" s="989"/>
      <c r="X79" s="1029" t="s">
        <v>882</v>
      </c>
      <c r="Z79" s="1030"/>
      <c r="AA79" s="1015"/>
      <c r="AB79" s="1016"/>
      <c r="AC79" s="1016"/>
      <c r="AD79" s="1016"/>
      <c r="AE79" s="1016"/>
      <c r="AF79" s="1016"/>
      <c r="AG79" s="1017"/>
      <c r="AH79" s="1015"/>
      <c r="AI79" s="1016"/>
      <c r="AJ79" s="1016"/>
      <c r="AK79" s="1016"/>
      <c r="AL79" s="1016"/>
      <c r="AM79" s="1016"/>
      <c r="AN79" s="1017"/>
      <c r="AO79" s="1015"/>
      <c r="AP79" s="1016"/>
      <c r="AQ79" s="1016"/>
      <c r="AR79" s="1016"/>
      <c r="AS79" s="1016"/>
      <c r="AT79" s="1016"/>
      <c r="AU79" s="1017"/>
      <c r="AV79" s="1015"/>
      <c r="AW79" s="1016"/>
      <c r="AX79" s="1016"/>
      <c r="AY79" s="1016"/>
      <c r="AZ79" s="1016"/>
      <c r="BA79" s="1016"/>
      <c r="BB79" s="1017"/>
      <c r="BC79" s="1015"/>
      <c r="BD79" s="1016"/>
      <c r="BE79" s="1018"/>
      <c r="BF79" s="1019"/>
      <c r="BG79" s="1020"/>
      <c r="BH79" s="1021"/>
      <c r="BI79" s="1022"/>
      <c r="BJ79" s="1023"/>
      <c r="BK79" s="1024"/>
      <c r="BL79" s="1024"/>
      <c r="BM79" s="1024"/>
      <c r="BN79" s="1025"/>
    </row>
    <row r="80" spans="2:66" ht="20.25" customHeight="1">
      <c r="B80" s="975"/>
      <c r="C80" s="976"/>
      <c r="D80" s="977"/>
      <c r="E80" s="858"/>
      <c r="F80" s="978"/>
      <c r="G80" s="1031"/>
      <c r="H80" s="1032"/>
      <c r="I80" s="1033"/>
      <c r="J80" s="1034">
        <f>G79</f>
        <v>0</v>
      </c>
      <c r="K80" s="1033"/>
      <c r="L80" s="1034">
        <f>M79</f>
        <v>0</v>
      </c>
      <c r="M80" s="1035"/>
      <c r="N80" s="1036"/>
      <c r="O80" s="1037"/>
      <c r="P80" s="1038"/>
      <c r="Q80" s="1038"/>
      <c r="R80" s="1032"/>
      <c r="S80" s="987"/>
      <c r="T80" s="988"/>
      <c r="U80" s="988"/>
      <c r="V80" s="988"/>
      <c r="W80" s="989"/>
      <c r="X80" s="1026" t="s">
        <v>885</v>
      </c>
      <c r="Y80" s="1027"/>
      <c r="Z80" s="1028"/>
      <c r="AA80" s="993" t="str">
        <f>IF(AA79="","",VLOOKUP(AA79,'シフト記号表（従来型・ユニット型共通）'!$C$6:$L$47,10,FALSE))</f>
        <v/>
      </c>
      <c r="AB80" s="994" t="str">
        <f>IF(AB79="","",VLOOKUP(AB79,'シフト記号表（従来型・ユニット型共通）'!$C$6:$L$47,10,FALSE))</f>
        <v/>
      </c>
      <c r="AC80" s="994" t="str">
        <f>IF(AC79="","",VLOOKUP(AC79,'シフト記号表（従来型・ユニット型共通）'!$C$6:$L$47,10,FALSE))</f>
        <v/>
      </c>
      <c r="AD80" s="994" t="str">
        <f>IF(AD79="","",VLOOKUP(AD79,'シフト記号表（従来型・ユニット型共通）'!$C$6:$L$47,10,FALSE))</f>
        <v/>
      </c>
      <c r="AE80" s="994" t="str">
        <f>IF(AE79="","",VLOOKUP(AE79,'シフト記号表（従来型・ユニット型共通）'!$C$6:$L$47,10,FALSE))</f>
        <v/>
      </c>
      <c r="AF80" s="994" t="str">
        <f>IF(AF79="","",VLOOKUP(AF79,'シフト記号表（従来型・ユニット型共通）'!$C$6:$L$47,10,FALSE))</f>
        <v/>
      </c>
      <c r="AG80" s="995" t="str">
        <f>IF(AG79="","",VLOOKUP(AG79,'シフト記号表（従来型・ユニット型共通）'!$C$6:$L$47,10,FALSE))</f>
        <v/>
      </c>
      <c r="AH80" s="993" t="str">
        <f>IF(AH79="","",VLOOKUP(AH79,'シフト記号表（従来型・ユニット型共通）'!$C$6:$L$47,10,FALSE))</f>
        <v/>
      </c>
      <c r="AI80" s="994" t="str">
        <f>IF(AI79="","",VLOOKUP(AI79,'シフト記号表（従来型・ユニット型共通）'!$C$6:$L$47,10,FALSE))</f>
        <v/>
      </c>
      <c r="AJ80" s="994" t="str">
        <f>IF(AJ79="","",VLOOKUP(AJ79,'シフト記号表（従来型・ユニット型共通）'!$C$6:$L$47,10,FALSE))</f>
        <v/>
      </c>
      <c r="AK80" s="994" t="str">
        <f>IF(AK79="","",VLOOKUP(AK79,'シフト記号表（従来型・ユニット型共通）'!$C$6:$L$47,10,FALSE))</f>
        <v/>
      </c>
      <c r="AL80" s="994" t="str">
        <f>IF(AL79="","",VLOOKUP(AL79,'シフト記号表（従来型・ユニット型共通）'!$C$6:$L$47,10,FALSE))</f>
        <v/>
      </c>
      <c r="AM80" s="994" t="str">
        <f>IF(AM79="","",VLOOKUP(AM79,'シフト記号表（従来型・ユニット型共通）'!$C$6:$L$47,10,FALSE))</f>
        <v/>
      </c>
      <c r="AN80" s="995" t="str">
        <f>IF(AN79="","",VLOOKUP(AN79,'シフト記号表（従来型・ユニット型共通）'!$C$6:$L$47,10,FALSE))</f>
        <v/>
      </c>
      <c r="AO80" s="993" t="str">
        <f>IF(AO79="","",VLOOKUP(AO79,'シフト記号表（従来型・ユニット型共通）'!$C$6:$L$47,10,FALSE))</f>
        <v/>
      </c>
      <c r="AP80" s="994" t="str">
        <f>IF(AP79="","",VLOOKUP(AP79,'シフト記号表（従来型・ユニット型共通）'!$C$6:$L$47,10,FALSE))</f>
        <v/>
      </c>
      <c r="AQ80" s="994" t="str">
        <f>IF(AQ79="","",VLOOKUP(AQ79,'シフト記号表（従来型・ユニット型共通）'!$C$6:$L$47,10,FALSE))</f>
        <v/>
      </c>
      <c r="AR80" s="994" t="str">
        <f>IF(AR79="","",VLOOKUP(AR79,'シフト記号表（従来型・ユニット型共通）'!$C$6:$L$47,10,FALSE))</f>
        <v/>
      </c>
      <c r="AS80" s="994" t="str">
        <f>IF(AS79="","",VLOOKUP(AS79,'シフト記号表（従来型・ユニット型共通）'!$C$6:$L$47,10,FALSE))</f>
        <v/>
      </c>
      <c r="AT80" s="994" t="str">
        <f>IF(AT79="","",VLOOKUP(AT79,'シフト記号表（従来型・ユニット型共通）'!$C$6:$L$47,10,FALSE))</f>
        <v/>
      </c>
      <c r="AU80" s="995" t="str">
        <f>IF(AU79="","",VLOOKUP(AU79,'シフト記号表（従来型・ユニット型共通）'!$C$6:$L$47,10,FALSE))</f>
        <v/>
      </c>
      <c r="AV80" s="993" t="str">
        <f>IF(AV79="","",VLOOKUP(AV79,'シフト記号表（従来型・ユニット型共通）'!$C$6:$L$47,10,FALSE))</f>
        <v/>
      </c>
      <c r="AW80" s="994" t="str">
        <f>IF(AW79="","",VLOOKUP(AW79,'シフト記号表（従来型・ユニット型共通）'!$C$6:$L$47,10,FALSE))</f>
        <v/>
      </c>
      <c r="AX80" s="994" t="str">
        <f>IF(AX79="","",VLOOKUP(AX79,'シフト記号表（従来型・ユニット型共通）'!$C$6:$L$47,10,FALSE))</f>
        <v/>
      </c>
      <c r="AY80" s="994" t="str">
        <f>IF(AY79="","",VLOOKUP(AY79,'シフト記号表（従来型・ユニット型共通）'!$C$6:$L$47,10,FALSE))</f>
        <v/>
      </c>
      <c r="AZ80" s="994" t="str">
        <f>IF(AZ79="","",VLOOKUP(AZ79,'シフト記号表（従来型・ユニット型共通）'!$C$6:$L$47,10,FALSE))</f>
        <v/>
      </c>
      <c r="BA80" s="994" t="str">
        <f>IF(BA79="","",VLOOKUP(BA79,'シフト記号表（従来型・ユニット型共通）'!$C$6:$L$47,10,FALSE))</f>
        <v/>
      </c>
      <c r="BB80" s="995" t="str">
        <f>IF(BB79="","",VLOOKUP(BB79,'シフト記号表（従来型・ユニット型共通）'!$C$6:$L$47,10,FALSE))</f>
        <v/>
      </c>
      <c r="BC80" s="993" t="str">
        <f>IF(BC79="","",VLOOKUP(BC79,'シフト記号表（従来型・ユニット型共通）'!$C$6:$L$47,10,FALSE))</f>
        <v/>
      </c>
      <c r="BD80" s="994" t="str">
        <f>IF(BD79="","",VLOOKUP(BD79,'シフト記号表（従来型・ユニット型共通）'!$C$6:$L$47,10,FALSE))</f>
        <v/>
      </c>
      <c r="BE80" s="994" t="str">
        <f>IF(BE79="","",VLOOKUP(BE79,'シフト記号表（従来型・ユニット型共通）'!$C$6:$L$47,10,FALSE))</f>
        <v/>
      </c>
      <c r="BF80" s="1039">
        <f>IF($BI$3="４週",SUM(AA80:BB80),IF($BI$3="暦月",SUM(AA80:BE80),""))</f>
        <v>0</v>
      </c>
      <c r="BG80" s="1040"/>
      <c r="BH80" s="1041">
        <f>IF($BI$3="４週",BF80/4,IF($BI$3="暦月",(BF80/($BI$8/7)),""))</f>
        <v>0</v>
      </c>
      <c r="BI80" s="1040"/>
      <c r="BJ80" s="1042"/>
      <c r="BK80" s="1043"/>
      <c r="BL80" s="1043"/>
      <c r="BM80" s="1043"/>
      <c r="BN80" s="1044"/>
    </row>
    <row r="81" spans="2:66" ht="20.25" customHeight="1">
      <c r="B81" s="946">
        <f>B79+1</f>
        <v>33</v>
      </c>
      <c r="C81" s="1002"/>
      <c r="D81" s="1003"/>
      <c r="E81" s="858"/>
      <c r="F81" s="978"/>
      <c r="G81" s="1004"/>
      <c r="H81" s="1005"/>
      <c r="I81" s="981"/>
      <c r="J81" s="982"/>
      <c r="K81" s="981"/>
      <c r="L81" s="982"/>
      <c r="M81" s="1008"/>
      <c r="N81" s="1009"/>
      <c r="O81" s="1010"/>
      <c r="P81" s="1011"/>
      <c r="Q81" s="1011"/>
      <c r="R81" s="1005"/>
      <c r="S81" s="987"/>
      <c r="T81" s="988"/>
      <c r="U81" s="988"/>
      <c r="V81" s="988"/>
      <c r="W81" s="989"/>
      <c r="X81" s="1029" t="s">
        <v>882</v>
      </c>
      <c r="Z81" s="1030"/>
      <c r="AA81" s="1015"/>
      <c r="AB81" s="1016"/>
      <c r="AC81" s="1016"/>
      <c r="AD81" s="1016"/>
      <c r="AE81" s="1016"/>
      <c r="AF81" s="1016"/>
      <c r="AG81" s="1017"/>
      <c r="AH81" s="1015"/>
      <c r="AI81" s="1016"/>
      <c r="AJ81" s="1016"/>
      <c r="AK81" s="1016"/>
      <c r="AL81" s="1016"/>
      <c r="AM81" s="1016"/>
      <c r="AN81" s="1017"/>
      <c r="AO81" s="1015"/>
      <c r="AP81" s="1016"/>
      <c r="AQ81" s="1016"/>
      <c r="AR81" s="1016"/>
      <c r="AS81" s="1016"/>
      <c r="AT81" s="1016"/>
      <c r="AU81" s="1017"/>
      <c r="AV81" s="1015"/>
      <c r="AW81" s="1016"/>
      <c r="AX81" s="1016"/>
      <c r="AY81" s="1016"/>
      <c r="AZ81" s="1016"/>
      <c r="BA81" s="1016"/>
      <c r="BB81" s="1017"/>
      <c r="BC81" s="1015"/>
      <c r="BD81" s="1016"/>
      <c r="BE81" s="1018"/>
      <c r="BF81" s="1019"/>
      <c r="BG81" s="1020"/>
      <c r="BH81" s="1021"/>
      <c r="BI81" s="1022"/>
      <c r="BJ81" s="1023"/>
      <c r="BK81" s="1024"/>
      <c r="BL81" s="1024"/>
      <c r="BM81" s="1024"/>
      <c r="BN81" s="1025"/>
    </row>
    <row r="82" spans="2:66" ht="20.25" customHeight="1">
      <c r="B82" s="975"/>
      <c r="C82" s="976"/>
      <c r="D82" s="977"/>
      <c r="E82" s="858"/>
      <c r="F82" s="978"/>
      <c r="G82" s="1031"/>
      <c r="H82" s="1032"/>
      <c r="I82" s="1033"/>
      <c r="J82" s="1034">
        <f>G81</f>
        <v>0</v>
      </c>
      <c r="K82" s="1033"/>
      <c r="L82" s="1034">
        <f>M81</f>
        <v>0</v>
      </c>
      <c r="M82" s="1035"/>
      <c r="N82" s="1036"/>
      <c r="O82" s="1037"/>
      <c r="P82" s="1038"/>
      <c r="Q82" s="1038"/>
      <c r="R82" s="1032"/>
      <c r="S82" s="987"/>
      <c r="T82" s="988"/>
      <c r="U82" s="988"/>
      <c r="V82" s="988"/>
      <c r="W82" s="989"/>
      <c r="X82" s="1026" t="s">
        <v>885</v>
      </c>
      <c r="Y82" s="1027"/>
      <c r="Z82" s="1028"/>
      <c r="AA82" s="993" t="str">
        <f>IF(AA81="","",VLOOKUP(AA81,'シフト記号表（従来型・ユニット型共通）'!$C$6:$L$47,10,FALSE))</f>
        <v/>
      </c>
      <c r="AB82" s="994" t="str">
        <f>IF(AB81="","",VLOOKUP(AB81,'シフト記号表（従来型・ユニット型共通）'!$C$6:$L$47,10,FALSE))</f>
        <v/>
      </c>
      <c r="AC82" s="994" t="str">
        <f>IF(AC81="","",VLOOKUP(AC81,'シフト記号表（従来型・ユニット型共通）'!$C$6:$L$47,10,FALSE))</f>
        <v/>
      </c>
      <c r="AD82" s="994" t="str">
        <f>IF(AD81="","",VLOOKUP(AD81,'シフト記号表（従来型・ユニット型共通）'!$C$6:$L$47,10,FALSE))</f>
        <v/>
      </c>
      <c r="AE82" s="994" t="str">
        <f>IF(AE81="","",VLOOKUP(AE81,'シフト記号表（従来型・ユニット型共通）'!$C$6:$L$47,10,FALSE))</f>
        <v/>
      </c>
      <c r="AF82" s="994" t="str">
        <f>IF(AF81="","",VLOOKUP(AF81,'シフト記号表（従来型・ユニット型共通）'!$C$6:$L$47,10,FALSE))</f>
        <v/>
      </c>
      <c r="AG82" s="995" t="str">
        <f>IF(AG81="","",VLOOKUP(AG81,'シフト記号表（従来型・ユニット型共通）'!$C$6:$L$47,10,FALSE))</f>
        <v/>
      </c>
      <c r="AH82" s="993" t="str">
        <f>IF(AH81="","",VLOOKUP(AH81,'シフト記号表（従来型・ユニット型共通）'!$C$6:$L$47,10,FALSE))</f>
        <v/>
      </c>
      <c r="AI82" s="994" t="str">
        <f>IF(AI81="","",VLOOKUP(AI81,'シフト記号表（従来型・ユニット型共通）'!$C$6:$L$47,10,FALSE))</f>
        <v/>
      </c>
      <c r="AJ82" s="994" t="str">
        <f>IF(AJ81="","",VLOOKUP(AJ81,'シフト記号表（従来型・ユニット型共通）'!$C$6:$L$47,10,FALSE))</f>
        <v/>
      </c>
      <c r="AK82" s="994" t="str">
        <f>IF(AK81="","",VLOOKUP(AK81,'シフト記号表（従来型・ユニット型共通）'!$C$6:$L$47,10,FALSE))</f>
        <v/>
      </c>
      <c r="AL82" s="994" t="str">
        <f>IF(AL81="","",VLOOKUP(AL81,'シフト記号表（従来型・ユニット型共通）'!$C$6:$L$47,10,FALSE))</f>
        <v/>
      </c>
      <c r="AM82" s="994" t="str">
        <f>IF(AM81="","",VLOOKUP(AM81,'シフト記号表（従来型・ユニット型共通）'!$C$6:$L$47,10,FALSE))</f>
        <v/>
      </c>
      <c r="AN82" s="995" t="str">
        <f>IF(AN81="","",VLOOKUP(AN81,'シフト記号表（従来型・ユニット型共通）'!$C$6:$L$47,10,FALSE))</f>
        <v/>
      </c>
      <c r="AO82" s="993" t="str">
        <f>IF(AO81="","",VLOOKUP(AO81,'シフト記号表（従来型・ユニット型共通）'!$C$6:$L$47,10,FALSE))</f>
        <v/>
      </c>
      <c r="AP82" s="994" t="str">
        <f>IF(AP81="","",VLOOKUP(AP81,'シフト記号表（従来型・ユニット型共通）'!$C$6:$L$47,10,FALSE))</f>
        <v/>
      </c>
      <c r="AQ82" s="994" t="str">
        <f>IF(AQ81="","",VLOOKUP(AQ81,'シフト記号表（従来型・ユニット型共通）'!$C$6:$L$47,10,FALSE))</f>
        <v/>
      </c>
      <c r="AR82" s="994" t="str">
        <f>IF(AR81="","",VLOOKUP(AR81,'シフト記号表（従来型・ユニット型共通）'!$C$6:$L$47,10,FALSE))</f>
        <v/>
      </c>
      <c r="AS82" s="994" t="str">
        <f>IF(AS81="","",VLOOKUP(AS81,'シフト記号表（従来型・ユニット型共通）'!$C$6:$L$47,10,FALSE))</f>
        <v/>
      </c>
      <c r="AT82" s="994" t="str">
        <f>IF(AT81="","",VLOOKUP(AT81,'シフト記号表（従来型・ユニット型共通）'!$C$6:$L$47,10,FALSE))</f>
        <v/>
      </c>
      <c r="AU82" s="995" t="str">
        <f>IF(AU81="","",VLOOKUP(AU81,'シフト記号表（従来型・ユニット型共通）'!$C$6:$L$47,10,FALSE))</f>
        <v/>
      </c>
      <c r="AV82" s="993" t="str">
        <f>IF(AV81="","",VLOOKUP(AV81,'シフト記号表（従来型・ユニット型共通）'!$C$6:$L$47,10,FALSE))</f>
        <v/>
      </c>
      <c r="AW82" s="994" t="str">
        <f>IF(AW81="","",VLOOKUP(AW81,'シフト記号表（従来型・ユニット型共通）'!$C$6:$L$47,10,FALSE))</f>
        <v/>
      </c>
      <c r="AX82" s="994" t="str">
        <f>IF(AX81="","",VLOOKUP(AX81,'シフト記号表（従来型・ユニット型共通）'!$C$6:$L$47,10,FALSE))</f>
        <v/>
      </c>
      <c r="AY82" s="994" t="str">
        <f>IF(AY81="","",VLOOKUP(AY81,'シフト記号表（従来型・ユニット型共通）'!$C$6:$L$47,10,FALSE))</f>
        <v/>
      </c>
      <c r="AZ82" s="994" t="str">
        <f>IF(AZ81="","",VLOOKUP(AZ81,'シフト記号表（従来型・ユニット型共通）'!$C$6:$L$47,10,FALSE))</f>
        <v/>
      </c>
      <c r="BA82" s="994" t="str">
        <f>IF(BA81="","",VLOOKUP(BA81,'シフト記号表（従来型・ユニット型共通）'!$C$6:$L$47,10,FALSE))</f>
        <v/>
      </c>
      <c r="BB82" s="995" t="str">
        <f>IF(BB81="","",VLOOKUP(BB81,'シフト記号表（従来型・ユニット型共通）'!$C$6:$L$47,10,FALSE))</f>
        <v/>
      </c>
      <c r="BC82" s="993" t="str">
        <f>IF(BC81="","",VLOOKUP(BC81,'シフト記号表（従来型・ユニット型共通）'!$C$6:$L$47,10,FALSE))</f>
        <v/>
      </c>
      <c r="BD82" s="994" t="str">
        <f>IF(BD81="","",VLOOKUP(BD81,'シフト記号表（従来型・ユニット型共通）'!$C$6:$L$47,10,FALSE))</f>
        <v/>
      </c>
      <c r="BE82" s="994" t="str">
        <f>IF(BE81="","",VLOOKUP(BE81,'シフト記号表（従来型・ユニット型共通）'!$C$6:$L$47,10,FALSE))</f>
        <v/>
      </c>
      <c r="BF82" s="1039">
        <f>IF($BI$3="４週",SUM(AA82:BB82),IF($BI$3="暦月",SUM(AA82:BE82),""))</f>
        <v>0</v>
      </c>
      <c r="BG82" s="1040"/>
      <c r="BH82" s="1041">
        <f>IF($BI$3="４週",BF82/4,IF($BI$3="暦月",(BF82/($BI$8/7)),""))</f>
        <v>0</v>
      </c>
      <c r="BI82" s="1040"/>
      <c r="BJ82" s="1042"/>
      <c r="BK82" s="1043"/>
      <c r="BL82" s="1043"/>
      <c r="BM82" s="1043"/>
      <c r="BN82" s="1044"/>
    </row>
    <row r="83" spans="2:66" ht="20.25" customHeight="1">
      <c r="B83" s="946">
        <f>B81+1</f>
        <v>34</v>
      </c>
      <c r="C83" s="1002"/>
      <c r="D83" s="1003"/>
      <c r="E83" s="858"/>
      <c r="F83" s="978"/>
      <c r="G83" s="1004"/>
      <c r="H83" s="1005"/>
      <c r="I83" s="981"/>
      <c r="J83" s="982"/>
      <c r="K83" s="981"/>
      <c r="L83" s="982"/>
      <c r="M83" s="1008"/>
      <c r="N83" s="1009"/>
      <c r="O83" s="1010"/>
      <c r="P83" s="1011"/>
      <c r="Q83" s="1011"/>
      <c r="R83" s="1005"/>
      <c r="S83" s="987"/>
      <c r="T83" s="988"/>
      <c r="U83" s="988"/>
      <c r="V83" s="988"/>
      <c r="W83" s="989"/>
      <c r="X83" s="1029" t="s">
        <v>882</v>
      </c>
      <c r="Z83" s="1030"/>
      <c r="AA83" s="1015"/>
      <c r="AB83" s="1016"/>
      <c r="AC83" s="1016"/>
      <c r="AD83" s="1016"/>
      <c r="AE83" s="1016"/>
      <c r="AF83" s="1016"/>
      <c r="AG83" s="1017"/>
      <c r="AH83" s="1015"/>
      <c r="AI83" s="1016"/>
      <c r="AJ83" s="1016"/>
      <c r="AK83" s="1016"/>
      <c r="AL83" s="1016"/>
      <c r="AM83" s="1016"/>
      <c r="AN83" s="1017"/>
      <c r="AO83" s="1015"/>
      <c r="AP83" s="1016"/>
      <c r="AQ83" s="1016"/>
      <c r="AR83" s="1016"/>
      <c r="AS83" s="1016"/>
      <c r="AT83" s="1016"/>
      <c r="AU83" s="1017"/>
      <c r="AV83" s="1015"/>
      <c r="AW83" s="1016"/>
      <c r="AX83" s="1016"/>
      <c r="AY83" s="1016"/>
      <c r="AZ83" s="1016"/>
      <c r="BA83" s="1016"/>
      <c r="BB83" s="1017"/>
      <c r="BC83" s="1015"/>
      <c r="BD83" s="1016"/>
      <c r="BE83" s="1018"/>
      <c r="BF83" s="1019"/>
      <c r="BG83" s="1020"/>
      <c r="BH83" s="1021"/>
      <c r="BI83" s="1022"/>
      <c r="BJ83" s="1023"/>
      <c r="BK83" s="1024"/>
      <c r="BL83" s="1024"/>
      <c r="BM83" s="1024"/>
      <c r="BN83" s="1025"/>
    </row>
    <row r="84" spans="2:66" ht="20.25" customHeight="1">
      <c r="B84" s="975"/>
      <c r="C84" s="976"/>
      <c r="D84" s="977"/>
      <c r="E84" s="858"/>
      <c r="F84" s="978"/>
      <c r="G84" s="1031"/>
      <c r="H84" s="1032"/>
      <c r="I84" s="1033"/>
      <c r="J84" s="1034">
        <f>G83</f>
        <v>0</v>
      </c>
      <c r="K84" s="1033"/>
      <c r="L84" s="1034">
        <f>M83</f>
        <v>0</v>
      </c>
      <c r="M84" s="1035"/>
      <c r="N84" s="1036"/>
      <c r="O84" s="1037"/>
      <c r="P84" s="1038"/>
      <c r="Q84" s="1038"/>
      <c r="R84" s="1032"/>
      <c r="S84" s="987"/>
      <c r="T84" s="988"/>
      <c r="U84" s="988"/>
      <c r="V84" s="988"/>
      <c r="W84" s="989"/>
      <c r="X84" s="1026" t="s">
        <v>885</v>
      </c>
      <c r="Y84" s="1027"/>
      <c r="Z84" s="1028"/>
      <c r="AA84" s="993" t="str">
        <f>IF(AA83="","",VLOOKUP(AA83,'シフト記号表（従来型・ユニット型共通）'!$C$6:$L$47,10,FALSE))</f>
        <v/>
      </c>
      <c r="AB84" s="994" t="str">
        <f>IF(AB83="","",VLOOKUP(AB83,'シフト記号表（従来型・ユニット型共通）'!$C$6:$L$47,10,FALSE))</f>
        <v/>
      </c>
      <c r="AC84" s="994" t="str">
        <f>IF(AC83="","",VLOOKUP(AC83,'シフト記号表（従来型・ユニット型共通）'!$C$6:$L$47,10,FALSE))</f>
        <v/>
      </c>
      <c r="AD84" s="994" t="str">
        <f>IF(AD83="","",VLOOKUP(AD83,'シフト記号表（従来型・ユニット型共通）'!$C$6:$L$47,10,FALSE))</f>
        <v/>
      </c>
      <c r="AE84" s="994" t="str">
        <f>IF(AE83="","",VLOOKUP(AE83,'シフト記号表（従来型・ユニット型共通）'!$C$6:$L$47,10,FALSE))</f>
        <v/>
      </c>
      <c r="AF84" s="994" t="str">
        <f>IF(AF83="","",VLOOKUP(AF83,'シフト記号表（従来型・ユニット型共通）'!$C$6:$L$47,10,FALSE))</f>
        <v/>
      </c>
      <c r="AG84" s="995" t="str">
        <f>IF(AG83="","",VLOOKUP(AG83,'シフト記号表（従来型・ユニット型共通）'!$C$6:$L$47,10,FALSE))</f>
        <v/>
      </c>
      <c r="AH84" s="993" t="str">
        <f>IF(AH83="","",VLOOKUP(AH83,'シフト記号表（従来型・ユニット型共通）'!$C$6:$L$47,10,FALSE))</f>
        <v/>
      </c>
      <c r="AI84" s="994" t="str">
        <f>IF(AI83="","",VLOOKUP(AI83,'シフト記号表（従来型・ユニット型共通）'!$C$6:$L$47,10,FALSE))</f>
        <v/>
      </c>
      <c r="AJ84" s="994" t="str">
        <f>IF(AJ83="","",VLOOKUP(AJ83,'シフト記号表（従来型・ユニット型共通）'!$C$6:$L$47,10,FALSE))</f>
        <v/>
      </c>
      <c r="AK84" s="994" t="str">
        <f>IF(AK83="","",VLOOKUP(AK83,'シフト記号表（従来型・ユニット型共通）'!$C$6:$L$47,10,FALSE))</f>
        <v/>
      </c>
      <c r="AL84" s="994" t="str">
        <f>IF(AL83="","",VLOOKUP(AL83,'シフト記号表（従来型・ユニット型共通）'!$C$6:$L$47,10,FALSE))</f>
        <v/>
      </c>
      <c r="AM84" s="994" t="str">
        <f>IF(AM83="","",VLOOKUP(AM83,'シフト記号表（従来型・ユニット型共通）'!$C$6:$L$47,10,FALSE))</f>
        <v/>
      </c>
      <c r="AN84" s="995" t="str">
        <f>IF(AN83="","",VLOOKUP(AN83,'シフト記号表（従来型・ユニット型共通）'!$C$6:$L$47,10,FALSE))</f>
        <v/>
      </c>
      <c r="AO84" s="993" t="str">
        <f>IF(AO83="","",VLOOKUP(AO83,'シフト記号表（従来型・ユニット型共通）'!$C$6:$L$47,10,FALSE))</f>
        <v/>
      </c>
      <c r="AP84" s="994" t="str">
        <f>IF(AP83="","",VLOOKUP(AP83,'シフト記号表（従来型・ユニット型共通）'!$C$6:$L$47,10,FALSE))</f>
        <v/>
      </c>
      <c r="AQ84" s="994" t="str">
        <f>IF(AQ83="","",VLOOKUP(AQ83,'シフト記号表（従来型・ユニット型共通）'!$C$6:$L$47,10,FALSE))</f>
        <v/>
      </c>
      <c r="AR84" s="994" t="str">
        <f>IF(AR83="","",VLOOKUP(AR83,'シフト記号表（従来型・ユニット型共通）'!$C$6:$L$47,10,FALSE))</f>
        <v/>
      </c>
      <c r="AS84" s="994" t="str">
        <f>IF(AS83="","",VLOOKUP(AS83,'シフト記号表（従来型・ユニット型共通）'!$C$6:$L$47,10,FALSE))</f>
        <v/>
      </c>
      <c r="AT84" s="994" t="str">
        <f>IF(AT83="","",VLOOKUP(AT83,'シフト記号表（従来型・ユニット型共通）'!$C$6:$L$47,10,FALSE))</f>
        <v/>
      </c>
      <c r="AU84" s="995" t="str">
        <f>IF(AU83="","",VLOOKUP(AU83,'シフト記号表（従来型・ユニット型共通）'!$C$6:$L$47,10,FALSE))</f>
        <v/>
      </c>
      <c r="AV84" s="993" t="str">
        <f>IF(AV83="","",VLOOKUP(AV83,'シフト記号表（従来型・ユニット型共通）'!$C$6:$L$47,10,FALSE))</f>
        <v/>
      </c>
      <c r="AW84" s="994" t="str">
        <f>IF(AW83="","",VLOOKUP(AW83,'シフト記号表（従来型・ユニット型共通）'!$C$6:$L$47,10,FALSE))</f>
        <v/>
      </c>
      <c r="AX84" s="994" t="str">
        <f>IF(AX83="","",VLOOKUP(AX83,'シフト記号表（従来型・ユニット型共通）'!$C$6:$L$47,10,FALSE))</f>
        <v/>
      </c>
      <c r="AY84" s="994" t="str">
        <f>IF(AY83="","",VLOOKUP(AY83,'シフト記号表（従来型・ユニット型共通）'!$C$6:$L$47,10,FALSE))</f>
        <v/>
      </c>
      <c r="AZ84" s="994" t="str">
        <f>IF(AZ83="","",VLOOKUP(AZ83,'シフト記号表（従来型・ユニット型共通）'!$C$6:$L$47,10,FALSE))</f>
        <v/>
      </c>
      <c r="BA84" s="994" t="str">
        <f>IF(BA83="","",VLOOKUP(BA83,'シフト記号表（従来型・ユニット型共通）'!$C$6:$L$47,10,FALSE))</f>
        <v/>
      </c>
      <c r="BB84" s="995" t="str">
        <f>IF(BB83="","",VLOOKUP(BB83,'シフト記号表（従来型・ユニット型共通）'!$C$6:$L$47,10,FALSE))</f>
        <v/>
      </c>
      <c r="BC84" s="993" t="str">
        <f>IF(BC83="","",VLOOKUP(BC83,'シフト記号表（従来型・ユニット型共通）'!$C$6:$L$47,10,FALSE))</f>
        <v/>
      </c>
      <c r="BD84" s="994" t="str">
        <f>IF(BD83="","",VLOOKUP(BD83,'シフト記号表（従来型・ユニット型共通）'!$C$6:$L$47,10,FALSE))</f>
        <v/>
      </c>
      <c r="BE84" s="994" t="str">
        <f>IF(BE83="","",VLOOKUP(BE83,'シフト記号表（従来型・ユニット型共通）'!$C$6:$L$47,10,FALSE))</f>
        <v/>
      </c>
      <c r="BF84" s="1039">
        <f>IF($BI$3="４週",SUM(AA84:BB84),IF($BI$3="暦月",SUM(AA84:BE84),""))</f>
        <v>0</v>
      </c>
      <c r="BG84" s="1040"/>
      <c r="BH84" s="1041">
        <f>IF($BI$3="４週",BF84/4,IF($BI$3="暦月",(BF84/($BI$8/7)),""))</f>
        <v>0</v>
      </c>
      <c r="BI84" s="1040"/>
      <c r="BJ84" s="1042"/>
      <c r="BK84" s="1043"/>
      <c r="BL84" s="1043"/>
      <c r="BM84" s="1043"/>
      <c r="BN84" s="1044"/>
    </row>
    <row r="85" spans="2:66" ht="20.25" customHeight="1">
      <c r="B85" s="946">
        <f>B83+1</f>
        <v>35</v>
      </c>
      <c r="C85" s="1002"/>
      <c r="D85" s="1003"/>
      <c r="E85" s="858"/>
      <c r="F85" s="978"/>
      <c r="G85" s="1004"/>
      <c r="H85" s="1005"/>
      <c r="I85" s="981"/>
      <c r="J85" s="982"/>
      <c r="K85" s="981"/>
      <c r="L85" s="982"/>
      <c r="M85" s="1008"/>
      <c r="N85" s="1009"/>
      <c r="O85" s="1010"/>
      <c r="P85" s="1011"/>
      <c r="Q85" s="1011"/>
      <c r="R85" s="1005"/>
      <c r="S85" s="987"/>
      <c r="T85" s="988"/>
      <c r="U85" s="988"/>
      <c r="V85" s="988"/>
      <c r="W85" s="989"/>
      <c r="X85" s="1029" t="s">
        <v>882</v>
      </c>
      <c r="Z85" s="1030"/>
      <c r="AA85" s="1015"/>
      <c r="AB85" s="1016"/>
      <c r="AC85" s="1016"/>
      <c r="AD85" s="1016"/>
      <c r="AE85" s="1016"/>
      <c r="AF85" s="1016"/>
      <c r="AG85" s="1017"/>
      <c r="AH85" s="1015"/>
      <c r="AI85" s="1016"/>
      <c r="AJ85" s="1016"/>
      <c r="AK85" s="1016"/>
      <c r="AL85" s="1016"/>
      <c r="AM85" s="1016"/>
      <c r="AN85" s="1017"/>
      <c r="AO85" s="1015"/>
      <c r="AP85" s="1016"/>
      <c r="AQ85" s="1016"/>
      <c r="AR85" s="1016"/>
      <c r="AS85" s="1016"/>
      <c r="AT85" s="1016"/>
      <c r="AU85" s="1017"/>
      <c r="AV85" s="1015"/>
      <c r="AW85" s="1016"/>
      <c r="AX85" s="1016"/>
      <c r="AY85" s="1016"/>
      <c r="AZ85" s="1016"/>
      <c r="BA85" s="1016"/>
      <c r="BB85" s="1017"/>
      <c r="BC85" s="1015"/>
      <c r="BD85" s="1016"/>
      <c r="BE85" s="1018"/>
      <c r="BF85" s="1019"/>
      <c r="BG85" s="1020"/>
      <c r="BH85" s="1021"/>
      <c r="BI85" s="1022"/>
      <c r="BJ85" s="1023"/>
      <c r="BK85" s="1024"/>
      <c r="BL85" s="1024"/>
      <c r="BM85" s="1024"/>
      <c r="BN85" s="1025"/>
    </row>
    <row r="86" spans="2:66" ht="20.25" customHeight="1">
      <c r="B86" s="975"/>
      <c r="C86" s="976"/>
      <c r="D86" s="977"/>
      <c r="E86" s="858"/>
      <c r="F86" s="978"/>
      <c r="G86" s="1031"/>
      <c r="H86" s="1032"/>
      <c r="I86" s="1033"/>
      <c r="J86" s="1034">
        <f>G85</f>
        <v>0</v>
      </c>
      <c r="K86" s="1033"/>
      <c r="L86" s="1034">
        <f>M85</f>
        <v>0</v>
      </c>
      <c r="M86" s="1035"/>
      <c r="N86" s="1036"/>
      <c r="O86" s="1037"/>
      <c r="P86" s="1038"/>
      <c r="Q86" s="1038"/>
      <c r="R86" s="1032"/>
      <c r="S86" s="987"/>
      <c r="T86" s="988"/>
      <c r="U86" s="988"/>
      <c r="V86" s="988"/>
      <c r="W86" s="989"/>
      <c r="X86" s="1026" t="s">
        <v>885</v>
      </c>
      <c r="Y86" s="1027"/>
      <c r="Z86" s="1028"/>
      <c r="AA86" s="993" t="str">
        <f>IF(AA85="","",VLOOKUP(AA85,'シフト記号表（従来型・ユニット型共通）'!$C$6:$L$47,10,FALSE))</f>
        <v/>
      </c>
      <c r="AB86" s="994" t="str">
        <f>IF(AB85="","",VLOOKUP(AB85,'シフト記号表（従来型・ユニット型共通）'!$C$6:$L$47,10,FALSE))</f>
        <v/>
      </c>
      <c r="AC86" s="994" t="str">
        <f>IF(AC85="","",VLOOKUP(AC85,'シフト記号表（従来型・ユニット型共通）'!$C$6:$L$47,10,FALSE))</f>
        <v/>
      </c>
      <c r="AD86" s="994" t="str">
        <f>IF(AD85="","",VLOOKUP(AD85,'シフト記号表（従来型・ユニット型共通）'!$C$6:$L$47,10,FALSE))</f>
        <v/>
      </c>
      <c r="AE86" s="994" t="str">
        <f>IF(AE85="","",VLOOKUP(AE85,'シフト記号表（従来型・ユニット型共通）'!$C$6:$L$47,10,FALSE))</f>
        <v/>
      </c>
      <c r="AF86" s="994" t="str">
        <f>IF(AF85="","",VLOOKUP(AF85,'シフト記号表（従来型・ユニット型共通）'!$C$6:$L$47,10,FALSE))</f>
        <v/>
      </c>
      <c r="AG86" s="995" t="str">
        <f>IF(AG85="","",VLOOKUP(AG85,'シフト記号表（従来型・ユニット型共通）'!$C$6:$L$47,10,FALSE))</f>
        <v/>
      </c>
      <c r="AH86" s="993" t="str">
        <f>IF(AH85="","",VLOOKUP(AH85,'シフト記号表（従来型・ユニット型共通）'!$C$6:$L$47,10,FALSE))</f>
        <v/>
      </c>
      <c r="AI86" s="994" t="str">
        <f>IF(AI85="","",VLOOKUP(AI85,'シフト記号表（従来型・ユニット型共通）'!$C$6:$L$47,10,FALSE))</f>
        <v/>
      </c>
      <c r="AJ86" s="994" t="str">
        <f>IF(AJ85="","",VLOOKUP(AJ85,'シフト記号表（従来型・ユニット型共通）'!$C$6:$L$47,10,FALSE))</f>
        <v/>
      </c>
      <c r="AK86" s="994" t="str">
        <f>IF(AK85="","",VLOOKUP(AK85,'シフト記号表（従来型・ユニット型共通）'!$C$6:$L$47,10,FALSE))</f>
        <v/>
      </c>
      <c r="AL86" s="994" t="str">
        <f>IF(AL85="","",VLOOKUP(AL85,'シフト記号表（従来型・ユニット型共通）'!$C$6:$L$47,10,FALSE))</f>
        <v/>
      </c>
      <c r="AM86" s="994" t="str">
        <f>IF(AM85="","",VLOOKUP(AM85,'シフト記号表（従来型・ユニット型共通）'!$C$6:$L$47,10,FALSE))</f>
        <v/>
      </c>
      <c r="AN86" s="995" t="str">
        <f>IF(AN85="","",VLOOKUP(AN85,'シフト記号表（従来型・ユニット型共通）'!$C$6:$L$47,10,FALSE))</f>
        <v/>
      </c>
      <c r="AO86" s="993" t="str">
        <f>IF(AO85="","",VLOOKUP(AO85,'シフト記号表（従来型・ユニット型共通）'!$C$6:$L$47,10,FALSE))</f>
        <v/>
      </c>
      <c r="AP86" s="994" t="str">
        <f>IF(AP85="","",VLOOKUP(AP85,'シフト記号表（従来型・ユニット型共通）'!$C$6:$L$47,10,FALSE))</f>
        <v/>
      </c>
      <c r="AQ86" s="994" t="str">
        <f>IF(AQ85="","",VLOOKUP(AQ85,'シフト記号表（従来型・ユニット型共通）'!$C$6:$L$47,10,FALSE))</f>
        <v/>
      </c>
      <c r="AR86" s="994" t="str">
        <f>IF(AR85="","",VLOOKUP(AR85,'シフト記号表（従来型・ユニット型共通）'!$C$6:$L$47,10,FALSE))</f>
        <v/>
      </c>
      <c r="AS86" s="994" t="str">
        <f>IF(AS85="","",VLOOKUP(AS85,'シフト記号表（従来型・ユニット型共通）'!$C$6:$L$47,10,FALSE))</f>
        <v/>
      </c>
      <c r="AT86" s="994" t="str">
        <f>IF(AT85="","",VLOOKUP(AT85,'シフト記号表（従来型・ユニット型共通）'!$C$6:$L$47,10,FALSE))</f>
        <v/>
      </c>
      <c r="AU86" s="995" t="str">
        <f>IF(AU85="","",VLOOKUP(AU85,'シフト記号表（従来型・ユニット型共通）'!$C$6:$L$47,10,FALSE))</f>
        <v/>
      </c>
      <c r="AV86" s="993" t="str">
        <f>IF(AV85="","",VLOOKUP(AV85,'シフト記号表（従来型・ユニット型共通）'!$C$6:$L$47,10,FALSE))</f>
        <v/>
      </c>
      <c r="AW86" s="994" t="str">
        <f>IF(AW85="","",VLOOKUP(AW85,'シフト記号表（従来型・ユニット型共通）'!$C$6:$L$47,10,FALSE))</f>
        <v/>
      </c>
      <c r="AX86" s="994" t="str">
        <f>IF(AX85="","",VLOOKUP(AX85,'シフト記号表（従来型・ユニット型共通）'!$C$6:$L$47,10,FALSE))</f>
        <v/>
      </c>
      <c r="AY86" s="994" t="str">
        <f>IF(AY85="","",VLOOKUP(AY85,'シフト記号表（従来型・ユニット型共通）'!$C$6:$L$47,10,FALSE))</f>
        <v/>
      </c>
      <c r="AZ86" s="994" t="str">
        <f>IF(AZ85="","",VLOOKUP(AZ85,'シフト記号表（従来型・ユニット型共通）'!$C$6:$L$47,10,FALSE))</f>
        <v/>
      </c>
      <c r="BA86" s="994" t="str">
        <f>IF(BA85="","",VLOOKUP(BA85,'シフト記号表（従来型・ユニット型共通）'!$C$6:$L$47,10,FALSE))</f>
        <v/>
      </c>
      <c r="BB86" s="995" t="str">
        <f>IF(BB85="","",VLOOKUP(BB85,'シフト記号表（従来型・ユニット型共通）'!$C$6:$L$47,10,FALSE))</f>
        <v/>
      </c>
      <c r="BC86" s="993" t="str">
        <f>IF(BC85="","",VLOOKUP(BC85,'シフト記号表（従来型・ユニット型共通）'!$C$6:$L$47,10,FALSE))</f>
        <v/>
      </c>
      <c r="BD86" s="994" t="str">
        <f>IF(BD85="","",VLOOKUP(BD85,'シフト記号表（従来型・ユニット型共通）'!$C$6:$L$47,10,FALSE))</f>
        <v/>
      </c>
      <c r="BE86" s="994" t="str">
        <f>IF(BE85="","",VLOOKUP(BE85,'シフト記号表（従来型・ユニット型共通）'!$C$6:$L$47,10,FALSE))</f>
        <v/>
      </c>
      <c r="BF86" s="1039">
        <f>IF($BI$3="４週",SUM(AA86:BB86),IF($BI$3="暦月",SUM(AA86:BE86),""))</f>
        <v>0</v>
      </c>
      <c r="BG86" s="1040"/>
      <c r="BH86" s="1041">
        <f>IF($BI$3="４週",BF86/4,IF($BI$3="暦月",(BF86/($BI$8/7)),""))</f>
        <v>0</v>
      </c>
      <c r="BI86" s="1040"/>
      <c r="BJ86" s="1042"/>
      <c r="BK86" s="1043"/>
      <c r="BL86" s="1043"/>
      <c r="BM86" s="1043"/>
      <c r="BN86" s="1044"/>
    </row>
    <row r="87" spans="2:66" ht="20.25" customHeight="1">
      <c r="B87" s="946">
        <f>B85+1</f>
        <v>36</v>
      </c>
      <c r="C87" s="1002"/>
      <c r="D87" s="1003"/>
      <c r="E87" s="858"/>
      <c r="F87" s="978"/>
      <c r="G87" s="1004"/>
      <c r="H87" s="1005"/>
      <c r="I87" s="981"/>
      <c r="J87" s="982"/>
      <c r="K87" s="981"/>
      <c r="L87" s="982"/>
      <c r="M87" s="1008"/>
      <c r="N87" s="1009"/>
      <c r="O87" s="1010"/>
      <c r="P87" s="1011"/>
      <c r="Q87" s="1011"/>
      <c r="R87" s="1005"/>
      <c r="S87" s="987"/>
      <c r="T87" s="988"/>
      <c r="U87" s="988"/>
      <c r="V87" s="988"/>
      <c r="W87" s="989"/>
      <c r="X87" s="1029" t="s">
        <v>882</v>
      </c>
      <c r="Z87" s="1030"/>
      <c r="AA87" s="1015"/>
      <c r="AB87" s="1016"/>
      <c r="AC87" s="1016"/>
      <c r="AD87" s="1016"/>
      <c r="AE87" s="1016"/>
      <c r="AF87" s="1016"/>
      <c r="AG87" s="1017"/>
      <c r="AH87" s="1015"/>
      <c r="AI87" s="1016"/>
      <c r="AJ87" s="1016"/>
      <c r="AK87" s="1016"/>
      <c r="AL87" s="1016"/>
      <c r="AM87" s="1016"/>
      <c r="AN87" s="1017"/>
      <c r="AO87" s="1015"/>
      <c r="AP87" s="1016"/>
      <c r="AQ87" s="1016"/>
      <c r="AR87" s="1016"/>
      <c r="AS87" s="1016"/>
      <c r="AT87" s="1016"/>
      <c r="AU87" s="1017"/>
      <c r="AV87" s="1015"/>
      <c r="AW87" s="1016"/>
      <c r="AX87" s="1016"/>
      <c r="AY87" s="1016"/>
      <c r="AZ87" s="1016"/>
      <c r="BA87" s="1016"/>
      <c r="BB87" s="1017"/>
      <c r="BC87" s="1015"/>
      <c r="BD87" s="1016"/>
      <c r="BE87" s="1018"/>
      <c r="BF87" s="1019"/>
      <c r="BG87" s="1020"/>
      <c r="BH87" s="1021"/>
      <c r="BI87" s="1022"/>
      <c r="BJ87" s="1023"/>
      <c r="BK87" s="1024"/>
      <c r="BL87" s="1024"/>
      <c r="BM87" s="1024"/>
      <c r="BN87" s="1025"/>
    </row>
    <row r="88" spans="2:66" ht="20.25" customHeight="1">
      <c r="B88" s="975"/>
      <c r="C88" s="976"/>
      <c r="D88" s="977"/>
      <c r="E88" s="858"/>
      <c r="F88" s="978"/>
      <c r="G88" s="1031"/>
      <c r="H88" s="1032"/>
      <c r="I88" s="1033"/>
      <c r="J88" s="1034">
        <f>G87</f>
        <v>0</v>
      </c>
      <c r="K88" s="1033"/>
      <c r="L88" s="1034">
        <f>M87</f>
        <v>0</v>
      </c>
      <c r="M88" s="1035"/>
      <c r="N88" s="1036"/>
      <c r="O88" s="1037"/>
      <c r="P88" s="1038"/>
      <c r="Q88" s="1038"/>
      <c r="R88" s="1032"/>
      <c r="S88" s="987"/>
      <c r="T88" s="988"/>
      <c r="U88" s="988"/>
      <c r="V88" s="988"/>
      <c r="W88" s="989"/>
      <c r="X88" s="1026" t="s">
        <v>885</v>
      </c>
      <c r="Y88" s="1027"/>
      <c r="Z88" s="1028"/>
      <c r="AA88" s="993" t="str">
        <f>IF(AA87="","",VLOOKUP(AA87,'シフト記号表（従来型・ユニット型共通）'!$C$6:$L$47,10,FALSE))</f>
        <v/>
      </c>
      <c r="AB88" s="994" t="str">
        <f>IF(AB87="","",VLOOKUP(AB87,'シフト記号表（従来型・ユニット型共通）'!$C$6:$L$47,10,FALSE))</f>
        <v/>
      </c>
      <c r="AC88" s="994" t="str">
        <f>IF(AC87="","",VLOOKUP(AC87,'シフト記号表（従来型・ユニット型共通）'!$C$6:$L$47,10,FALSE))</f>
        <v/>
      </c>
      <c r="AD88" s="994" t="str">
        <f>IF(AD87="","",VLOOKUP(AD87,'シフト記号表（従来型・ユニット型共通）'!$C$6:$L$47,10,FALSE))</f>
        <v/>
      </c>
      <c r="AE88" s="994" t="str">
        <f>IF(AE87="","",VLOOKUP(AE87,'シフト記号表（従来型・ユニット型共通）'!$C$6:$L$47,10,FALSE))</f>
        <v/>
      </c>
      <c r="AF88" s="994" t="str">
        <f>IF(AF87="","",VLOOKUP(AF87,'シフト記号表（従来型・ユニット型共通）'!$C$6:$L$47,10,FALSE))</f>
        <v/>
      </c>
      <c r="AG88" s="995" t="str">
        <f>IF(AG87="","",VLOOKUP(AG87,'シフト記号表（従来型・ユニット型共通）'!$C$6:$L$47,10,FALSE))</f>
        <v/>
      </c>
      <c r="AH88" s="993" t="str">
        <f>IF(AH87="","",VLOOKUP(AH87,'シフト記号表（従来型・ユニット型共通）'!$C$6:$L$47,10,FALSE))</f>
        <v/>
      </c>
      <c r="AI88" s="994" t="str">
        <f>IF(AI87="","",VLOOKUP(AI87,'シフト記号表（従来型・ユニット型共通）'!$C$6:$L$47,10,FALSE))</f>
        <v/>
      </c>
      <c r="AJ88" s="994" t="str">
        <f>IF(AJ87="","",VLOOKUP(AJ87,'シフト記号表（従来型・ユニット型共通）'!$C$6:$L$47,10,FALSE))</f>
        <v/>
      </c>
      <c r="AK88" s="994" t="str">
        <f>IF(AK87="","",VLOOKUP(AK87,'シフト記号表（従来型・ユニット型共通）'!$C$6:$L$47,10,FALSE))</f>
        <v/>
      </c>
      <c r="AL88" s="994" t="str">
        <f>IF(AL87="","",VLOOKUP(AL87,'シフト記号表（従来型・ユニット型共通）'!$C$6:$L$47,10,FALSE))</f>
        <v/>
      </c>
      <c r="AM88" s="994" t="str">
        <f>IF(AM87="","",VLOOKUP(AM87,'シフト記号表（従来型・ユニット型共通）'!$C$6:$L$47,10,FALSE))</f>
        <v/>
      </c>
      <c r="AN88" s="995" t="str">
        <f>IF(AN87="","",VLOOKUP(AN87,'シフト記号表（従来型・ユニット型共通）'!$C$6:$L$47,10,FALSE))</f>
        <v/>
      </c>
      <c r="AO88" s="993" t="str">
        <f>IF(AO87="","",VLOOKUP(AO87,'シフト記号表（従来型・ユニット型共通）'!$C$6:$L$47,10,FALSE))</f>
        <v/>
      </c>
      <c r="AP88" s="994" t="str">
        <f>IF(AP87="","",VLOOKUP(AP87,'シフト記号表（従来型・ユニット型共通）'!$C$6:$L$47,10,FALSE))</f>
        <v/>
      </c>
      <c r="AQ88" s="994" t="str">
        <f>IF(AQ87="","",VLOOKUP(AQ87,'シフト記号表（従来型・ユニット型共通）'!$C$6:$L$47,10,FALSE))</f>
        <v/>
      </c>
      <c r="AR88" s="994" t="str">
        <f>IF(AR87="","",VLOOKUP(AR87,'シフト記号表（従来型・ユニット型共通）'!$C$6:$L$47,10,FALSE))</f>
        <v/>
      </c>
      <c r="AS88" s="994" t="str">
        <f>IF(AS87="","",VLOOKUP(AS87,'シフト記号表（従来型・ユニット型共通）'!$C$6:$L$47,10,FALSE))</f>
        <v/>
      </c>
      <c r="AT88" s="994" t="str">
        <f>IF(AT87="","",VLOOKUP(AT87,'シフト記号表（従来型・ユニット型共通）'!$C$6:$L$47,10,FALSE))</f>
        <v/>
      </c>
      <c r="AU88" s="995" t="str">
        <f>IF(AU87="","",VLOOKUP(AU87,'シフト記号表（従来型・ユニット型共通）'!$C$6:$L$47,10,FALSE))</f>
        <v/>
      </c>
      <c r="AV88" s="993" t="str">
        <f>IF(AV87="","",VLOOKUP(AV87,'シフト記号表（従来型・ユニット型共通）'!$C$6:$L$47,10,FALSE))</f>
        <v/>
      </c>
      <c r="AW88" s="994" t="str">
        <f>IF(AW87="","",VLOOKUP(AW87,'シフト記号表（従来型・ユニット型共通）'!$C$6:$L$47,10,FALSE))</f>
        <v/>
      </c>
      <c r="AX88" s="994" t="str">
        <f>IF(AX87="","",VLOOKUP(AX87,'シフト記号表（従来型・ユニット型共通）'!$C$6:$L$47,10,FALSE))</f>
        <v/>
      </c>
      <c r="AY88" s="994" t="str">
        <f>IF(AY87="","",VLOOKUP(AY87,'シフト記号表（従来型・ユニット型共通）'!$C$6:$L$47,10,FALSE))</f>
        <v/>
      </c>
      <c r="AZ88" s="994" t="str">
        <f>IF(AZ87="","",VLOOKUP(AZ87,'シフト記号表（従来型・ユニット型共通）'!$C$6:$L$47,10,FALSE))</f>
        <v/>
      </c>
      <c r="BA88" s="994" t="str">
        <f>IF(BA87="","",VLOOKUP(BA87,'シフト記号表（従来型・ユニット型共通）'!$C$6:$L$47,10,FALSE))</f>
        <v/>
      </c>
      <c r="BB88" s="995" t="str">
        <f>IF(BB87="","",VLOOKUP(BB87,'シフト記号表（従来型・ユニット型共通）'!$C$6:$L$47,10,FALSE))</f>
        <v/>
      </c>
      <c r="BC88" s="993" t="str">
        <f>IF(BC87="","",VLOOKUP(BC87,'シフト記号表（従来型・ユニット型共通）'!$C$6:$L$47,10,FALSE))</f>
        <v/>
      </c>
      <c r="BD88" s="994" t="str">
        <f>IF(BD87="","",VLOOKUP(BD87,'シフト記号表（従来型・ユニット型共通）'!$C$6:$L$47,10,FALSE))</f>
        <v/>
      </c>
      <c r="BE88" s="994" t="str">
        <f>IF(BE87="","",VLOOKUP(BE87,'シフト記号表（従来型・ユニット型共通）'!$C$6:$L$47,10,FALSE))</f>
        <v/>
      </c>
      <c r="BF88" s="1039">
        <f>IF($BI$3="４週",SUM(AA88:BB88),IF($BI$3="暦月",SUM(AA88:BE88),""))</f>
        <v>0</v>
      </c>
      <c r="BG88" s="1040"/>
      <c r="BH88" s="1041">
        <f>IF($BI$3="４週",BF88/4,IF($BI$3="暦月",(BF88/($BI$8/7)),""))</f>
        <v>0</v>
      </c>
      <c r="BI88" s="1040"/>
      <c r="BJ88" s="1042"/>
      <c r="BK88" s="1043"/>
      <c r="BL88" s="1043"/>
      <c r="BM88" s="1043"/>
      <c r="BN88" s="1044"/>
    </row>
    <row r="89" spans="2:66" ht="20.25" customHeight="1">
      <c r="B89" s="946">
        <f>B87+1</f>
        <v>37</v>
      </c>
      <c r="C89" s="1002"/>
      <c r="D89" s="1003"/>
      <c r="E89" s="858"/>
      <c r="F89" s="978"/>
      <c r="G89" s="1004"/>
      <c r="H89" s="1005"/>
      <c r="I89" s="981"/>
      <c r="J89" s="982"/>
      <c r="K89" s="981"/>
      <c r="L89" s="982"/>
      <c r="M89" s="1008"/>
      <c r="N89" s="1009"/>
      <c r="O89" s="1010"/>
      <c r="P89" s="1011"/>
      <c r="Q89" s="1011"/>
      <c r="R89" s="1005"/>
      <c r="S89" s="987"/>
      <c r="T89" s="988"/>
      <c r="U89" s="988"/>
      <c r="V89" s="988"/>
      <c r="W89" s="989"/>
      <c r="X89" s="1029" t="s">
        <v>882</v>
      </c>
      <c r="Z89" s="1030"/>
      <c r="AA89" s="1015"/>
      <c r="AB89" s="1016"/>
      <c r="AC89" s="1016"/>
      <c r="AD89" s="1016"/>
      <c r="AE89" s="1016"/>
      <c r="AF89" s="1016"/>
      <c r="AG89" s="1017"/>
      <c r="AH89" s="1015"/>
      <c r="AI89" s="1016"/>
      <c r="AJ89" s="1016"/>
      <c r="AK89" s="1016"/>
      <c r="AL89" s="1016"/>
      <c r="AM89" s="1016"/>
      <c r="AN89" s="1017"/>
      <c r="AO89" s="1015"/>
      <c r="AP89" s="1016"/>
      <c r="AQ89" s="1016"/>
      <c r="AR89" s="1016"/>
      <c r="AS89" s="1016"/>
      <c r="AT89" s="1016"/>
      <c r="AU89" s="1017"/>
      <c r="AV89" s="1015"/>
      <c r="AW89" s="1016"/>
      <c r="AX89" s="1016"/>
      <c r="AY89" s="1016"/>
      <c r="AZ89" s="1016"/>
      <c r="BA89" s="1016"/>
      <c r="BB89" s="1017"/>
      <c r="BC89" s="1015"/>
      <c r="BD89" s="1016"/>
      <c r="BE89" s="1018"/>
      <c r="BF89" s="1019"/>
      <c r="BG89" s="1020"/>
      <c r="BH89" s="1021"/>
      <c r="BI89" s="1022"/>
      <c r="BJ89" s="1023"/>
      <c r="BK89" s="1024"/>
      <c r="BL89" s="1024"/>
      <c r="BM89" s="1024"/>
      <c r="BN89" s="1025"/>
    </row>
    <row r="90" spans="2:66" ht="20.25" customHeight="1">
      <c r="B90" s="975"/>
      <c r="C90" s="976"/>
      <c r="D90" s="977"/>
      <c r="E90" s="858"/>
      <c r="F90" s="978"/>
      <c r="G90" s="1031"/>
      <c r="H90" s="1032"/>
      <c r="I90" s="1033"/>
      <c r="J90" s="1034">
        <f>G89</f>
        <v>0</v>
      </c>
      <c r="K90" s="1033"/>
      <c r="L90" s="1034">
        <f>M89</f>
        <v>0</v>
      </c>
      <c r="M90" s="1035"/>
      <c r="N90" s="1036"/>
      <c r="O90" s="1037"/>
      <c r="P90" s="1038"/>
      <c r="Q90" s="1038"/>
      <c r="R90" s="1032"/>
      <c r="S90" s="987"/>
      <c r="T90" s="988"/>
      <c r="U90" s="988"/>
      <c r="V90" s="988"/>
      <c r="W90" s="989"/>
      <c r="X90" s="1026" t="s">
        <v>885</v>
      </c>
      <c r="Y90" s="1027"/>
      <c r="Z90" s="1028"/>
      <c r="AA90" s="993" t="str">
        <f>IF(AA89="","",VLOOKUP(AA89,'シフト記号表（従来型・ユニット型共通）'!$C$6:$L$47,10,FALSE))</f>
        <v/>
      </c>
      <c r="AB90" s="994" t="str">
        <f>IF(AB89="","",VLOOKUP(AB89,'シフト記号表（従来型・ユニット型共通）'!$C$6:$L$47,10,FALSE))</f>
        <v/>
      </c>
      <c r="AC90" s="994" t="str">
        <f>IF(AC89="","",VLOOKUP(AC89,'シフト記号表（従来型・ユニット型共通）'!$C$6:$L$47,10,FALSE))</f>
        <v/>
      </c>
      <c r="AD90" s="994" t="str">
        <f>IF(AD89="","",VLOOKUP(AD89,'シフト記号表（従来型・ユニット型共通）'!$C$6:$L$47,10,FALSE))</f>
        <v/>
      </c>
      <c r="AE90" s="994" t="str">
        <f>IF(AE89="","",VLOOKUP(AE89,'シフト記号表（従来型・ユニット型共通）'!$C$6:$L$47,10,FALSE))</f>
        <v/>
      </c>
      <c r="AF90" s="994" t="str">
        <f>IF(AF89="","",VLOOKUP(AF89,'シフト記号表（従来型・ユニット型共通）'!$C$6:$L$47,10,FALSE))</f>
        <v/>
      </c>
      <c r="AG90" s="995" t="str">
        <f>IF(AG89="","",VLOOKUP(AG89,'シフト記号表（従来型・ユニット型共通）'!$C$6:$L$47,10,FALSE))</f>
        <v/>
      </c>
      <c r="AH90" s="993" t="str">
        <f>IF(AH89="","",VLOOKUP(AH89,'シフト記号表（従来型・ユニット型共通）'!$C$6:$L$47,10,FALSE))</f>
        <v/>
      </c>
      <c r="AI90" s="994" t="str">
        <f>IF(AI89="","",VLOOKUP(AI89,'シフト記号表（従来型・ユニット型共通）'!$C$6:$L$47,10,FALSE))</f>
        <v/>
      </c>
      <c r="AJ90" s="994" t="str">
        <f>IF(AJ89="","",VLOOKUP(AJ89,'シフト記号表（従来型・ユニット型共通）'!$C$6:$L$47,10,FALSE))</f>
        <v/>
      </c>
      <c r="AK90" s="994" t="str">
        <f>IF(AK89="","",VLOOKUP(AK89,'シフト記号表（従来型・ユニット型共通）'!$C$6:$L$47,10,FALSE))</f>
        <v/>
      </c>
      <c r="AL90" s="994" t="str">
        <f>IF(AL89="","",VLOOKUP(AL89,'シフト記号表（従来型・ユニット型共通）'!$C$6:$L$47,10,FALSE))</f>
        <v/>
      </c>
      <c r="AM90" s="994" t="str">
        <f>IF(AM89="","",VLOOKUP(AM89,'シフト記号表（従来型・ユニット型共通）'!$C$6:$L$47,10,FALSE))</f>
        <v/>
      </c>
      <c r="AN90" s="995" t="str">
        <f>IF(AN89="","",VLOOKUP(AN89,'シフト記号表（従来型・ユニット型共通）'!$C$6:$L$47,10,FALSE))</f>
        <v/>
      </c>
      <c r="AO90" s="993" t="str">
        <f>IF(AO89="","",VLOOKUP(AO89,'シフト記号表（従来型・ユニット型共通）'!$C$6:$L$47,10,FALSE))</f>
        <v/>
      </c>
      <c r="AP90" s="994" t="str">
        <f>IF(AP89="","",VLOOKUP(AP89,'シフト記号表（従来型・ユニット型共通）'!$C$6:$L$47,10,FALSE))</f>
        <v/>
      </c>
      <c r="AQ90" s="994" t="str">
        <f>IF(AQ89="","",VLOOKUP(AQ89,'シフト記号表（従来型・ユニット型共通）'!$C$6:$L$47,10,FALSE))</f>
        <v/>
      </c>
      <c r="AR90" s="994" t="str">
        <f>IF(AR89="","",VLOOKUP(AR89,'シフト記号表（従来型・ユニット型共通）'!$C$6:$L$47,10,FALSE))</f>
        <v/>
      </c>
      <c r="AS90" s="994" t="str">
        <f>IF(AS89="","",VLOOKUP(AS89,'シフト記号表（従来型・ユニット型共通）'!$C$6:$L$47,10,FALSE))</f>
        <v/>
      </c>
      <c r="AT90" s="994" t="str">
        <f>IF(AT89="","",VLOOKUP(AT89,'シフト記号表（従来型・ユニット型共通）'!$C$6:$L$47,10,FALSE))</f>
        <v/>
      </c>
      <c r="AU90" s="995" t="str">
        <f>IF(AU89="","",VLOOKUP(AU89,'シフト記号表（従来型・ユニット型共通）'!$C$6:$L$47,10,FALSE))</f>
        <v/>
      </c>
      <c r="AV90" s="993" t="str">
        <f>IF(AV89="","",VLOOKUP(AV89,'シフト記号表（従来型・ユニット型共通）'!$C$6:$L$47,10,FALSE))</f>
        <v/>
      </c>
      <c r="AW90" s="994" t="str">
        <f>IF(AW89="","",VLOOKUP(AW89,'シフト記号表（従来型・ユニット型共通）'!$C$6:$L$47,10,FALSE))</f>
        <v/>
      </c>
      <c r="AX90" s="994" t="str">
        <f>IF(AX89="","",VLOOKUP(AX89,'シフト記号表（従来型・ユニット型共通）'!$C$6:$L$47,10,FALSE))</f>
        <v/>
      </c>
      <c r="AY90" s="994" t="str">
        <f>IF(AY89="","",VLOOKUP(AY89,'シフト記号表（従来型・ユニット型共通）'!$C$6:$L$47,10,FALSE))</f>
        <v/>
      </c>
      <c r="AZ90" s="994" t="str">
        <f>IF(AZ89="","",VLOOKUP(AZ89,'シフト記号表（従来型・ユニット型共通）'!$C$6:$L$47,10,FALSE))</f>
        <v/>
      </c>
      <c r="BA90" s="994" t="str">
        <f>IF(BA89="","",VLOOKUP(BA89,'シフト記号表（従来型・ユニット型共通）'!$C$6:$L$47,10,FALSE))</f>
        <v/>
      </c>
      <c r="BB90" s="995" t="str">
        <f>IF(BB89="","",VLOOKUP(BB89,'シフト記号表（従来型・ユニット型共通）'!$C$6:$L$47,10,FALSE))</f>
        <v/>
      </c>
      <c r="BC90" s="993" t="str">
        <f>IF(BC89="","",VLOOKUP(BC89,'シフト記号表（従来型・ユニット型共通）'!$C$6:$L$47,10,FALSE))</f>
        <v/>
      </c>
      <c r="BD90" s="994" t="str">
        <f>IF(BD89="","",VLOOKUP(BD89,'シフト記号表（従来型・ユニット型共通）'!$C$6:$L$47,10,FALSE))</f>
        <v/>
      </c>
      <c r="BE90" s="994" t="str">
        <f>IF(BE89="","",VLOOKUP(BE89,'シフト記号表（従来型・ユニット型共通）'!$C$6:$L$47,10,FALSE))</f>
        <v/>
      </c>
      <c r="BF90" s="1039">
        <f>IF($BI$3="４週",SUM(AA90:BB90),IF($BI$3="暦月",SUM(AA90:BE90),""))</f>
        <v>0</v>
      </c>
      <c r="BG90" s="1040"/>
      <c r="BH90" s="1041">
        <f>IF($BI$3="４週",BF90/4,IF($BI$3="暦月",(BF90/($BI$8/7)),""))</f>
        <v>0</v>
      </c>
      <c r="BI90" s="1040"/>
      <c r="BJ90" s="1042"/>
      <c r="BK90" s="1043"/>
      <c r="BL90" s="1043"/>
      <c r="BM90" s="1043"/>
      <c r="BN90" s="1044"/>
    </row>
    <row r="91" spans="2:66" ht="20.25" customHeight="1">
      <c r="B91" s="946">
        <f>B89+1</f>
        <v>38</v>
      </c>
      <c r="C91" s="1002"/>
      <c r="D91" s="1003"/>
      <c r="E91" s="858"/>
      <c r="F91" s="978"/>
      <c r="G91" s="1004"/>
      <c r="H91" s="1005"/>
      <c r="I91" s="981"/>
      <c r="J91" s="982"/>
      <c r="K91" s="981"/>
      <c r="L91" s="982"/>
      <c r="M91" s="1008"/>
      <c r="N91" s="1009"/>
      <c r="O91" s="1010"/>
      <c r="P91" s="1011"/>
      <c r="Q91" s="1011"/>
      <c r="R91" s="1005"/>
      <c r="S91" s="987"/>
      <c r="T91" s="988"/>
      <c r="U91" s="988"/>
      <c r="V91" s="988"/>
      <c r="W91" s="989"/>
      <c r="X91" s="1029" t="s">
        <v>882</v>
      </c>
      <c r="Z91" s="1030"/>
      <c r="AA91" s="1015"/>
      <c r="AB91" s="1016"/>
      <c r="AC91" s="1016"/>
      <c r="AD91" s="1016"/>
      <c r="AE91" s="1016"/>
      <c r="AF91" s="1016"/>
      <c r="AG91" s="1017"/>
      <c r="AH91" s="1015"/>
      <c r="AI91" s="1016"/>
      <c r="AJ91" s="1016"/>
      <c r="AK91" s="1016"/>
      <c r="AL91" s="1016"/>
      <c r="AM91" s="1016"/>
      <c r="AN91" s="1017"/>
      <c r="AO91" s="1015"/>
      <c r="AP91" s="1016"/>
      <c r="AQ91" s="1016"/>
      <c r="AR91" s="1016"/>
      <c r="AS91" s="1016"/>
      <c r="AT91" s="1016"/>
      <c r="AU91" s="1017"/>
      <c r="AV91" s="1015"/>
      <c r="AW91" s="1016"/>
      <c r="AX91" s="1016"/>
      <c r="AY91" s="1016"/>
      <c r="AZ91" s="1016"/>
      <c r="BA91" s="1016"/>
      <c r="BB91" s="1017"/>
      <c r="BC91" s="1015"/>
      <c r="BD91" s="1016"/>
      <c r="BE91" s="1018"/>
      <c r="BF91" s="1019"/>
      <c r="BG91" s="1020"/>
      <c r="BH91" s="1021"/>
      <c r="BI91" s="1022"/>
      <c r="BJ91" s="1023"/>
      <c r="BK91" s="1024"/>
      <c r="BL91" s="1024"/>
      <c r="BM91" s="1024"/>
      <c r="BN91" s="1025"/>
    </row>
    <row r="92" spans="2:66" ht="20.25" customHeight="1">
      <c r="B92" s="975"/>
      <c r="C92" s="976"/>
      <c r="D92" s="977"/>
      <c r="E92" s="858"/>
      <c r="F92" s="978"/>
      <c r="G92" s="1031"/>
      <c r="H92" s="1032"/>
      <c r="I92" s="1033"/>
      <c r="J92" s="1034">
        <f>G91</f>
        <v>0</v>
      </c>
      <c r="K92" s="1033"/>
      <c r="L92" s="1034">
        <f>M91</f>
        <v>0</v>
      </c>
      <c r="M92" s="1035"/>
      <c r="N92" s="1036"/>
      <c r="O92" s="1037"/>
      <c r="P92" s="1038"/>
      <c r="Q92" s="1038"/>
      <c r="R92" s="1032"/>
      <c r="S92" s="987"/>
      <c r="T92" s="988"/>
      <c r="U92" s="988"/>
      <c r="V92" s="988"/>
      <c r="W92" s="989"/>
      <c r="X92" s="1026" t="s">
        <v>885</v>
      </c>
      <c r="Y92" s="1027"/>
      <c r="Z92" s="1028"/>
      <c r="AA92" s="993" t="str">
        <f>IF(AA91="","",VLOOKUP(AA91,'シフト記号表（従来型・ユニット型共通）'!$C$6:$L$47,10,FALSE))</f>
        <v/>
      </c>
      <c r="AB92" s="994" t="str">
        <f>IF(AB91="","",VLOOKUP(AB91,'シフト記号表（従来型・ユニット型共通）'!$C$6:$L$47,10,FALSE))</f>
        <v/>
      </c>
      <c r="AC92" s="994" t="str">
        <f>IF(AC91="","",VLOOKUP(AC91,'シフト記号表（従来型・ユニット型共通）'!$C$6:$L$47,10,FALSE))</f>
        <v/>
      </c>
      <c r="AD92" s="994" t="str">
        <f>IF(AD91="","",VLOOKUP(AD91,'シフト記号表（従来型・ユニット型共通）'!$C$6:$L$47,10,FALSE))</f>
        <v/>
      </c>
      <c r="AE92" s="994" t="str">
        <f>IF(AE91="","",VLOOKUP(AE91,'シフト記号表（従来型・ユニット型共通）'!$C$6:$L$47,10,FALSE))</f>
        <v/>
      </c>
      <c r="AF92" s="994" t="str">
        <f>IF(AF91="","",VLOOKUP(AF91,'シフト記号表（従来型・ユニット型共通）'!$C$6:$L$47,10,FALSE))</f>
        <v/>
      </c>
      <c r="AG92" s="995" t="str">
        <f>IF(AG91="","",VLOOKUP(AG91,'シフト記号表（従来型・ユニット型共通）'!$C$6:$L$47,10,FALSE))</f>
        <v/>
      </c>
      <c r="AH92" s="993" t="str">
        <f>IF(AH91="","",VLOOKUP(AH91,'シフト記号表（従来型・ユニット型共通）'!$C$6:$L$47,10,FALSE))</f>
        <v/>
      </c>
      <c r="AI92" s="994" t="str">
        <f>IF(AI91="","",VLOOKUP(AI91,'シフト記号表（従来型・ユニット型共通）'!$C$6:$L$47,10,FALSE))</f>
        <v/>
      </c>
      <c r="AJ92" s="994" t="str">
        <f>IF(AJ91="","",VLOOKUP(AJ91,'シフト記号表（従来型・ユニット型共通）'!$C$6:$L$47,10,FALSE))</f>
        <v/>
      </c>
      <c r="AK92" s="994" t="str">
        <f>IF(AK91="","",VLOOKUP(AK91,'シフト記号表（従来型・ユニット型共通）'!$C$6:$L$47,10,FALSE))</f>
        <v/>
      </c>
      <c r="AL92" s="994" t="str">
        <f>IF(AL91="","",VLOOKUP(AL91,'シフト記号表（従来型・ユニット型共通）'!$C$6:$L$47,10,FALSE))</f>
        <v/>
      </c>
      <c r="AM92" s="994" t="str">
        <f>IF(AM91="","",VLOOKUP(AM91,'シフト記号表（従来型・ユニット型共通）'!$C$6:$L$47,10,FALSE))</f>
        <v/>
      </c>
      <c r="AN92" s="995" t="str">
        <f>IF(AN91="","",VLOOKUP(AN91,'シフト記号表（従来型・ユニット型共通）'!$C$6:$L$47,10,FALSE))</f>
        <v/>
      </c>
      <c r="AO92" s="993" t="str">
        <f>IF(AO91="","",VLOOKUP(AO91,'シフト記号表（従来型・ユニット型共通）'!$C$6:$L$47,10,FALSE))</f>
        <v/>
      </c>
      <c r="AP92" s="994" t="str">
        <f>IF(AP91="","",VLOOKUP(AP91,'シフト記号表（従来型・ユニット型共通）'!$C$6:$L$47,10,FALSE))</f>
        <v/>
      </c>
      <c r="AQ92" s="994" t="str">
        <f>IF(AQ91="","",VLOOKUP(AQ91,'シフト記号表（従来型・ユニット型共通）'!$C$6:$L$47,10,FALSE))</f>
        <v/>
      </c>
      <c r="AR92" s="994" t="str">
        <f>IF(AR91="","",VLOOKUP(AR91,'シフト記号表（従来型・ユニット型共通）'!$C$6:$L$47,10,FALSE))</f>
        <v/>
      </c>
      <c r="AS92" s="994" t="str">
        <f>IF(AS91="","",VLOOKUP(AS91,'シフト記号表（従来型・ユニット型共通）'!$C$6:$L$47,10,FALSE))</f>
        <v/>
      </c>
      <c r="AT92" s="994" t="str">
        <f>IF(AT91="","",VLOOKUP(AT91,'シフト記号表（従来型・ユニット型共通）'!$C$6:$L$47,10,FALSE))</f>
        <v/>
      </c>
      <c r="AU92" s="995" t="str">
        <f>IF(AU91="","",VLOOKUP(AU91,'シフト記号表（従来型・ユニット型共通）'!$C$6:$L$47,10,FALSE))</f>
        <v/>
      </c>
      <c r="AV92" s="993" t="str">
        <f>IF(AV91="","",VLOOKUP(AV91,'シフト記号表（従来型・ユニット型共通）'!$C$6:$L$47,10,FALSE))</f>
        <v/>
      </c>
      <c r="AW92" s="994" t="str">
        <f>IF(AW91="","",VLOOKUP(AW91,'シフト記号表（従来型・ユニット型共通）'!$C$6:$L$47,10,FALSE))</f>
        <v/>
      </c>
      <c r="AX92" s="994" t="str">
        <f>IF(AX91="","",VLOOKUP(AX91,'シフト記号表（従来型・ユニット型共通）'!$C$6:$L$47,10,FALSE))</f>
        <v/>
      </c>
      <c r="AY92" s="994" t="str">
        <f>IF(AY91="","",VLOOKUP(AY91,'シフト記号表（従来型・ユニット型共通）'!$C$6:$L$47,10,FALSE))</f>
        <v/>
      </c>
      <c r="AZ92" s="994" t="str">
        <f>IF(AZ91="","",VLOOKUP(AZ91,'シフト記号表（従来型・ユニット型共通）'!$C$6:$L$47,10,FALSE))</f>
        <v/>
      </c>
      <c r="BA92" s="994" t="str">
        <f>IF(BA91="","",VLOOKUP(BA91,'シフト記号表（従来型・ユニット型共通）'!$C$6:$L$47,10,FALSE))</f>
        <v/>
      </c>
      <c r="BB92" s="995" t="str">
        <f>IF(BB91="","",VLOOKUP(BB91,'シフト記号表（従来型・ユニット型共通）'!$C$6:$L$47,10,FALSE))</f>
        <v/>
      </c>
      <c r="BC92" s="993" t="str">
        <f>IF(BC91="","",VLOOKUP(BC91,'シフト記号表（従来型・ユニット型共通）'!$C$6:$L$47,10,FALSE))</f>
        <v/>
      </c>
      <c r="BD92" s="994" t="str">
        <f>IF(BD91="","",VLOOKUP(BD91,'シフト記号表（従来型・ユニット型共通）'!$C$6:$L$47,10,FALSE))</f>
        <v/>
      </c>
      <c r="BE92" s="994" t="str">
        <f>IF(BE91="","",VLOOKUP(BE91,'シフト記号表（従来型・ユニット型共通）'!$C$6:$L$47,10,FALSE))</f>
        <v/>
      </c>
      <c r="BF92" s="1039">
        <f>IF($BI$3="４週",SUM(AA92:BB92),IF($BI$3="暦月",SUM(AA92:BE92),""))</f>
        <v>0</v>
      </c>
      <c r="BG92" s="1040"/>
      <c r="BH92" s="1041">
        <f>IF($BI$3="４週",BF92/4,IF($BI$3="暦月",(BF92/($BI$8/7)),""))</f>
        <v>0</v>
      </c>
      <c r="BI92" s="1040"/>
      <c r="BJ92" s="1042"/>
      <c r="BK92" s="1043"/>
      <c r="BL92" s="1043"/>
      <c r="BM92" s="1043"/>
      <c r="BN92" s="1044"/>
    </row>
    <row r="93" spans="2:66" ht="20.25" customHeight="1">
      <c r="B93" s="946">
        <f>B91+1</f>
        <v>39</v>
      </c>
      <c r="C93" s="1002"/>
      <c r="D93" s="1003"/>
      <c r="E93" s="858"/>
      <c r="F93" s="978"/>
      <c r="G93" s="1004"/>
      <c r="H93" s="1005"/>
      <c r="I93" s="981"/>
      <c r="J93" s="982"/>
      <c r="K93" s="981"/>
      <c r="L93" s="982"/>
      <c r="M93" s="1008"/>
      <c r="N93" s="1009"/>
      <c r="O93" s="1010"/>
      <c r="P93" s="1011"/>
      <c r="Q93" s="1011"/>
      <c r="R93" s="1005"/>
      <c r="S93" s="987"/>
      <c r="T93" s="988"/>
      <c r="U93" s="988"/>
      <c r="V93" s="988"/>
      <c r="W93" s="989"/>
      <c r="X93" s="1029" t="s">
        <v>882</v>
      </c>
      <c r="Z93" s="1030"/>
      <c r="AA93" s="1015"/>
      <c r="AB93" s="1016"/>
      <c r="AC93" s="1016"/>
      <c r="AD93" s="1016"/>
      <c r="AE93" s="1016"/>
      <c r="AF93" s="1016"/>
      <c r="AG93" s="1017"/>
      <c r="AH93" s="1015"/>
      <c r="AI93" s="1016"/>
      <c r="AJ93" s="1016"/>
      <c r="AK93" s="1016"/>
      <c r="AL93" s="1016"/>
      <c r="AM93" s="1016"/>
      <c r="AN93" s="1017"/>
      <c r="AO93" s="1015"/>
      <c r="AP93" s="1016"/>
      <c r="AQ93" s="1016"/>
      <c r="AR93" s="1016"/>
      <c r="AS93" s="1016"/>
      <c r="AT93" s="1016"/>
      <c r="AU93" s="1017"/>
      <c r="AV93" s="1015"/>
      <c r="AW93" s="1016"/>
      <c r="AX93" s="1016"/>
      <c r="AY93" s="1016"/>
      <c r="AZ93" s="1016"/>
      <c r="BA93" s="1016"/>
      <c r="BB93" s="1017"/>
      <c r="BC93" s="1015"/>
      <c r="BD93" s="1016"/>
      <c r="BE93" s="1018"/>
      <c r="BF93" s="1019"/>
      <c r="BG93" s="1020"/>
      <c r="BH93" s="1021"/>
      <c r="BI93" s="1022"/>
      <c r="BJ93" s="1023"/>
      <c r="BK93" s="1024"/>
      <c r="BL93" s="1024"/>
      <c r="BM93" s="1024"/>
      <c r="BN93" s="1025"/>
    </row>
    <row r="94" spans="2:66" ht="20.25" customHeight="1">
      <c r="B94" s="975"/>
      <c r="C94" s="976"/>
      <c r="D94" s="977"/>
      <c r="E94" s="858"/>
      <c r="F94" s="978"/>
      <c r="G94" s="1031"/>
      <c r="H94" s="1032"/>
      <c r="I94" s="1033"/>
      <c r="J94" s="1034">
        <f>G93</f>
        <v>0</v>
      </c>
      <c r="K94" s="1033"/>
      <c r="L94" s="1034">
        <f>M93</f>
        <v>0</v>
      </c>
      <c r="M94" s="1035"/>
      <c r="N94" s="1036"/>
      <c r="O94" s="1037"/>
      <c r="P94" s="1038"/>
      <c r="Q94" s="1038"/>
      <c r="R94" s="1032"/>
      <c r="S94" s="987"/>
      <c r="T94" s="988"/>
      <c r="U94" s="988"/>
      <c r="V94" s="988"/>
      <c r="W94" s="989"/>
      <c r="X94" s="1026" t="s">
        <v>885</v>
      </c>
      <c r="Y94" s="1027"/>
      <c r="Z94" s="1028"/>
      <c r="AA94" s="993" t="str">
        <f>IF(AA93="","",VLOOKUP(AA93,'シフト記号表（従来型・ユニット型共通）'!$C$6:$L$47,10,FALSE))</f>
        <v/>
      </c>
      <c r="AB94" s="994" t="str">
        <f>IF(AB93="","",VLOOKUP(AB93,'シフト記号表（従来型・ユニット型共通）'!$C$6:$L$47,10,FALSE))</f>
        <v/>
      </c>
      <c r="AC94" s="994" t="str">
        <f>IF(AC93="","",VLOOKUP(AC93,'シフト記号表（従来型・ユニット型共通）'!$C$6:$L$47,10,FALSE))</f>
        <v/>
      </c>
      <c r="AD94" s="994" t="str">
        <f>IF(AD93="","",VLOOKUP(AD93,'シフト記号表（従来型・ユニット型共通）'!$C$6:$L$47,10,FALSE))</f>
        <v/>
      </c>
      <c r="AE94" s="994" t="str">
        <f>IF(AE93="","",VLOOKUP(AE93,'シフト記号表（従来型・ユニット型共通）'!$C$6:$L$47,10,FALSE))</f>
        <v/>
      </c>
      <c r="AF94" s="994" t="str">
        <f>IF(AF93="","",VLOOKUP(AF93,'シフト記号表（従来型・ユニット型共通）'!$C$6:$L$47,10,FALSE))</f>
        <v/>
      </c>
      <c r="AG94" s="995" t="str">
        <f>IF(AG93="","",VLOOKUP(AG93,'シフト記号表（従来型・ユニット型共通）'!$C$6:$L$47,10,FALSE))</f>
        <v/>
      </c>
      <c r="AH94" s="993" t="str">
        <f>IF(AH93="","",VLOOKUP(AH93,'シフト記号表（従来型・ユニット型共通）'!$C$6:$L$47,10,FALSE))</f>
        <v/>
      </c>
      <c r="AI94" s="994" t="str">
        <f>IF(AI93="","",VLOOKUP(AI93,'シフト記号表（従来型・ユニット型共通）'!$C$6:$L$47,10,FALSE))</f>
        <v/>
      </c>
      <c r="AJ94" s="994" t="str">
        <f>IF(AJ93="","",VLOOKUP(AJ93,'シフト記号表（従来型・ユニット型共通）'!$C$6:$L$47,10,FALSE))</f>
        <v/>
      </c>
      <c r="AK94" s="994" t="str">
        <f>IF(AK93="","",VLOOKUP(AK93,'シフト記号表（従来型・ユニット型共通）'!$C$6:$L$47,10,FALSE))</f>
        <v/>
      </c>
      <c r="AL94" s="994" t="str">
        <f>IF(AL93="","",VLOOKUP(AL93,'シフト記号表（従来型・ユニット型共通）'!$C$6:$L$47,10,FALSE))</f>
        <v/>
      </c>
      <c r="AM94" s="994" t="str">
        <f>IF(AM93="","",VLOOKUP(AM93,'シフト記号表（従来型・ユニット型共通）'!$C$6:$L$47,10,FALSE))</f>
        <v/>
      </c>
      <c r="AN94" s="995" t="str">
        <f>IF(AN93="","",VLOOKUP(AN93,'シフト記号表（従来型・ユニット型共通）'!$C$6:$L$47,10,FALSE))</f>
        <v/>
      </c>
      <c r="AO94" s="993" t="str">
        <f>IF(AO93="","",VLOOKUP(AO93,'シフト記号表（従来型・ユニット型共通）'!$C$6:$L$47,10,FALSE))</f>
        <v/>
      </c>
      <c r="AP94" s="994" t="str">
        <f>IF(AP93="","",VLOOKUP(AP93,'シフト記号表（従来型・ユニット型共通）'!$C$6:$L$47,10,FALSE))</f>
        <v/>
      </c>
      <c r="AQ94" s="994" t="str">
        <f>IF(AQ93="","",VLOOKUP(AQ93,'シフト記号表（従来型・ユニット型共通）'!$C$6:$L$47,10,FALSE))</f>
        <v/>
      </c>
      <c r="AR94" s="994" t="str">
        <f>IF(AR93="","",VLOOKUP(AR93,'シフト記号表（従来型・ユニット型共通）'!$C$6:$L$47,10,FALSE))</f>
        <v/>
      </c>
      <c r="AS94" s="994" t="str">
        <f>IF(AS93="","",VLOOKUP(AS93,'シフト記号表（従来型・ユニット型共通）'!$C$6:$L$47,10,FALSE))</f>
        <v/>
      </c>
      <c r="AT94" s="994" t="str">
        <f>IF(AT93="","",VLOOKUP(AT93,'シフト記号表（従来型・ユニット型共通）'!$C$6:$L$47,10,FALSE))</f>
        <v/>
      </c>
      <c r="AU94" s="995" t="str">
        <f>IF(AU93="","",VLOOKUP(AU93,'シフト記号表（従来型・ユニット型共通）'!$C$6:$L$47,10,FALSE))</f>
        <v/>
      </c>
      <c r="AV94" s="993" t="str">
        <f>IF(AV93="","",VLOOKUP(AV93,'シフト記号表（従来型・ユニット型共通）'!$C$6:$L$47,10,FALSE))</f>
        <v/>
      </c>
      <c r="AW94" s="994" t="str">
        <f>IF(AW93="","",VLOOKUP(AW93,'シフト記号表（従来型・ユニット型共通）'!$C$6:$L$47,10,FALSE))</f>
        <v/>
      </c>
      <c r="AX94" s="994" t="str">
        <f>IF(AX93="","",VLOOKUP(AX93,'シフト記号表（従来型・ユニット型共通）'!$C$6:$L$47,10,FALSE))</f>
        <v/>
      </c>
      <c r="AY94" s="994" t="str">
        <f>IF(AY93="","",VLOOKUP(AY93,'シフト記号表（従来型・ユニット型共通）'!$C$6:$L$47,10,FALSE))</f>
        <v/>
      </c>
      <c r="AZ94" s="994" t="str">
        <f>IF(AZ93="","",VLOOKUP(AZ93,'シフト記号表（従来型・ユニット型共通）'!$C$6:$L$47,10,FALSE))</f>
        <v/>
      </c>
      <c r="BA94" s="994" t="str">
        <f>IF(BA93="","",VLOOKUP(BA93,'シフト記号表（従来型・ユニット型共通）'!$C$6:$L$47,10,FALSE))</f>
        <v/>
      </c>
      <c r="BB94" s="995" t="str">
        <f>IF(BB93="","",VLOOKUP(BB93,'シフト記号表（従来型・ユニット型共通）'!$C$6:$L$47,10,FALSE))</f>
        <v/>
      </c>
      <c r="BC94" s="993" t="str">
        <f>IF(BC93="","",VLOOKUP(BC93,'シフト記号表（従来型・ユニット型共通）'!$C$6:$L$47,10,FALSE))</f>
        <v/>
      </c>
      <c r="BD94" s="994" t="str">
        <f>IF(BD93="","",VLOOKUP(BD93,'シフト記号表（従来型・ユニット型共通）'!$C$6:$L$47,10,FALSE))</f>
        <v/>
      </c>
      <c r="BE94" s="994" t="str">
        <f>IF(BE93="","",VLOOKUP(BE93,'シフト記号表（従来型・ユニット型共通）'!$C$6:$L$47,10,FALSE))</f>
        <v/>
      </c>
      <c r="BF94" s="1039">
        <f>IF($BI$3="４週",SUM(AA94:BB94),IF($BI$3="暦月",SUM(AA94:BE94),""))</f>
        <v>0</v>
      </c>
      <c r="BG94" s="1040"/>
      <c r="BH94" s="1041">
        <f>IF($BI$3="４週",BF94/4,IF($BI$3="暦月",(BF94/($BI$8/7)),""))</f>
        <v>0</v>
      </c>
      <c r="BI94" s="1040"/>
      <c r="BJ94" s="1042"/>
      <c r="BK94" s="1043"/>
      <c r="BL94" s="1043"/>
      <c r="BM94" s="1043"/>
      <c r="BN94" s="1044"/>
    </row>
    <row r="95" spans="2:66" ht="20.25" customHeight="1">
      <c r="B95" s="946">
        <f>B93+1</f>
        <v>40</v>
      </c>
      <c r="C95" s="1002"/>
      <c r="D95" s="1003"/>
      <c r="E95" s="858"/>
      <c r="F95" s="978"/>
      <c r="G95" s="1004"/>
      <c r="H95" s="1005"/>
      <c r="I95" s="981"/>
      <c r="J95" s="982"/>
      <c r="K95" s="981"/>
      <c r="L95" s="982"/>
      <c r="M95" s="1008"/>
      <c r="N95" s="1009"/>
      <c r="O95" s="1010"/>
      <c r="P95" s="1011"/>
      <c r="Q95" s="1011"/>
      <c r="R95" s="1005"/>
      <c r="S95" s="987"/>
      <c r="T95" s="988"/>
      <c r="U95" s="988"/>
      <c r="V95" s="988"/>
      <c r="W95" s="989"/>
      <c r="X95" s="1029" t="s">
        <v>882</v>
      </c>
      <c r="Z95" s="1030"/>
      <c r="AA95" s="1015"/>
      <c r="AB95" s="1016"/>
      <c r="AC95" s="1016"/>
      <c r="AD95" s="1016"/>
      <c r="AE95" s="1016"/>
      <c r="AF95" s="1016"/>
      <c r="AG95" s="1017"/>
      <c r="AH95" s="1015"/>
      <c r="AI95" s="1016"/>
      <c r="AJ95" s="1016"/>
      <c r="AK95" s="1016"/>
      <c r="AL95" s="1016"/>
      <c r="AM95" s="1016"/>
      <c r="AN95" s="1017"/>
      <c r="AO95" s="1015"/>
      <c r="AP95" s="1016"/>
      <c r="AQ95" s="1016"/>
      <c r="AR95" s="1016"/>
      <c r="AS95" s="1016"/>
      <c r="AT95" s="1016"/>
      <c r="AU95" s="1017"/>
      <c r="AV95" s="1015"/>
      <c r="AW95" s="1016"/>
      <c r="AX95" s="1016"/>
      <c r="AY95" s="1016"/>
      <c r="AZ95" s="1016"/>
      <c r="BA95" s="1016"/>
      <c r="BB95" s="1017"/>
      <c r="BC95" s="1015"/>
      <c r="BD95" s="1016"/>
      <c r="BE95" s="1018"/>
      <c r="BF95" s="1019"/>
      <c r="BG95" s="1020"/>
      <c r="BH95" s="1021"/>
      <c r="BI95" s="1022"/>
      <c r="BJ95" s="1023"/>
      <c r="BK95" s="1024"/>
      <c r="BL95" s="1024"/>
      <c r="BM95" s="1024"/>
      <c r="BN95" s="1025"/>
    </row>
    <row r="96" spans="2:66" ht="20.25" customHeight="1">
      <c r="B96" s="975"/>
      <c r="C96" s="976"/>
      <c r="D96" s="977"/>
      <c r="E96" s="858"/>
      <c r="F96" s="978"/>
      <c r="G96" s="1031"/>
      <c r="H96" s="1032"/>
      <c r="I96" s="1033"/>
      <c r="J96" s="1034">
        <f>G95</f>
        <v>0</v>
      </c>
      <c r="K96" s="1033"/>
      <c r="L96" s="1034">
        <f>M95</f>
        <v>0</v>
      </c>
      <c r="M96" s="1035"/>
      <c r="N96" s="1036"/>
      <c r="O96" s="1037"/>
      <c r="P96" s="1038"/>
      <c r="Q96" s="1038"/>
      <c r="R96" s="1032"/>
      <c r="S96" s="987"/>
      <c r="T96" s="988"/>
      <c r="U96" s="988"/>
      <c r="V96" s="988"/>
      <c r="W96" s="989"/>
      <c r="X96" s="1026" t="s">
        <v>885</v>
      </c>
      <c r="Y96" s="1027"/>
      <c r="Z96" s="1028"/>
      <c r="AA96" s="993" t="str">
        <f>IF(AA95="","",VLOOKUP(AA95,'シフト記号表（従来型・ユニット型共通）'!$C$6:$L$47,10,FALSE))</f>
        <v/>
      </c>
      <c r="AB96" s="994" t="str">
        <f>IF(AB95="","",VLOOKUP(AB95,'シフト記号表（従来型・ユニット型共通）'!$C$6:$L$47,10,FALSE))</f>
        <v/>
      </c>
      <c r="AC96" s="994" t="str">
        <f>IF(AC95="","",VLOOKUP(AC95,'シフト記号表（従来型・ユニット型共通）'!$C$6:$L$47,10,FALSE))</f>
        <v/>
      </c>
      <c r="AD96" s="994" t="str">
        <f>IF(AD95="","",VLOOKUP(AD95,'シフト記号表（従来型・ユニット型共通）'!$C$6:$L$47,10,FALSE))</f>
        <v/>
      </c>
      <c r="AE96" s="994" t="str">
        <f>IF(AE95="","",VLOOKUP(AE95,'シフト記号表（従来型・ユニット型共通）'!$C$6:$L$47,10,FALSE))</f>
        <v/>
      </c>
      <c r="AF96" s="994" t="str">
        <f>IF(AF95="","",VLOOKUP(AF95,'シフト記号表（従来型・ユニット型共通）'!$C$6:$L$47,10,FALSE))</f>
        <v/>
      </c>
      <c r="AG96" s="995" t="str">
        <f>IF(AG95="","",VLOOKUP(AG95,'シフト記号表（従来型・ユニット型共通）'!$C$6:$L$47,10,FALSE))</f>
        <v/>
      </c>
      <c r="AH96" s="993" t="str">
        <f>IF(AH95="","",VLOOKUP(AH95,'シフト記号表（従来型・ユニット型共通）'!$C$6:$L$47,10,FALSE))</f>
        <v/>
      </c>
      <c r="AI96" s="994" t="str">
        <f>IF(AI95="","",VLOOKUP(AI95,'シフト記号表（従来型・ユニット型共通）'!$C$6:$L$47,10,FALSE))</f>
        <v/>
      </c>
      <c r="AJ96" s="994" t="str">
        <f>IF(AJ95="","",VLOOKUP(AJ95,'シフト記号表（従来型・ユニット型共通）'!$C$6:$L$47,10,FALSE))</f>
        <v/>
      </c>
      <c r="AK96" s="994" t="str">
        <f>IF(AK95="","",VLOOKUP(AK95,'シフト記号表（従来型・ユニット型共通）'!$C$6:$L$47,10,FALSE))</f>
        <v/>
      </c>
      <c r="AL96" s="994" t="str">
        <f>IF(AL95="","",VLOOKUP(AL95,'シフト記号表（従来型・ユニット型共通）'!$C$6:$L$47,10,FALSE))</f>
        <v/>
      </c>
      <c r="AM96" s="994" t="str">
        <f>IF(AM95="","",VLOOKUP(AM95,'シフト記号表（従来型・ユニット型共通）'!$C$6:$L$47,10,FALSE))</f>
        <v/>
      </c>
      <c r="AN96" s="995" t="str">
        <f>IF(AN95="","",VLOOKUP(AN95,'シフト記号表（従来型・ユニット型共通）'!$C$6:$L$47,10,FALSE))</f>
        <v/>
      </c>
      <c r="AO96" s="993" t="str">
        <f>IF(AO95="","",VLOOKUP(AO95,'シフト記号表（従来型・ユニット型共通）'!$C$6:$L$47,10,FALSE))</f>
        <v/>
      </c>
      <c r="AP96" s="994" t="str">
        <f>IF(AP95="","",VLOOKUP(AP95,'シフト記号表（従来型・ユニット型共通）'!$C$6:$L$47,10,FALSE))</f>
        <v/>
      </c>
      <c r="AQ96" s="994" t="str">
        <f>IF(AQ95="","",VLOOKUP(AQ95,'シフト記号表（従来型・ユニット型共通）'!$C$6:$L$47,10,FALSE))</f>
        <v/>
      </c>
      <c r="AR96" s="994" t="str">
        <f>IF(AR95="","",VLOOKUP(AR95,'シフト記号表（従来型・ユニット型共通）'!$C$6:$L$47,10,FALSE))</f>
        <v/>
      </c>
      <c r="AS96" s="994" t="str">
        <f>IF(AS95="","",VLOOKUP(AS95,'シフト記号表（従来型・ユニット型共通）'!$C$6:$L$47,10,FALSE))</f>
        <v/>
      </c>
      <c r="AT96" s="994" t="str">
        <f>IF(AT95="","",VLOOKUP(AT95,'シフト記号表（従来型・ユニット型共通）'!$C$6:$L$47,10,FALSE))</f>
        <v/>
      </c>
      <c r="AU96" s="995" t="str">
        <f>IF(AU95="","",VLOOKUP(AU95,'シフト記号表（従来型・ユニット型共通）'!$C$6:$L$47,10,FALSE))</f>
        <v/>
      </c>
      <c r="AV96" s="993" t="str">
        <f>IF(AV95="","",VLOOKUP(AV95,'シフト記号表（従来型・ユニット型共通）'!$C$6:$L$47,10,FALSE))</f>
        <v/>
      </c>
      <c r="AW96" s="994" t="str">
        <f>IF(AW95="","",VLOOKUP(AW95,'シフト記号表（従来型・ユニット型共通）'!$C$6:$L$47,10,FALSE))</f>
        <v/>
      </c>
      <c r="AX96" s="994" t="str">
        <f>IF(AX95="","",VLOOKUP(AX95,'シフト記号表（従来型・ユニット型共通）'!$C$6:$L$47,10,FALSE))</f>
        <v/>
      </c>
      <c r="AY96" s="994" t="str">
        <f>IF(AY95="","",VLOOKUP(AY95,'シフト記号表（従来型・ユニット型共通）'!$C$6:$L$47,10,FALSE))</f>
        <v/>
      </c>
      <c r="AZ96" s="994" t="str">
        <f>IF(AZ95="","",VLOOKUP(AZ95,'シフト記号表（従来型・ユニット型共通）'!$C$6:$L$47,10,FALSE))</f>
        <v/>
      </c>
      <c r="BA96" s="994" t="str">
        <f>IF(BA95="","",VLOOKUP(BA95,'シフト記号表（従来型・ユニット型共通）'!$C$6:$L$47,10,FALSE))</f>
        <v/>
      </c>
      <c r="BB96" s="995" t="str">
        <f>IF(BB95="","",VLOOKUP(BB95,'シフト記号表（従来型・ユニット型共通）'!$C$6:$L$47,10,FALSE))</f>
        <v/>
      </c>
      <c r="BC96" s="993" t="str">
        <f>IF(BC95="","",VLOOKUP(BC95,'シフト記号表（従来型・ユニット型共通）'!$C$6:$L$47,10,FALSE))</f>
        <v/>
      </c>
      <c r="BD96" s="994" t="str">
        <f>IF(BD95="","",VLOOKUP(BD95,'シフト記号表（従来型・ユニット型共通）'!$C$6:$L$47,10,FALSE))</f>
        <v/>
      </c>
      <c r="BE96" s="994" t="str">
        <f>IF(BE95="","",VLOOKUP(BE95,'シフト記号表（従来型・ユニット型共通）'!$C$6:$L$47,10,FALSE))</f>
        <v/>
      </c>
      <c r="BF96" s="1039">
        <f>IF($BI$3="４週",SUM(AA96:BB96),IF($BI$3="暦月",SUM(AA96:BE96),""))</f>
        <v>0</v>
      </c>
      <c r="BG96" s="1040"/>
      <c r="BH96" s="1041">
        <f>IF($BI$3="４週",BF96/4,IF($BI$3="暦月",(BF96/($BI$8/7)),""))</f>
        <v>0</v>
      </c>
      <c r="BI96" s="1040"/>
      <c r="BJ96" s="1042"/>
      <c r="BK96" s="1043"/>
      <c r="BL96" s="1043"/>
      <c r="BM96" s="1043"/>
      <c r="BN96" s="1044"/>
    </row>
    <row r="97" spans="2:66" ht="20.25" customHeight="1">
      <c r="B97" s="946">
        <f>B95+1</f>
        <v>41</v>
      </c>
      <c r="C97" s="1002"/>
      <c r="D97" s="1003"/>
      <c r="E97" s="858"/>
      <c r="F97" s="978"/>
      <c r="G97" s="1004"/>
      <c r="H97" s="1005"/>
      <c r="I97" s="981"/>
      <c r="J97" s="982"/>
      <c r="K97" s="981"/>
      <c r="L97" s="982"/>
      <c r="M97" s="1008"/>
      <c r="N97" s="1009"/>
      <c r="O97" s="1010"/>
      <c r="P97" s="1011"/>
      <c r="Q97" s="1011"/>
      <c r="R97" s="1005"/>
      <c r="S97" s="987"/>
      <c r="T97" s="988"/>
      <c r="U97" s="988"/>
      <c r="V97" s="988"/>
      <c r="W97" s="989"/>
      <c r="X97" s="1029" t="s">
        <v>882</v>
      </c>
      <c r="Z97" s="1030"/>
      <c r="AA97" s="1015"/>
      <c r="AB97" s="1016"/>
      <c r="AC97" s="1016"/>
      <c r="AD97" s="1016"/>
      <c r="AE97" s="1016"/>
      <c r="AF97" s="1016"/>
      <c r="AG97" s="1017"/>
      <c r="AH97" s="1015"/>
      <c r="AI97" s="1016"/>
      <c r="AJ97" s="1016"/>
      <c r="AK97" s="1016"/>
      <c r="AL97" s="1016"/>
      <c r="AM97" s="1016"/>
      <c r="AN97" s="1017"/>
      <c r="AO97" s="1015"/>
      <c r="AP97" s="1016"/>
      <c r="AQ97" s="1016"/>
      <c r="AR97" s="1016"/>
      <c r="AS97" s="1016"/>
      <c r="AT97" s="1016"/>
      <c r="AU97" s="1017"/>
      <c r="AV97" s="1015"/>
      <c r="AW97" s="1016"/>
      <c r="AX97" s="1016"/>
      <c r="AY97" s="1016"/>
      <c r="AZ97" s="1016"/>
      <c r="BA97" s="1016"/>
      <c r="BB97" s="1017"/>
      <c r="BC97" s="1015"/>
      <c r="BD97" s="1016"/>
      <c r="BE97" s="1018"/>
      <c r="BF97" s="1019"/>
      <c r="BG97" s="1020"/>
      <c r="BH97" s="1021"/>
      <c r="BI97" s="1022"/>
      <c r="BJ97" s="1023"/>
      <c r="BK97" s="1024"/>
      <c r="BL97" s="1024"/>
      <c r="BM97" s="1024"/>
      <c r="BN97" s="1025"/>
    </row>
    <row r="98" spans="2:66" ht="20.25" customHeight="1">
      <c r="B98" s="975"/>
      <c r="C98" s="976"/>
      <c r="D98" s="977"/>
      <c r="E98" s="858"/>
      <c r="F98" s="978"/>
      <c r="G98" s="1031"/>
      <c r="H98" s="1032"/>
      <c r="I98" s="1033"/>
      <c r="J98" s="1034">
        <f>G97</f>
        <v>0</v>
      </c>
      <c r="K98" s="1033"/>
      <c r="L98" s="1034">
        <f>M97</f>
        <v>0</v>
      </c>
      <c r="M98" s="1035"/>
      <c r="N98" s="1036"/>
      <c r="O98" s="1037"/>
      <c r="P98" s="1038"/>
      <c r="Q98" s="1038"/>
      <c r="R98" s="1032"/>
      <c r="S98" s="987"/>
      <c r="T98" s="988"/>
      <c r="U98" s="988"/>
      <c r="V98" s="988"/>
      <c r="W98" s="989"/>
      <c r="X98" s="1026" t="s">
        <v>885</v>
      </c>
      <c r="Y98" s="1027"/>
      <c r="Z98" s="1028"/>
      <c r="AA98" s="993" t="str">
        <f>IF(AA97="","",VLOOKUP(AA97,'シフト記号表（従来型・ユニット型共通）'!$C$6:$L$47,10,FALSE))</f>
        <v/>
      </c>
      <c r="AB98" s="994" t="str">
        <f>IF(AB97="","",VLOOKUP(AB97,'シフト記号表（従来型・ユニット型共通）'!$C$6:$L$47,10,FALSE))</f>
        <v/>
      </c>
      <c r="AC98" s="994" t="str">
        <f>IF(AC97="","",VLOOKUP(AC97,'シフト記号表（従来型・ユニット型共通）'!$C$6:$L$47,10,FALSE))</f>
        <v/>
      </c>
      <c r="AD98" s="994" t="str">
        <f>IF(AD97="","",VLOOKUP(AD97,'シフト記号表（従来型・ユニット型共通）'!$C$6:$L$47,10,FALSE))</f>
        <v/>
      </c>
      <c r="AE98" s="994" t="str">
        <f>IF(AE97="","",VLOOKUP(AE97,'シフト記号表（従来型・ユニット型共通）'!$C$6:$L$47,10,FALSE))</f>
        <v/>
      </c>
      <c r="AF98" s="994" t="str">
        <f>IF(AF97="","",VLOOKUP(AF97,'シフト記号表（従来型・ユニット型共通）'!$C$6:$L$47,10,FALSE))</f>
        <v/>
      </c>
      <c r="AG98" s="995" t="str">
        <f>IF(AG97="","",VLOOKUP(AG97,'シフト記号表（従来型・ユニット型共通）'!$C$6:$L$47,10,FALSE))</f>
        <v/>
      </c>
      <c r="AH98" s="993" t="str">
        <f>IF(AH97="","",VLOOKUP(AH97,'シフト記号表（従来型・ユニット型共通）'!$C$6:$L$47,10,FALSE))</f>
        <v/>
      </c>
      <c r="AI98" s="994" t="str">
        <f>IF(AI97="","",VLOOKUP(AI97,'シフト記号表（従来型・ユニット型共通）'!$C$6:$L$47,10,FALSE))</f>
        <v/>
      </c>
      <c r="AJ98" s="994" t="str">
        <f>IF(AJ97="","",VLOOKUP(AJ97,'シフト記号表（従来型・ユニット型共通）'!$C$6:$L$47,10,FALSE))</f>
        <v/>
      </c>
      <c r="AK98" s="994" t="str">
        <f>IF(AK97="","",VLOOKUP(AK97,'シフト記号表（従来型・ユニット型共通）'!$C$6:$L$47,10,FALSE))</f>
        <v/>
      </c>
      <c r="AL98" s="994" t="str">
        <f>IF(AL97="","",VLOOKUP(AL97,'シフト記号表（従来型・ユニット型共通）'!$C$6:$L$47,10,FALSE))</f>
        <v/>
      </c>
      <c r="AM98" s="994" t="str">
        <f>IF(AM97="","",VLOOKUP(AM97,'シフト記号表（従来型・ユニット型共通）'!$C$6:$L$47,10,FALSE))</f>
        <v/>
      </c>
      <c r="AN98" s="995" t="str">
        <f>IF(AN97="","",VLOOKUP(AN97,'シフト記号表（従来型・ユニット型共通）'!$C$6:$L$47,10,FALSE))</f>
        <v/>
      </c>
      <c r="AO98" s="993" t="str">
        <f>IF(AO97="","",VLOOKUP(AO97,'シフト記号表（従来型・ユニット型共通）'!$C$6:$L$47,10,FALSE))</f>
        <v/>
      </c>
      <c r="AP98" s="994" t="str">
        <f>IF(AP97="","",VLOOKUP(AP97,'シフト記号表（従来型・ユニット型共通）'!$C$6:$L$47,10,FALSE))</f>
        <v/>
      </c>
      <c r="AQ98" s="994" t="str">
        <f>IF(AQ97="","",VLOOKUP(AQ97,'シフト記号表（従来型・ユニット型共通）'!$C$6:$L$47,10,FALSE))</f>
        <v/>
      </c>
      <c r="AR98" s="994" t="str">
        <f>IF(AR97="","",VLOOKUP(AR97,'シフト記号表（従来型・ユニット型共通）'!$C$6:$L$47,10,FALSE))</f>
        <v/>
      </c>
      <c r="AS98" s="994" t="str">
        <f>IF(AS97="","",VLOOKUP(AS97,'シフト記号表（従来型・ユニット型共通）'!$C$6:$L$47,10,FALSE))</f>
        <v/>
      </c>
      <c r="AT98" s="994" t="str">
        <f>IF(AT97="","",VLOOKUP(AT97,'シフト記号表（従来型・ユニット型共通）'!$C$6:$L$47,10,FALSE))</f>
        <v/>
      </c>
      <c r="AU98" s="995" t="str">
        <f>IF(AU97="","",VLOOKUP(AU97,'シフト記号表（従来型・ユニット型共通）'!$C$6:$L$47,10,FALSE))</f>
        <v/>
      </c>
      <c r="AV98" s="993" t="str">
        <f>IF(AV97="","",VLOOKUP(AV97,'シフト記号表（従来型・ユニット型共通）'!$C$6:$L$47,10,FALSE))</f>
        <v/>
      </c>
      <c r="AW98" s="994" t="str">
        <f>IF(AW97="","",VLOOKUP(AW97,'シフト記号表（従来型・ユニット型共通）'!$C$6:$L$47,10,FALSE))</f>
        <v/>
      </c>
      <c r="AX98" s="994" t="str">
        <f>IF(AX97="","",VLOOKUP(AX97,'シフト記号表（従来型・ユニット型共通）'!$C$6:$L$47,10,FALSE))</f>
        <v/>
      </c>
      <c r="AY98" s="994" t="str">
        <f>IF(AY97="","",VLOOKUP(AY97,'シフト記号表（従来型・ユニット型共通）'!$C$6:$L$47,10,FALSE))</f>
        <v/>
      </c>
      <c r="AZ98" s="994" t="str">
        <f>IF(AZ97="","",VLOOKUP(AZ97,'シフト記号表（従来型・ユニット型共通）'!$C$6:$L$47,10,FALSE))</f>
        <v/>
      </c>
      <c r="BA98" s="994" t="str">
        <f>IF(BA97="","",VLOOKUP(BA97,'シフト記号表（従来型・ユニット型共通）'!$C$6:$L$47,10,FALSE))</f>
        <v/>
      </c>
      <c r="BB98" s="995" t="str">
        <f>IF(BB97="","",VLOOKUP(BB97,'シフト記号表（従来型・ユニット型共通）'!$C$6:$L$47,10,FALSE))</f>
        <v/>
      </c>
      <c r="BC98" s="993" t="str">
        <f>IF(BC97="","",VLOOKUP(BC97,'シフト記号表（従来型・ユニット型共通）'!$C$6:$L$47,10,FALSE))</f>
        <v/>
      </c>
      <c r="BD98" s="994" t="str">
        <f>IF(BD97="","",VLOOKUP(BD97,'シフト記号表（従来型・ユニット型共通）'!$C$6:$L$47,10,FALSE))</f>
        <v/>
      </c>
      <c r="BE98" s="994" t="str">
        <f>IF(BE97="","",VLOOKUP(BE97,'シフト記号表（従来型・ユニット型共通）'!$C$6:$L$47,10,FALSE))</f>
        <v/>
      </c>
      <c r="BF98" s="1039">
        <f>IF($BI$3="４週",SUM(AA98:BB98),IF($BI$3="暦月",SUM(AA98:BE98),""))</f>
        <v>0</v>
      </c>
      <c r="BG98" s="1040"/>
      <c r="BH98" s="1041">
        <f>IF($BI$3="４週",BF98/4,IF($BI$3="暦月",(BF98/($BI$8/7)),""))</f>
        <v>0</v>
      </c>
      <c r="BI98" s="1040"/>
      <c r="BJ98" s="1042"/>
      <c r="BK98" s="1043"/>
      <c r="BL98" s="1043"/>
      <c r="BM98" s="1043"/>
      <c r="BN98" s="1044"/>
    </row>
    <row r="99" spans="2:66" ht="20.25" customHeight="1">
      <c r="B99" s="946">
        <f>B97+1</f>
        <v>42</v>
      </c>
      <c r="C99" s="1002"/>
      <c r="D99" s="1003"/>
      <c r="E99" s="858"/>
      <c r="F99" s="978"/>
      <c r="G99" s="1004"/>
      <c r="H99" s="1005"/>
      <c r="I99" s="981"/>
      <c r="J99" s="982"/>
      <c r="K99" s="981"/>
      <c r="L99" s="982"/>
      <c r="M99" s="1008"/>
      <c r="N99" s="1009"/>
      <c r="O99" s="1010"/>
      <c r="P99" s="1011"/>
      <c r="Q99" s="1011"/>
      <c r="R99" s="1005"/>
      <c r="S99" s="987"/>
      <c r="T99" s="988"/>
      <c r="U99" s="988"/>
      <c r="V99" s="988"/>
      <c r="W99" s="989"/>
      <c r="X99" s="1029" t="s">
        <v>882</v>
      </c>
      <c r="Z99" s="1030"/>
      <c r="AA99" s="1015"/>
      <c r="AB99" s="1016"/>
      <c r="AC99" s="1016"/>
      <c r="AD99" s="1016"/>
      <c r="AE99" s="1016"/>
      <c r="AF99" s="1016"/>
      <c r="AG99" s="1017"/>
      <c r="AH99" s="1015"/>
      <c r="AI99" s="1016"/>
      <c r="AJ99" s="1016"/>
      <c r="AK99" s="1016"/>
      <c r="AL99" s="1016"/>
      <c r="AM99" s="1016"/>
      <c r="AN99" s="1017"/>
      <c r="AO99" s="1015"/>
      <c r="AP99" s="1016"/>
      <c r="AQ99" s="1016"/>
      <c r="AR99" s="1016"/>
      <c r="AS99" s="1016"/>
      <c r="AT99" s="1016"/>
      <c r="AU99" s="1017"/>
      <c r="AV99" s="1015"/>
      <c r="AW99" s="1016"/>
      <c r="AX99" s="1016"/>
      <c r="AY99" s="1016"/>
      <c r="AZ99" s="1016"/>
      <c r="BA99" s="1016"/>
      <c r="BB99" s="1017"/>
      <c r="BC99" s="1015"/>
      <c r="BD99" s="1016"/>
      <c r="BE99" s="1018"/>
      <c r="BF99" s="1019"/>
      <c r="BG99" s="1020"/>
      <c r="BH99" s="1021"/>
      <c r="BI99" s="1022"/>
      <c r="BJ99" s="1023"/>
      <c r="BK99" s="1024"/>
      <c r="BL99" s="1024"/>
      <c r="BM99" s="1024"/>
      <c r="BN99" s="1025"/>
    </row>
    <row r="100" spans="2:66" ht="20.25" customHeight="1">
      <c r="B100" s="975"/>
      <c r="C100" s="976"/>
      <c r="D100" s="977"/>
      <c r="E100" s="858"/>
      <c r="F100" s="978"/>
      <c r="G100" s="1031"/>
      <c r="H100" s="1032"/>
      <c r="I100" s="1033"/>
      <c r="J100" s="1034">
        <f>G99</f>
        <v>0</v>
      </c>
      <c r="K100" s="1033"/>
      <c r="L100" s="1034">
        <f>M99</f>
        <v>0</v>
      </c>
      <c r="M100" s="1035"/>
      <c r="N100" s="1036"/>
      <c r="O100" s="1037"/>
      <c r="P100" s="1038"/>
      <c r="Q100" s="1038"/>
      <c r="R100" s="1032"/>
      <c r="S100" s="987"/>
      <c r="T100" s="988"/>
      <c r="U100" s="988"/>
      <c r="V100" s="988"/>
      <c r="W100" s="989"/>
      <c r="X100" s="1026" t="s">
        <v>885</v>
      </c>
      <c r="Y100" s="1027"/>
      <c r="Z100" s="1028"/>
      <c r="AA100" s="993" t="str">
        <f>IF(AA99="","",VLOOKUP(AA99,'シフト記号表（従来型・ユニット型共通）'!$C$6:$L$47,10,FALSE))</f>
        <v/>
      </c>
      <c r="AB100" s="994" t="str">
        <f>IF(AB99="","",VLOOKUP(AB99,'シフト記号表（従来型・ユニット型共通）'!$C$6:$L$47,10,FALSE))</f>
        <v/>
      </c>
      <c r="AC100" s="994" t="str">
        <f>IF(AC99="","",VLOOKUP(AC99,'シフト記号表（従来型・ユニット型共通）'!$C$6:$L$47,10,FALSE))</f>
        <v/>
      </c>
      <c r="AD100" s="994" t="str">
        <f>IF(AD99="","",VLOOKUP(AD99,'シフト記号表（従来型・ユニット型共通）'!$C$6:$L$47,10,FALSE))</f>
        <v/>
      </c>
      <c r="AE100" s="994" t="str">
        <f>IF(AE99="","",VLOOKUP(AE99,'シフト記号表（従来型・ユニット型共通）'!$C$6:$L$47,10,FALSE))</f>
        <v/>
      </c>
      <c r="AF100" s="994" t="str">
        <f>IF(AF99="","",VLOOKUP(AF99,'シフト記号表（従来型・ユニット型共通）'!$C$6:$L$47,10,FALSE))</f>
        <v/>
      </c>
      <c r="AG100" s="995" t="str">
        <f>IF(AG99="","",VLOOKUP(AG99,'シフト記号表（従来型・ユニット型共通）'!$C$6:$L$47,10,FALSE))</f>
        <v/>
      </c>
      <c r="AH100" s="993" t="str">
        <f>IF(AH99="","",VLOOKUP(AH99,'シフト記号表（従来型・ユニット型共通）'!$C$6:$L$47,10,FALSE))</f>
        <v/>
      </c>
      <c r="AI100" s="994" t="str">
        <f>IF(AI99="","",VLOOKUP(AI99,'シフト記号表（従来型・ユニット型共通）'!$C$6:$L$47,10,FALSE))</f>
        <v/>
      </c>
      <c r="AJ100" s="994" t="str">
        <f>IF(AJ99="","",VLOOKUP(AJ99,'シフト記号表（従来型・ユニット型共通）'!$C$6:$L$47,10,FALSE))</f>
        <v/>
      </c>
      <c r="AK100" s="994" t="str">
        <f>IF(AK99="","",VLOOKUP(AK99,'シフト記号表（従来型・ユニット型共通）'!$C$6:$L$47,10,FALSE))</f>
        <v/>
      </c>
      <c r="AL100" s="994" t="str">
        <f>IF(AL99="","",VLOOKUP(AL99,'シフト記号表（従来型・ユニット型共通）'!$C$6:$L$47,10,FALSE))</f>
        <v/>
      </c>
      <c r="AM100" s="994" t="str">
        <f>IF(AM99="","",VLOOKUP(AM99,'シフト記号表（従来型・ユニット型共通）'!$C$6:$L$47,10,FALSE))</f>
        <v/>
      </c>
      <c r="AN100" s="995" t="str">
        <f>IF(AN99="","",VLOOKUP(AN99,'シフト記号表（従来型・ユニット型共通）'!$C$6:$L$47,10,FALSE))</f>
        <v/>
      </c>
      <c r="AO100" s="993" t="str">
        <f>IF(AO99="","",VLOOKUP(AO99,'シフト記号表（従来型・ユニット型共通）'!$C$6:$L$47,10,FALSE))</f>
        <v/>
      </c>
      <c r="AP100" s="994" t="str">
        <f>IF(AP99="","",VLOOKUP(AP99,'シフト記号表（従来型・ユニット型共通）'!$C$6:$L$47,10,FALSE))</f>
        <v/>
      </c>
      <c r="AQ100" s="994" t="str">
        <f>IF(AQ99="","",VLOOKUP(AQ99,'シフト記号表（従来型・ユニット型共通）'!$C$6:$L$47,10,FALSE))</f>
        <v/>
      </c>
      <c r="AR100" s="994" t="str">
        <f>IF(AR99="","",VLOOKUP(AR99,'シフト記号表（従来型・ユニット型共通）'!$C$6:$L$47,10,FALSE))</f>
        <v/>
      </c>
      <c r="AS100" s="994" t="str">
        <f>IF(AS99="","",VLOOKUP(AS99,'シフト記号表（従来型・ユニット型共通）'!$C$6:$L$47,10,FALSE))</f>
        <v/>
      </c>
      <c r="AT100" s="994" t="str">
        <f>IF(AT99="","",VLOOKUP(AT99,'シフト記号表（従来型・ユニット型共通）'!$C$6:$L$47,10,FALSE))</f>
        <v/>
      </c>
      <c r="AU100" s="995" t="str">
        <f>IF(AU99="","",VLOOKUP(AU99,'シフト記号表（従来型・ユニット型共通）'!$C$6:$L$47,10,FALSE))</f>
        <v/>
      </c>
      <c r="AV100" s="993" t="str">
        <f>IF(AV99="","",VLOOKUP(AV99,'シフト記号表（従来型・ユニット型共通）'!$C$6:$L$47,10,FALSE))</f>
        <v/>
      </c>
      <c r="AW100" s="994" t="str">
        <f>IF(AW99="","",VLOOKUP(AW99,'シフト記号表（従来型・ユニット型共通）'!$C$6:$L$47,10,FALSE))</f>
        <v/>
      </c>
      <c r="AX100" s="994" t="str">
        <f>IF(AX99="","",VLOOKUP(AX99,'シフト記号表（従来型・ユニット型共通）'!$C$6:$L$47,10,FALSE))</f>
        <v/>
      </c>
      <c r="AY100" s="994" t="str">
        <f>IF(AY99="","",VLOOKUP(AY99,'シフト記号表（従来型・ユニット型共通）'!$C$6:$L$47,10,FALSE))</f>
        <v/>
      </c>
      <c r="AZ100" s="994" t="str">
        <f>IF(AZ99="","",VLOOKUP(AZ99,'シフト記号表（従来型・ユニット型共通）'!$C$6:$L$47,10,FALSE))</f>
        <v/>
      </c>
      <c r="BA100" s="994" t="str">
        <f>IF(BA99="","",VLOOKUP(BA99,'シフト記号表（従来型・ユニット型共通）'!$C$6:$L$47,10,FALSE))</f>
        <v/>
      </c>
      <c r="BB100" s="995" t="str">
        <f>IF(BB99="","",VLOOKUP(BB99,'シフト記号表（従来型・ユニット型共通）'!$C$6:$L$47,10,FALSE))</f>
        <v/>
      </c>
      <c r="BC100" s="993" t="str">
        <f>IF(BC99="","",VLOOKUP(BC99,'シフト記号表（従来型・ユニット型共通）'!$C$6:$L$47,10,FALSE))</f>
        <v/>
      </c>
      <c r="BD100" s="994" t="str">
        <f>IF(BD99="","",VLOOKUP(BD99,'シフト記号表（従来型・ユニット型共通）'!$C$6:$L$47,10,FALSE))</f>
        <v/>
      </c>
      <c r="BE100" s="994" t="str">
        <f>IF(BE99="","",VLOOKUP(BE99,'シフト記号表（従来型・ユニット型共通）'!$C$6:$L$47,10,FALSE))</f>
        <v/>
      </c>
      <c r="BF100" s="1039">
        <f>IF($BI$3="４週",SUM(AA100:BB100),IF($BI$3="暦月",SUM(AA100:BE100),""))</f>
        <v>0</v>
      </c>
      <c r="BG100" s="1040"/>
      <c r="BH100" s="1041">
        <f>IF($BI$3="４週",BF100/4,IF($BI$3="暦月",(BF100/($BI$8/7)),""))</f>
        <v>0</v>
      </c>
      <c r="BI100" s="1040"/>
      <c r="BJ100" s="1042"/>
      <c r="BK100" s="1043"/>
      <c r="BL100" s="1043"/>
      <c r="BM100" s="1043"/>
      <c r="BN100" s="1044"/>
    </row>
    <row r="101" spans="2:66" ht="20.25" customHeight="1">
      <c r="B101" s="946">
        <f>B99+1</f>
        <v>43</v>
      </c>
      <c r="C101" s="1002"/>
      <c r="D101" s="1003"/>
      <c r="E101" s="858"/>
      <c r="F101" s="978"/>
      <c r="G101" s="1004"/>
      <c r="H101" s="1005"/>
      <c r="I101" s="981"/>
      <c r="J101" s="982"/>
      <c r="K101" s="981"/>
      <c r="L101" s="982"/>
      <c r="M101" s="1008"/>
      <c r="N101" s="1009"/>
      <c r="O101" s="1010"/>
      <c r="P101" s="1011"/>
      <c r="Q101" s="1011"/>
      <c r="R101" s="1005"/>
      <c r="S101" s="987"/>
      <c r="T101" s="988"/>
      <c r="U101" s="988"/>
      <c r="V101" s="988"/>
      <c r="W101" s="989"/>
      <c r="X101" s="1029" t="s">
        <v>882</v>
      </c>
      <c r="Z101" s="1030"/>
      <c r="AA101" s="1015"/>
      <c r="AB101" s="1016"/>
      <c r="AC101" s="1016"/>
      <c r="AD101" s="1016"/>
      <c r="AE101" s="1016"/>
      <c r="AF101" s="1016"/>
      <c r="AG101" s="1017"/>
      <c r="AH101" s="1015"/>
      <c r="AI101" s="1016"/>
      <c r="AJ101" s="1016"/>
      <c r="AK101" s="1016"/>
      <c r="AL101" s="1016"/>
      <c r="AM101" s="1016"/>
      <c r="AN101" s="1017"/>
      <c r="AO101" s="1015"/>
      <c r="AP101" s="1016"/>
      <c r="AQ101" s="1016"/>
      <c r="AR101" s="1016"/>
      <c r="AS101" s="1016"/>
      <c r="AT101" s="1016"/>
      <c r="AU101" s="1017"/>
      <c r="AV101" s="1015"/>
      <c r="AW101" s="1016"/>
      <c r="AX101" s="1016"/>
      <c r="AY101" s="1016"/>
      <c r="AZ101" s="1016"/>
      <c r="BA101" s="1016"/>
      <c r="BB101" s="1017"/>
      <c r="BC101" s="1015"/>
      <c r="BD101" s="1016"/>
      <c r="BE101" s="1018"/>
      <c r="BF101" s="1019"/>
      <c r="BG101" s="1020"/>
      <c r="BH101" s="1021"/>
      <c r="BI101" s="1022"/>
      <c r="BJ101" s="1023"/>
      <c r="BK101" s="1024"/>
      <c r="BL101" s="1024"/>
      <c r="BM101" s="1024"/>
      <c r="BN101" s="1025"/>
    </row>
    <row r="102" spans="2:66" ht="20.25" customHeight="1">
      <c r="B102" s="975"/>
      <c r="C102" s="976"/>
      <c r="D102" s="977"/>
      <c r="E102" s="858"/>
      <c r="F102" s="978"/>
      <c r="G102" s="1031"/>
      <c r="H102" s="1032"/>
      <c r="I102" s="1033"/>
      <c r="J102" s="1034">
        <f>G101</f>
        <v>0</v>
      </c>
      <c r="K102" s="1033"/>
      <c r="L102" s="1034">
        <f>M101</f>
        <v>0</v>
      </c>
      <c r="M102" s="1035"/>
      <c r="N102" s="1036"/>
      <c r="O102" s="1037"/>
      <c r="P102" s="1038"/>
      <c r="Q102" s="1038"/>
      <c r="R102" s="1032"/>
      <c r="S102" s="987"/>
      <c r="T102" s="988"/>
      <c r="U102" s="988"/>
      <c r="V102" s="988"/>
      <c r="W102" s="989"/>
      <c r="X102" s="1026" t="s">
        <v>885</v>
      </c>
      <c r="Y102" s="1027"/>
      <c r="Z102" s="1028"/>
      <c r="AA102" s="993" t="str">
        <f>IF(AA101="","",VLOOKUP(AA101,'シフト記号表（従来型・ユニット型共通）'!$C$6:$L$47,10,FALSE))</f>
        <v/>
      </c>
      <c r="AB102" s="994" t="str">
        <f>IF(AB101="","",VLOOKUP(AB101,'シフト記号表（従来型・ユニット型共通）'!$C$6:$L$47,10,FALSE))</f>
        <v/>
      </c>
      <c r="AC102" s="994" t="str">
        <f>IF(AC101="","",VLOOKUP(AC101,'シフト記号表（従来型・ユニット型共通）'!$C$6:$L$47,10,FALSE))</f>
        <v/>
      </c>
      <c r="AD102" s="994" t="str">
        <f>IF(AD101="","",VLOOKUP(AD101,'シフト記号表（従来型・ユニット型共通）'!$C$6:$L$47,10,FALSE))</f>
        <v/>
      </c>
      <c r="AE102" s="994" t="str">
        <f>IF(AE101="","",VLOOKUP(AE101,'シフト記号表（従来型・ユニット型共通）'!$C$6:$L$47,10,FALSE))</f>
        <v/>
      </c>
      <c r="AF102" s="994" t="str">
        <f>IF(AF101="","",VLOOKUP(AF101,'シフト記号表（従来型・ユニット型共通）'!$C$6:$L$47,10,FALSE))</f>
        <v/>
      </c>
      <c r="AG102" s="995" t="str">
        <f>IF(AG101="","",VLOOKUP(AG101,'シフト記号表（従来型・ユニット型共通）'!$C$6:$L$47,10,FALSE))</f>
        <v/>
      </c>
      <c r="AH102" s="993" t="str">
        <f>IF(AH101="","",VLOOKUP(AH101,'シフト記号表（従来型・ユニット型共通）'!$C$6:$L$47,10,FALSE))</f>
        <v/>
      </c>
      <c r="AI102" s="994" t="str">
        <f>IF(AI101="","",VLOOKUP(AI101,'シフト記号表（従来型・ユニット型共通）'!$C$6:$L$47,10,FALSE))</f>
        <v/>
      </c>
      <c r="AJ102" s="994" t="str">
        <f>IF(AJ101="","",VLOOKUP(AJ101,'シフト記号表（従来型・ユニット型共通）'!$C$6:$L$47,10,FALSE))</f>
        <v/>
      </c>
      <c r="AK102" s="994" t="str">
        <f>IF(AK101="","",VLOOKUP(AK101,'シフト記号表（従来型・ユニット型共通）'!$C$6:$L$47,10,FALSE))</f>
        <v/>
      </c>
      <c r="AL102" s="994" t="str">
        <f>IF(AL101="","",VLOOKUP(AL101,'シフト記号表（従来型・ユニット型共通）'!$C$6:$L$47,10,FALSE))</f>
        <v/>
      </c>
      <c r="AM102" s="994" t="str">
        <f>IF(AM101="","",VLOOKUP(AM101,'シフト記号表（従来型・ユニット型共通）'!$C$6:$L$47,10,FALSE))</f>
        <v/>
      </c>
      <c r="AN102" s="995" t="str">
        <f>IF(AN101="","",VLOOKUP(AN101,'シフト記号表（従来型・ユニット型共通）'!$C$6:$L$47,10,FALSE))</f>
        <v/>
      </c>
      <c r="AO102" s="993" t="str">
        <f>IF(AO101="","",VLOOKUP(AO101,'シフト記号表（従来型・ユニット型共通）'!$C$6:$L$47,10,FALSE))</f>
        <v/>
      </c>
      <c r="AP102" s="994" t="str">
        <f>IF(AP101="","",VLOOKUP(AP101,'シフト記号表（従来型・ユニット型共通）'!$C$6:$L$47,10,FALSE))</f>
        <v/>
      </c>
      <c r="AQ102" s="994" t="str">
        <f>IF(AQ101="","",VLOOKUP(AQ101,'シフト記号表（従来型・ユニット型共通）'!$C$6:$L$47,10,FALSE))</f>
        <v/>
      </c>
      <c r="AR102" s="994" t="str">
        <f>IF(AR101="","",VLOOKUP(AR101,'シフト記号表（従来型・ユニット型共通）'!$C$6:$L$47,10,FALSE))</f>
        <v/>
      </c>
      <c r="AS102" s="994" t="str">
        <f>IF(AS101="","",VLOOKUP(AS101,'シフト記号表（従来型・ユニット型共通）'!$C$6:$L$47,10,FALSE))</f>
        <v/>
      </c>
      <c r="AT102" s="994" t="str">
        <f>IF(AT101="","",VLOOKUP(AT101,'シフト記号表（従来型・ユニット型共通）'!$C$6:$L$47,10,FALSE))</f>
        <v/>
      </c>
      <c r="AU102" s="995" t="str">
        <f>IF(AU101="","",VLOOKUP(AU101,'シフト記号表（従来型・ユニット型共通）'!$C$6:$L$47,10,FALSE))</f>
        <v/>
      </c>
      <c r="AV102" s="993" t="str">
        <f>IF(AV101="","",VLOOKUP(AV101,'シフト記号表（従来型・ユニット型共通）'!$C$6:$L$47,10,FALSE))</f>
        <v/>
      </c>
      <c r="AW102" s="994" t="str">
        <f>IF(AW101="","",VLOOKUP(AW101,'シフト記号表（従来型・ユニット型共通）'!$C$6:$L$47,10,FALSE))</f>
        <v/>
      </c>
      <c r="AX102" s="994" t="str">
        <f>IF(AX101="","",VLOOKUP(AX101,'シフト記号表（従来型・ユニット型共通）'!$C$6:$L$47,10,FALSE))</f>
        <v/>
      </c>
      <c r="AY102" s="994" t="str">
        <f>IF(AY101="","",VLOOKUP(AY101,'シフト記号表（従来型・ユニット型共通）'!$C$6:$L$47,10,FALSE))</f>
        <v/>
      </c>
      <c r="AZ102" s="994" t="str">
        <f>IF(AZ101="","",VLOOKUP(AZ101,'シフト記号表（従来型・ユニット型共通）'!$C$6:$L$47,10,FALSE))</f>
        <v/>
      </c>
      <c r="BA102" s="994" t="str">
        <f>IF(BA101="","",VLOOKUP(BA101,'シフト記号表（従来型・ユニット型共通）'!$C$6:$L$47,10,FALSE))</f>
        <v/>
      </c>
      <c r="BB102" s="995" t="str">
        <f>IF(BB101="","",VLOOKUP(BB101,'シフト記号表（従来型・ユニット型共通）'!$C$6:$L$47,10,FALSE))</f>
        <v/>
      </c>
      <c r="BC102" s="993" t="str">
        <f>IF(BC101="","",VLOOKUP(BC101,'シフト記号表（従来型・ユニット型共通）'!$C$6:$L$47,10,FALSE))</f>
        <v/>
      </c>
      <c r="BD102" s="994" t="str">
        <f>IF(BD101="","",VLOOKUP(BD101,'シフト記号表（従来型・ユニット型共通）'!$C$6:$L$47,10,FALSE))</f>
        <v/>
      </c>
      <c r="BE102" s="994" t="str">
        <f>IF(BE101="","",VLOOKUP(BE101,'シフト記号表（従来型・ユニット型共通）'!$C$6:$L$47,10,FALSE))</f>
        <v/>
      </c>
      <c r="BF102" s="1039">
        <f>IF($BI$3="４週",SUM(AA102:BB102),IF($BI$3="暦月",SUM(AA102:BE102),""))</f>
        <v>0</v>
      </c>
      <c r="BG102" s="1040"/>
      <c r="BH102" s="1041">
        <f>IF($BI$3="４週",BF102/4,IF($BI$3="暦月",(BF102/($BI$8/7)),""))</f>
        <v>0</v>
      </c>
      <c r="BI102" s="1040"/>
      <c r="BJ102" s="1042"/>
      <c r="BK102" s="1043"/>
      <c r="BL102" s="1043"/>
      <c r="BM102" s="1043"/>
      <c r="BN102" s="1044"/>
    </row>
    <row r="103" spans="2:66" ht="20.25" customHeight="1">
      <c r="B103" s="946">
        <f>B101+1</f>
        <v>44</v>
      </c>
      <c r="C103" s="1002"/>
      <c r="D103" s="1003"/>
      <c r="E103" s="858"/>
      <c r="F103" s="978"/>
      <c r="G103" s="1004"/>
      <c r="H103" s="1005"/>
      <c r="I103" s="981"/>
      <c r="J103" s="982"/>
      <c r="K103" s="981"/>
      <c r="L103" s="982"/>
      <c r="M103" s="1008"/>
      <c r="N103" s="1009"/>
      <c r="O103" s="1010"/>
      <c r="P103" s="1011"/>
      <c r="Q103" s="1011"/>
      <c r="R103" s="1005"/>
      <c r="S103" s="987"/>
      <c r="T103" s="988"/>
      <c r="U103" s="988"/>
      <c r="V103" s="988"/>
      <c r="W103" s="989"/>
      <c r="X103" s="1029" t="s">
        <v>882</v>
      </c>
      <c r="Z103" s="1030"/>
      <c r="AA103" s="1015"/>
      <c r="AB103" s="1016"/>
      <c r="AC103" s="1016"/>
      <c r="AD103" s="1016"/>
      <c r="AE103" s="1016"/>
      <c r="AF103" s="1016"/>
      <c r="AG103" s="1017"/>
      <c r="AH103" s="1015"/>
      <c r="AI103" s="1016"/>
      <c r="AJ103" s="1016"/>
      <c r="AK103" s="1016"/>
      <c r="AL103" s="1016"/>
      <c r="AM103" s="1016"/>
      <c r="AN103" s="1017"/>
      <c r="AO103" s="1015"/>
      <c r="AP103" s="1016"/>
      <c r="AQ103" s="1016"/>
      <c r="AR103" s="1016"/>
      <c r="AS103" s="1016"/>
      <c r="AT103" s="1016"/>
      <c r="AU103" s="1017"/>
      <c r="AV103" s="1015"/>
      <c r="AW103" s="1016"/>
      <c r="AX103" s="1016"/>
      <c r="AY103" s="1016"/>
      <c r="AZ103" s="1016"/>
      <c r="BA103" s="1016"/>
      <c r="BB103" s="1017"/>
      <c r="BC103" s="1015"/>
      <c r="BD103" s="1016"/>
      <c r="BE103" s="1018"/>
      <c r="BF103" s="1019"/>
      <c r="BG103" s="1020"/>
      <c r="BH103" s="1021"/>
      <c r="BI103" s="1022"/>
      <c r="BJ103" s="1023"/>
      <c r="BK103" s="1024"/>
      <c r="BL103" s="1024"/>
      <c r="BM103" s="1024"/>
      <c r="BN103" s="1025"/>
    </row>
    <row r="104" spans="2:66" ht="20.25" customHeight="1">
      <c r="B104" s="975"/>
      <c r="C104" s="976"/>
      <c r="D104" s="977"/>
      <c r="E104" s="858"/>
      <c r="F104" s="978"/>
      <c r="G104" s="1031"/>
      <c r="H104" s="1032"/>
      <c r="I104" s="1033"/>
      <c r="J104" s="1034">
        <f>G103</f>
        <v>0</v>
      </c>
      <c r="K104" s="1033"/>
      <c r="L104" s="1034">
        <f>M103</f>
        <v>0</v>
      </c>
      <c r="M104" s="1035"/>
      <c r="N104" s="1036"/>
      <c r="O104" s="1037"/>
      <c r="P104" s="1038"/>
      <c r="Q104" s="1038"/>
      <c r="R104" s="1032"/>
      <c r="S104" s="987"/>
      <c r="T104" s="988"/>
      <c r="U104" s="988"/>
      <c r="V104" s="988"/>
      <c r="W104" s="989"/>
      <c r="X104" s="1026" t="s">
        <v>885</v>
      </c>
      <c r="Y104" s="1027"/>
      <c r="Z104" s="1028"/>
      <c r="AA104" s="993" t="str">
        <f>IF(AA103="","",VLOOKUP(AA103,'シフト記号表（従来型・ユニット型共通）'!$C$6:$L$47,10,FALSE))</f>
        <v/>
      </c>
      <c r="AB104" s="994" t="str">
        <f>IF(AB103="","",VLOOKUP(AB103,'シフト記号表（従来型・ユニット型共通）'!$C$6:$L$47,10,FALSE))</f>
        <v/>
      </c>
      <c r="AC104" s="994" t="str">
        <f>IF(AC103="","",VLOOKUP(AC103,'シフト記号表（従来型・ユニット型共通）'!$C$6:$L$47,10,FALSE))</f>
        <v/>
      </c>
      <c r="AD104" s="994" t="str">
        <f>IF(AD103="","",VLOOKUP(AD103,'シフト記号表（従来型・ユニット型共通）'!$C$6:$L$47,10,FALSE))</f>
        <v/>
      </c>
      <c r="AE104" s="994" t="str">
        <f>IF(AE103="","",VLOOKUP(AE103,'シフト記号表（従来型・ユニット型共通）'!$C$6:$L$47,10,FALSE))</f>
        <v/>
      </c>
      <c r="AF104" s="994" t="str">
        <f>IF(AF103="","",VLOOKUP(AF103,'シフト記号表（従来型・ユニット型共通）'!$C$6:$L$47,10,FALSE))</f>
        <v/>
      </c>
      <c r="AG104" s="995" t="str">
        <f>IF(AG103="","",VLOOKUP(AG103,'シフト記号表（従来型・ユニット型共通）'!$C$6:$L$47,10,FALSE))</f>
        <v/>
      </c>
      <c r="AH104" s="993" t="str">
        <f>IF(AH103="","",VLOOKUP(AH103,'シフト記号表（従来型・ユニット型共通）'!$C$6:$L$47,10,FALSE))</f>
        <v/>
      </c>
      <c r="AI104" s="994" t="str">
        <f>IF(AI103="","",VLOOKUP(AI103,'シフト記号表（従来型・ユニット型共通）'!$C$6:$L$47,10,FALSE))</f>
        <v/>
      </c>
      <c r="AJ104" s="994" t="str">
        <f>IF(AJ103="","",VLOOKUP(AJ103,'シフト記号表（従来型・ユニット型共通）'!$C$6:$L$47,10,FALSE))</f>
        <v/>
      </c>
      <c r="AK104" s="994" t="str">
        <f>IF(AK103="","",VLOOKUP(AK103,'シフト記号表（従来型・ユニット型共通）'!$C$6:$L$47,10,FALSE))</f>
        <v/>
      </c>
      <c r="AL104" s="994" t="str">
        <f>IF(AL103="","",VLOOKUP(AL103,'シフト記号表（従来型・ユニット型共通）'!$C$6:$L$47,10,FALSE))</f>
        <v/>
      </c>
      <c r="AM104" s="994" t="str">
        <f>IF(AM103="","",VLOOKUP(AM103,'シフト記号表（従来型・ユニット型共通）'!$C$6:$L$47,10,FALSE))</f>
        <v/>
      </c>
      <c r="AN104" s="995" t="str">
        <f>IF(AN103="","",VLOOKUP(AN103,'シフト記号表（従来型・ユニット型共通）'!$C$6:$L$47,10,FALSE))</f>
        <v/>
      </c>
      <c r="AO104" s="993" t="str">
        <f>IF(AO103="","",VLOOKUP(AO103,'シフト記号表（従来型・ユニット型共通）'!$C$6:$L$47,10,FALSE))</f>
        <v/>
      </c>
      <c r="AP104" s="994" t="str">
        <f>IF(AP103="","",VLOOKUP(AP103,'シフト記号表（従来型・ユニット型共通）'!$C$6:$L$47,10,FALSE))</f>
        <v/>
      </c>
      <c r="AQ104" s="994" t="str">
        <f>IF(AQ103="","",VLOOKUP(AQ103,'シフト記号表（従来型・ユニット型共通）'!$C$6:$L$47,10,FALSE))</f>
        <v/>
      </c>
      <c r="AR104" s="994" t="str">
        <f>IF(AR103="","",VLOOKUP(AR103,'シフト記号表（従来型・ユニット型共通）'!$C$6:$L$47,10,FALSE))</f>
        <v/>
      </c>
      <c r="AS104" s="994" t="str">
        <f>IF(AS103="","",VLOOKUP(AS103,'シフト記号表（従来型・ユニット型共通）'!$C$6:$L$47,10,FALSE))</f>
        <v/>
      </c>
      <c r="AT104" s="994" t="str">
        <f>IF(AT103="","",VLOOKUP(AT103,'シフト記号表（従来型・ユニット型共通）'!$C$6:$L$47,10,FALSE))</f>
        <v/>
      </c>
      <c r="AU104" s="995" t="str">
        <f>IF(AU103="","",VLOOKUP(AU103,'シフト記号表（従来型・ユニット型共通）'!$C$6:$L$47,10,FALSE))</f>
        <v/>
      </c>
      <c r="AV104" s="993" t="str">
        <f>IF(AV103="","",VLOOKUP(AV103,'シフト記号表（従来型・ユニット型共通）'!$C$6:$L$47,10,FALSE))</f>
        <v/>
      </c>
      <c r="AW104" s="994" t="str">
        <f>IF(AW103="","",VLOOKUP(AW103,'シフト記号表（従来型・ユニット型共通）'!$C$6:$L$47,10,FALSE))</f>
        <v/>
      </c>
      <c r="AX104" s="994" t="str">
        <f>IF(AX103="","",VLOOKUP(AX103,'シフト記号表（従来型・ユニット型共通）'!$C$6:$L$47,10,FALSE))</f>
        <v/>
      </c>
      <c r="AY104" s="994" t="str">
        <f>IF(AY103="","",VLOOKUP(AY103,'シフト記号表（従来型・ユニット型共通）'!$C$6:$L$47,10,FALSE))</f>
        <v/>
      </c>
      <c r="AZ104" s="994" t="str">
        <f>IF(AZ103="","",VLOOKUP(AZ103,'シフト記号表（従来型・ユニット型共通）'!$C$6:$L$47,10,FALSE))</f>
        <v/>
      </c>
      <c r="BA104" s="994" t="str">
        <f>IF(BA103="","",VLOOKUP(BA103,'シフト記号表（従来型・ユニット型共通）'!$C$6:$L$47,10,FALSE))</f>
        <v/>
      </c>
      <c r="BB104" s="995" t="str">
        <f>IF(BB103="","",VLOOKUP(BB103,'シフト記号表（従来型・ユニット型共通）'!$C$6:$L$47,10,FALSE))</f>
        <v/>
      </c>
      <c r="BC104" s="993" t="str">
        <f>IF(BC103="","",VLOOKUP(BC103,'シフト記号表（従来型・ユニット型共通）'!$C$6:$L$47,10,FALSE))</f>
        <v/>
      </c>
      <c r="BD104" s="994" t="str">
        <f>IF(BD103="","",VLOOKUP(BD103,'シフト記号表（従来型・ユニット型共通）'!$C$6:$L$47,10,FALSE))</f>
        <v/>
      </c>
      <c r="BE104" s="994" t="str">
        <f>IF(BE103="","",VLOOKUP(BE103,'シフト記号表（従来型・ユニット型共通）'!$C$6:$L$47,10,FALSE))</f>
        <v/>
      </c>
      <c r="BF104" s="1039">
        <f>IF($BI$3="４週",SUM(AA104:BB104),IF($BI$3="暦月",SUM(AA104:BE104),""))</f>
        <v>0</v>
      </c>
      <c r="BG104" s="1040"/>
      <c r="BH104" s="1041">
        <f>IF($BI$3="４週",BF104/4,IF($BI$3="暦月",(BF104/($BI$8/7)),""))</f>
        <v>0</v>
      </c>
      <c r="BI104" s="1040"/>
      <c r="BJ104" s="1042"/>
      <c r="BK104" s="1043"/>
      <c r="BL104" s="1043"/>
      <c r="BM104" s="1043"/>
      <c r="BN104" s="1044"/>
    </row>
    <row r="105" spans="2:66" ht="20.25" customHeight="1">
      <c r="B105" s="946">
        <f>B103+1</f>
        <v>45</v>
      </c>
      <c r="C105" s="1002"/>
      <c r="D105" s="1003"/>
      <c r="E105" s="858"/>
      <c r="F105" s="978"/>
      <c r="G105" s="1004"/>
      <c r="H105" s="1005"/>
      <c r="I105" s="981"/>
      <c r="J105" s="982"/>
      <c r="K105" s="981"/>
      <c r="L105" s="982"/>
      <c r="M105" s="1008"/>
      <c r="N105" s="1009"/>
      <c r="O105" s="1010"/>
      <c r="P105" s="1011"/>
      <c r="Q105" s="1011"/>
      <c r="R105" s="1005"/>
      <c r="S105" s="987"/>
      <c r="T105" s="988"/>
      <c r="U105" s="988"/>
      <c r="V105" s="988"/>
      <c r="W105" s="989"/>
      <c r="X105" s="1029" t="s">
        <v>882</v>
      </c>
      <c r="Z105" s="1030"/>
      <c r="AA105" s="1015"/>
      <c r="AB105" s="1016"/>
      <c r="AC105" s="1016"/>
      <c r="AD105" s="1016"/>
      <c r="AE105" s="1016"/>
      <c r="AF105" s="1016"/>
      <c r="AG105" s="1017"/>
      <c r="AH105" s="1015"/>
      <c r="AI105" s="1016"/>
      <c r="AJ105" s="1016"/>
      <c r="AK105" s="1016"/>
      <c r="AL105" s="1016"/>
      <c r="AM105" s="1016"/>
      <c r="AN105" s="1017"/>
      <c r="AO105" s="1015"/>
      <c r="AP105" s="1016"/>
      <c r="AQ105" s="1016"/>
      <c r="AR105" s="1016"/>
      <c r="AS105" s="1016"/>
      <c r="AT105" s="1016"/>
      <c r="AU105" s="1017"/>
      <c r="AV105" s="1015"/>
      <c r="AW105" s="1016"/>
      <c r="AX105" s="1016"/>
      <c r="AY105" s="1016"/>
      <c r="AZ105" s="1016"/>
      <c r="BA105" s="1016"/>
      <c r="BB105" s="1017"/>
      <c r="BC105" s="1015"/>
      <c r="BD105" s="1016"/>
      <c r="BE105" s="1018"/>
      <c r="BF105" s="1019"/>
      <c r="BG105" s="1020"/>
      <c r="BH105" s="1021"/>
      <c r="BI105" s="1022"/>
      <c r="BJ105" s="1023"/>
      <c r="BK105" s="1024"/>
      <c r="BL105" s="1024"/>
      <c r="BM105" s="1024"/>
      <c r="BN105" s="1025"/>
    </row>
    <row r="106" spans="2:66" ht="20.25" customHeight="1">
      <c r="B106" s="975"/>
      <c r="C106" s="976"/>
      <c r="D106" s="977"/>
      <c r="E106" s="858"/>
      <c r="F106" s="978"/>
      <c r="G106" s="1031"/>
      <c r="H106" s="1032"/>
      <c r="I106" s="1033"/>
      <c r="J106" s="1034">
        <f>G105</f>
        <v>0</v>
      </c>
      <c r="K106" s="1033"/>
      <c r="L106" s="1034">
        <f>M105</f>
        <v>0</v>
      </c>
      <c r="M106" s="1035"/>
      <c r="N106" s="1036"/>
      <c r="O106" s="1037"/>
      <c r="P106" s="1038"/>
      <c r="Q106" s="1038"/>
      <c r="R106" s="1032"/>
      <c r="S106" s="987"/>
      <c r="T106" s="988"/>
      <c r="U106" s="988"/>
      <c r="V106" s="988"/>
      <c r="W106" s="989"/>
      <c r="X106" s="1026" t="s">
        <v>885</v>
      </c>
      <c r="Y106" s="1027"/>
      <c r="Z106" s="1028"/>
      <c r="AA106" s="993" t="str">
        <f>IF(AA105="","",VLOOKUP(AA105,'シフト記号表（従来型・ユニット型共通）'!$C$6:$L$47,10,FALSE))</f>
        <v/>
      </c>
      <c r="AB106" s="994" t="str">
        <f>IF(AB105="","",VLOOKUP(AB105,'シフト記号表（従来型・ユニット型共通）'!$C$6:$L$47,10,FALSE))</f>
        <v/>
      </c>
      <c r="AC106" s="994" t="str">
        <f>IF(AC105="","",VLOOKUP(AC105,'シフト記号表（従来型・ユニット型共通）'!$C$6:$L$47,10,FALSE))</f>
        <v/>
      </c>
      <c r="AD106" s="994" t="str">
        <f>IF(AD105="","",VLOOKUP(AD105,'シフト記号表（従来型・ユニット型共通）'!$C$6:$L$47,10,FALSE))</f>
        <v/>
      </c>
      <c r="AE106" s="994" t="str">
        <f>IF(AE105="","",VLOOKUP(AE105,'シフト記号表（従来型・ユニット型共通）'!$C$6:$L$47,10,FALSE))</f>
        <v/>
      </c>
      <c r="AF106" s="994" t="str">
        <f>IF(AF105="","",VLOOKUP(AF105,'シフト記号表（従来型・ユニット型共通）'!$C$6:$L$47,10,FALSE))</f>
        <v/>
      </c>
      <c r="AG106" s="995" t="str">
        <f>IF(AG105="","",VLOOKUP(AG105,'シフト記号表（従来型・ユニット型共通）'!$C$6:$L$47,10,FALSE))</f>
        <v/>
      </c>
      <c r="AH106" s="993" t="str">
        <f>IF(AH105="","",VLOOKUP(AH105,'シフト記号表（従来型・ユニット型共通）'!$C$6:$L$47,10,FALSE))</f>
        <v/>
      </c>
      <c r="AI106" s="994" t="str">
        <f>IF(AI105="","",VLOOKUP(AI105,'シフト記号表（従来型・ユニット型共通）'!$C$6:$L$47,10,FALSE))</f>
        <v/>
      </c>
      <c r="AJ106" s="994" t="str">
        <f>IF(AJ105="","",VLOOKUP(AJ105,'シフト記号表（従来型・ユニット型共通）'!$C$6:$L$47,10,FALSE))</f>
        <v/>
      </c>
      <c r="AK106" s="994" t="str">
        <f>IF(AK105="","",VLOOKUP(AK105,'シフト記号表（従来型・ユニット型共通）'!$C$6:$L$47,10,FALSE))</f>
        <v/>
      </c>
      <c r="AL106" s="994" t="str">
        <f>IF(AL105="","",VLOOKUP(AL105,'シフト記号表（従来型・ユニット型共通）'!$C$6:$L$47,10,FALSE))</f>
        <v/>
      </c>
      <c r="AM106" s="994" t="str">
        <f>IF(AM105="","",VLOOKUP(AM105,'シフト記号表（従来型・ユニット型共通）'!$C$6:$L$47,10,FALSE))</f>
        <v/>
      </c>
      <c r="AN106" s="995" t="str">
        <f>IF(AN105="","",VLOOKUP(AN105,'シフト記号表（従来型・ユニット型共通）'!$C$6:$L$47,10,FALSE))</f>
        <v/>
      </c>
      <c r="AO106" s="993" t="str">
        <f>IF(AO105="","",VLOOKUP(AO105,'シフト記号表（従来型・ユニット型共通）'!$C$6:$L$47,10,FALSE))</f>
        <v/>
      </c>
      <c r="AP106" s="994" t="str">
        <f>IF(AP105="","",VLOOKUP(AP105,'シフト記号表（従来型・ユニット型共通）'!$C$6:$L$47,10,FALSE))</f>
        <v/>
      </c>
      <c r="AQ106" s="994" t="str">
        <f>IF(AQ105="","",VLOOKUP(AQ105,'シフト記号表（従来型・ユニット型共通）'!$C$6:$L$47,10,FALSE))</f>
        <v/>
      </c>
      <c r="AR106" s="994" t="str">
        <f>IF(AR105="","",VLOOKUP(AR105,'シフト記号表（従来型・ユニット型共通）'!$C$6:$L$47,10,FALSE))</f>
        <v/>
      </c>
      <c r="AS106" s="994" t="str">
        <f>IF(AS105="","",VLOOKUP(AS105,'シフト記号表（従来型・ユニット型共通）'!$C$6:$L$47,10,FALSE))</f>
        <v/>
      </c>
      <c r="AT106" s="994" t="str">
        <f>IF(AT105="","",VLOOKUP(AT105,'シフト記号表（従来型・ユニット型共通）'!$C$6:$L$47,10,FALSE))</f>
        <v/>
      </c>
      <c r="AU106" s="995" t="str">
        <f>IF(AU105="","",VLOOKUP(AU105,'シフト記号表（従来型・ユニット型共通）'!$C$6:$L$47,10,FALSE))</f>
        <v/>
      </c>
      <c r="AV106" s="993" t="str">
        <f>IF(AV105="","",VLOOKUP(AV105,'シフト記号表（従来型・ユニット型共通）'!$C$6:$L$47,10,FALSE))</f>
        <v/>
      </c>
      <c r="AW106" s="994" t="str">
        <f>IF(AW105="","",VLOOKUP(AW105,'シフト記号表（従来型・ユニット型共通）'!$C$6:$L$47,10,FALSE))</f>
        <v/>
      </c>
      <c r="AX106" s="994" t="str">
        <f>IF(AX105="","",VLOOKUP(AX105,'シフト記号表（従来型・ユニット型共通）'!$C$6:$L$47,10,FALSE))</f>
        <v/>
      </c>
      <c r="AY106" s="994" t="str">
        <f>IF(AY105="","",VLOOKUP(AY105,'シフト記号表（従来型・ユニット型共通）'!$C$6:$L$47,10,FALSE))</f>
        <v/>
      </c>
      <c r="AZ106" s="994" t="str">
        <f>IF(AZ105="","",VLOOKUP(AZ105,'シフト記号表（従来型・ユニット型共通）'!$C$6:$L$47,10,FALSE))</f>
        <v/>
      </c>
      <c r="BA106" s="994" t="str">
        <f>IF(BA105="","",VLOOKUP(BA105,'シフト記号表（従来型・ユニット型共通）'!$C$6:$L$47,10,FALSE))</f>
        <v/>
      </c>
      <c r="BB106" s="995" t="str">
        <f>IF(BB105="","",VLOOKUP(BB105,'シフト記号表（従来型・ユニット型共通）'!$C$6:$L$47,10,FALSE))</f>
        <v/>
      </c>
      <c r="BC106" s="993" t="str">
        <f>IF(BC105="","",VLOOKUP(BC105,'シフト記号表（従来型・ユニット型共通）'!$C$6:$L$47,10,FALSE))</f>
        <v/>
      </c>
      <c r="BD106" s="994" t="str">
        <f>IF(BD105="","",VLOOKUP(BD105,'シフト記号表（従来型・ユニット型共通）'!$C$6:$L$47,10,FALSE))</f>
        <v/>
      </c>
      <c r="BE106" s="994" t="str">
        <f>IF(BE105="","",VLOOKUP(BE105,'シフト記号表（従来型・ユニット型共通）'!$C$6:$L$47,10,FALSE))</f>
        <v/>
      </c>
      <c r="BF106" s="1039">
        <f>IF($BI$3="４週",SUM(AA106:BB106),IF($BI$3="暦月",SUM(AA106:BE106),""))</f>
        <v>0</v>
      </c>
      <c r="BG106" s="1040"/>
      <c r="BH106" s="1041">
        <f>IF($BI$3="４週",BF106/4,IF($BI$3="暦月",(BF106/($BI$8/7)),""))</f>
        <v>0</v>
      </c>
      <c r="BI106" s="1040"/>
      <c r="BJ106" s="1042"/>
      <c r="BK106" s="1043"/>
      <c r="BL106" s="1043"/>
      <c r="BM106" s="1043"/>
      <c r="BN106" s="1044"/>
    </row>
    <row r="107" spans="2:66" ht="20.25" customHeight="1">
      <c r="B107" s="946">
        <f>B105+1</f>
        <v>46</v>
      </c>
      <c r="C107" s="1002"/>
      <c r="D107" s="1003"/>
      <c r="E107" s="858"/>
      <c r="F107" s="978"/>
      <c r="G107" s="1004"/>
      <c r="H107" s="1005"/>
      <c r="I107" s="981"/>
      <c r="J107" s="982"/>
      <c r="K107" s="981"/>
      <c r="L107" s="982"/>
      <c r="M107" s="1008"/>
      <c r="N107" s="1009"/>
      <c r="O107" s="1010"/>
      <c r="P107" s="1011"/>
      <c r="Q107" s="1011"/>
      <c r="R107" s="1005"/>
      <c r="S107" s="987"/>
      <c r="T107" s="988"/>
      <c r="U107" s="988"/>
      <c r="V107" s="988"/>
      <c r="W107" s="989"/>
      <c r="X107" s="1029" t="s">
        <v>882</v>
      </c>
      <c r="Z107" s="1030"/>
      <c r="AA107" s="1015"/>
      <c r="AB107" s="1016"/>
      <c r="AC107" s="1016"/>
      <c r="AD107" s="1016"/>
      <c r="AE107" s="1016"/>
      <c r="AF107" s="1016"/>
      <c r="AG107" s="1017"/>
      <c r="AH107" s="1015"/>
      <c r="AI107" s="1016"/>
      <c r="AJ107" s="1016"/>
      <c r="AK107" s="1016"/>
      <c r="AL107" s="1016"/>
      <c r="AM107" s="1016"/>
      <c r="AN107" s="1017"/>
      <c r="AO107" s="1015"/>
      <c r="AP107" s="1016"/>
      <c r="AQ107" s="1016"/>
      <c r="AR107" s="1016"/>
      <c r="AS107" s="1016"/>
      <c r="AT107" s="1016"/>
      <c r="AU107" s="1017"/>
      <c r="AV107" s="1015"/>
      <c r="AW107" s="1016"/>
      <c r="AX107" s="1016"/>
      <c r="AY107" s="1016"/>
      <c r="AZ107" s="1016"/>
      <c r="BA107" s="1016"/>
      <c r="BB107" s="1017"/>
      <c r="BC107" s="1015"/>
      <c r="BD107" s="1016"/>
      <c r="BE107" s="1018"/>
      <c r="BF107" s="1019"/>
      <c r="BG107" s="1020"/>
      <c r="BH107" s="1021"/>
      <c r="BI107" s="1022"/>
      <c r="BJ107" s="1023"/>
      <c r="BK107" s="1024"/>
      <c r="BL107" s="1024"/>
      <c r="BM107" s="1024"/>
      <c r="BN107" s="1025"/>
    </row>
    <row r="108" spans="2:66" ht="20.25" customHeight="1">
      <c r="B108" s="975"/>
      <c r="C108" s="976"/>
      <c r="D108" s="977"/>
      <c r="E108" s="858"/>
      <c r="F108" s="978"/>
      <c r="G108" s="1031"/>
      <c r="H108" s="1032"/>
      <c r="I108" s="1033"/>
      <c r="J108" s="1034">
        <f>G107</f>
        <v>0</v>
      </c>
      <c r="K108" s="1033"/>
      <c r="L108" s="1034">
        <f>M107</f>
        <v>0</v>
      </c>
      <c r="M108" s="1035"/>
      <c r="N108" s="1036"/>
      <c r="O108" s="1037"/>
      <c r="P108" s="1038"/>
      <c r="Q108" s="1038"/>
      <c r="R108" s="1032"/>
      <c r="S108" s="987"/>
      <c r="T108" s="988"/>
      <c r="U108" s="988"/>
      <c r="V108" s="988"/>
      <c r="W108" s="989"/>
      <c r="X108" s="1026" t="s">
        <v>885</v>
      </c>
      <c r="Y108" s="1027"/>
      <c r="Z108" s="1028"/>
      <c r="AA108" s="993" t="str">
        <f>IF(AA107="","",VLOOKUP(AA107,'シフト記号表（従来型・ユニット型共通）'!$C$6:$L$47,10,FALSE))</f>
        <v/>
      </c>
      <c r="AB108" s="994" t="str">
        <f>IF(AB107="","",VLOOKUP(AB107,'シフト記号表（従来型・ユニット型共通）'!$C$6:$L$47,10,FALSE))</f>
        <v/>
      </c>
      <c r="AC108" s="994" t="str">
        <f>IF(AC107="","",VLOOKUP(AC107,'シフト記号表（従来型・ユニット型共通）'!$C$6:$L$47,10,FALSE))</f>
        <v/>
      </c>
      <c r="AD108" s="994" t="str">
        <f>IF(AD107="","",VLOOKUP(AD107,'シフト記号表（従来型・ユニット型共通）'!$C$6:$L$47,10,FALSE))</f>
        <v/>
      </c>
      <c r="AE108" s="994" t="str">
        <f>IF(AE107="","",VLOOKUP(AE107,'シフト記号表（従来型・ユニット型共通）'!$C$6:$L$47,10,FALSE))</f>
        <v/>
      </c>
      <c r="AF108" s="994" t="str">
        <f>IF(AF107="","",VLOOKUP(AF107,'シフト記号表（従来型・ユニット型共通）'!$C$6:$L$47,10,FALSE))</f>
        <v/>
      </c>
      <c r="AG108" s="995" t="str">
        <f>IF(AG107="","",VLOOKUP(AG107,'シフト記号表（従来型・ユニット型共通）'!$C$6:$L$47,10,FALSE))</f>
        <v/>
      </c>
      <c r="AH108" s="993" t="str">
        <f>IF(AH107="","",VLOOKUP(AH107,'シフト記号表（従来型・ユニット型共通）'!$C$6:$L$47,10,FALSE))</f>
        <v/>
      </c>
      <c r="AI108" s="994" t="str">
        <f>IF(AI107="","",VLOOKUP(AI107,'シフト記号表（従来型・ユニット型共通）'!$C$6:$L$47,10,FALSE))</f>
        <v/>
      </c>
      <c r="AJ108" s="994" t="str">
        <f>IF(AJ107="","",VLOOKUP(AJ107,'シフト記号表（従来型・ユニット型共通）'!$C$6:$L$47,10,FALSE))</f>
        <v/>
      </c>
      <c r="AK108" s="994" t="str">
        <f>IF(AK107="","",VLOOKUP(AK107,'シフト記号表（従来型・ユニット型共通）'!$C$6:$L$47,10,FALSE))</f>
        <v/>
      </c>
      <c r="AL108" s="994" t="str">
        <f>IF(AL107="","",VLOOKUP(AL107,'シフト記号表（従来型・ユニット型共通）'!$C$6:$L$47,10,FALSE))</f>
        <v/>
      </c>
      <c r="AM108" s="994" t="str">
        <f>IF(AM107="","",VLOOKUP(AM107,'シフト記号表（従来型・ユニット型共通）'!$C$6:$L$47,10,FALSE))</f>
        <v/>
      </c>
      <c r="AN108" s="995" t="str">
        <f>IF(AN107="","",VLOOKUP(AN107,'シフト記号表（従来型・ユニット型共通）'!$C$6:$L$47,10,FALSE))</f>
        <v/>
      </c>
      <c r="AO108" s="993" t="str">
        <f>IF(AO107="","",VLOOKUP(AO107,'シフト記号表（従来型・ユニット型共通）'!$C$6:$L$47,10,FALSE))</f>
        <v/>
      </c>
      <c r="AP108" s="994" t="str">
        <f>IF(AP107="","",VLOOKUP(AP107,'シフト記号表（従来型・ユニット型共通）'!$C$6:$L$47,10,FALSE))</f>
        <v/>
      </c>
      <c r="AQ108" s="994" t="str">
        <f>IF(AQ107="","",VLOOKUP(AQ107,'シフト記号表（従来型・ユニット型共通）'!$C$6:$L$47,10,FALSE))</f>
        <v/>
      </c>
      <c r="AR108" s="994" t="str">
        <f>IF(AR107="","",VLOOKUP(AR107,'シフト記号表（従来型・ユニット型共通）'!$C$6:$L$47,10,FALSE))</f>
        <v/>
      </c>
      <c r="AS108" s="994" t="str">
        <f>IF(AS107="","",VLOOKUP(AS107,'シフト記号表（従来型・ユニット型共通）'!$C$6:$L$47,10,FALSE))</f>
        <v/>
      </c>
      <c r="AT108" s="994" t="str">
        <f>IF(AT107="","",VLOOKUP(AT107,'シフト記号表（従来型・ユニット型共通）'!$C$6:$L$47,10,FALSE))</f>
        <v/>
      </c>
      <c r="AU108" s="995" t="str">
        <f>IF(AU107="","",VLOOKUP(AU107,'シフト記号表（従来型・ユニット型共通）'!$C$6:$L$47,10,FALSE))</f>
        <v/>
      </c>
      <c r="AV108" s="993" t="str">
        <f>IF(AV107="","",VLOOKUP(AV107,'シフト記号表（従来型・ユニット型共通）'!$C$6:$L$47,10,FALSE))</f>
        <v/>
      </c>
      <c r="AW108" s="994" t="str">
        <f>IF(AW107="","",VLOOKUP(AW107,'シフト記号表（従来型・ユニット型共通）'!$C$6:$L$47,10,FALSE))</f>
        <v/>
      </c>
      <c r="AX108" s="994" t="str">
        <f>IF(AX107="","",VLOOKUP(AX107,'シフト記号表（従来型・ユニット型共通）'!$C$6:$L$47,10,FALSE))</f>
        <v/>
      </c>
      <c r="AY108" s="994" t="str">
        <f>IF(AY107="","",VLOOKUP(AY107,'シフト記号表（従来型・ユニット型共通）'!$C$6:$L$47,10,FALSE))</f>
        <v/>
      </c>
      <c r="AZ108" s="994" t="str">
        <f>IF(AZ107="","",VLOOKUP(AZ107,'シフト記号表（従来型・ユニット型共通）'!$C$6:$L$47,10,FALSE))</f>
        <v/>
      </c>
      <c r="BA108" s="994" t="str">
        <f>IF(BA107="","",VLOOKUP(BA107,'シフト記号表（従来型・ユニット型共通）'!$C$6:$L$47,10,FALSE))</f>
        <v/>
      </c>
      <c r="BB108" s="995" t="str">
        <f>IF(BB107="","",VLOOKUP(BB107,'シフト記号表（従来型・ユニット型共通）'!$C$6:$L$47,10,FALSE))</f>
        <v/>
      </c>
      <c r="BC108" s="993" t="str">
        <f>IF(BC107="","",VLOOKUP(BC107,'シフト記号表（従来型・ユニット型共通）'!$C$6:$L$47,10,FALSE))</f>
        <v/>
      </c>
      <c r="BD108" s="994" t="str">
        <f>IF(BD107="","",VLOOKUP(BD107,'シフト記号表（従来型・ユニット型共通）'!$C$6:$L$47,10,FALSE))</f>
        <v/>
      </c>
      <c r="BE108" s="994" t="str">
        <f>IF(BE107="","",VLOOKUP(BE107,'シフト記号表（従来型・ユニット型共通）'!$C$6:$L$47,10,FALSE))</f>
        <v/>
      </c>
      <c r="BF108" s="1039">
        <f>IF($BI$3="４週",SUM(AA108:BB108),IF($BI$3="暦月",SUM(AA108:BE108),""))</f>
        <v>0</v>
      </c>
      <c r="BG108" s="1040"/>
      <c r="BH108" s="1041">
        <f>IF($BI$3="４週",BF108/4,IF($BI$3="暦月",(BF108/($BI$8/7)),""))</f>
        <v>0</v>
      </c>
      <c r="BI108" s="1040"/>
      <c r="BJ108" s="1042"/>
      <c r="BK108" s="1043"/>
      <c r="BL108" s="1043"/>
      <c r="BM108" s="1043"/>
      <c r="BN108" s="1044"/>
    </row>
    <row r="109" spans="2:66" ht="20.25" customHeight="1">
      <c r="B109" s="946">
        <f>B107+1</f>
        <v>47</v>
      </c>
      <c r="C109" s="1002"/>
      <c r="D109" s="1003"/>
      <c r="E109" s="858"/>
      <c r="F109" s="978"/>
      <c r="G109" s="1004"/>
      <c r="H109" s="1005"/>
      <c r="I109" s="981"/>
      <c r="J109" s="982"/>
      <c r="K109" s="981"/>
      <c r="L109" s="982"/>
      <c r="M109" s="1008"/>
      <c r="N109" s="1009"/>
      <c r="O109" s="1010"/>
      <c r="P109" s="1011"/>
      <c r="Q109" s="1011"/>
      <c r="R109" s="1005"/>
      <c r="S109" s="987"/>
      <c r="T109" s="988"/>
      <c r="U109" s="988"/>
      <c r="V109" s="988"/>
      <c r="W109" s="989"/>
      <c r="X109" s="1029" t="s">
        <v>882</v>
      </c>
      <c r="Z109" s="1030"/>
      <c r="AA109" s="1015"/>
      <c r="AB109" s="1016"/>
      <c r="AC109" s="1016"/>
      <c r="AD109" s="1016"/>
      <c r="AE109" s="1016"/>
      <c r="AF109" s="1016"/>
      <c r="AG109" s="1017"/>
      <c r="AH109" s="1015"/>
      <c r="AI109" s="1016"/>
      <c r="AJ109" s="1016"/>
      <c r="AK109" s="1016"/>
      <c r="AL109" s="1016"/>
      <c r="AM109" s="1016"/>
      <c r="AN109" s="1017"/>
      <c r="AO109" s="1015"/>
      <c r="AP109" s="1016"/>
      <c r="AQ109" s="1016"/>
      <c r="AR109" s="1016"/>
      <c r="AS109" s="1016"/>
      <c r="AT109" s="1016"/>
      <c r="AU109" s="1017"/>
      <c r="AV109" s="1015"/>
      <c r="AW109" s="1016"/>
      <c r="AX109" s="1016"/>
      <c r="AY109" s="1016"/>
      <c r="AZ109" s="1016"/>
      <c r="BA109" s="1016"/>
      <c r="BB109" s="1017"/>
      <c r="BC109" s="1015"/>
      <c r="BD109" s="1016"/>
      <c r="BE109" s="1018"/>
      <c r="BF109" s="1019"/>
      <c r="BG109" s="1020"/>
      <c r="BH109" s="1021"/>
      <c r="BI109" s="1022"/>
      <c r="BJ109" s="1023"/>
      <c r="BK109" s="1024"/>
      <c r="BL109" s="1024"/>
      <c r="BM109" s="1024"/>
      <c r="BN109" s="1025"/>
    </row>
    <row r="110" spans="2:66" ht="20.25" customHeight="1">
      <c r="B110" s="975"/>
      <c r="C110" s="976"/>
      <c r="D110" s="977"/>
      <c r="E110" s="858"/>
      <c r="F110" s="978"/>
      <c r="G110" s="1031"/>
      <c r="H110" s="1032"/>
      <c r="I110" s="1033"/>
      <c r="J110" s="1034">
        <f>G109</f>
        <v>0</v>
      </c>
      <c r="K110" s="1033"/>
      <c r="L110" s="1034">
        <f>M109</f>
        <v>0</v>
      </c>
      <c r="M110" s="1035"/>
      <c r="N110" s="1036"/>
      <c r="O110" s="1037"/>
      <c r="P110" s="1038"/>
      <c r="Q110" s="1038"/>
      <c r="R110" s="1032"/>
      <c r="S110" s="987"/>
      <c r="T110" s="988"/>
      <c r="U110" s="988"/>
      <c r="V110" s="988"/>
      <c r="W110" s="989"/>
      <c r="X110" s="1026" t="s">
        <v>885</v>
      </c>
      <c r="Y110" s="1027"/>
      <c r="Z110" s="1028"/>
      <c r="AA110" s="993" t="str">
        <f>IF(AA109="","",VLOOKUP(AA109,'シフト記号表（従来型・ユニット型共通）'!$C$6:$L$47,10,FALSE))</f>
        <v/>
      </c>
      <c r="AB110" s="994" t="str">
        <f>IF(AB109="","",VLOOKUP(AB109,'シフト記号表（従来型・ユニット型共通）'!$C$6:$L$47,10,FALSE))</f>
        <v/>
      </c>
      <c r="AC110" s="994" t="str">
        <f>IF(AC109="","",VLOOKUP(AC109,'シフト記号表（従来型・ユニット型共通）'!$C$6:$L$47,10,FALSE))</f>
        <v/>
      </c>
      <c r="AD110" s="994" t="str">
        <f>IF(AD109="","",VLOOKUP(AD109,'シフト記号表（従来型・ユニット型共通）'!$C$6:$L$47,10,FALSE))</f>
        <v/>
      </c>
      <c r="AE110" s="994" t="str">
        <f>IF(AE109="","",VLOOKUP(AE109,'シフト記号表（従来型・ユニット型共通）'!$C$6:$L$47,10,FALSE))</f>
        <v/>
      </c>
      <c r="AF110" s="994" t="str">
        <f>IF(AF109="","",VLOOKUP(AF109,'シフト記号表（従来型・ユニット型共通）'!$C$6:$L$47,10,FALSE))</f>
        <v/>
      </c>
      <c r="AG110" s="995" t="str">
        <f>IF(AG109="","",VLOOKUP(AG109,'シフト記号表（従来型・ユニット型共通）'!$C$6:$L$47,10,FALSE))</f>
        <v/>
      </c>
      <c r="AH110" s="993" t="str">
        <f>IF(AH109="","",VLOOKUP(AH109,'シフト記号表（従来型・ユニット型共通）'!$C$6:$L$47,10,FALSE))</f>
        <v/>
      </c>
      <c r="AI110" s="994" t="str">
        <f>IF(AI109="","",VLOOKUP(AI109,'シフト記号表（従来型・ユニット型共通）'!$C$6:$L$47,10,FALSE))</f>
        <v/>
      </c>
      <c r="AJ110" s="994" t="str">
        <f>IF(AJ109="","",VLOOKUP(AJ109,'シフト記号表（従来型・ユニット型共通）'!$C$6:$L$47,10,FALSE))</f>
        <v/>
      </c>
      <c r="AK110" s="994" t="str">
        <f>IF(AK109="","",VLOOKUP(AK109,'シフト記号表（従来型・ユニット型共通）'!$C$6:$L$47,10,FALSE))</f>
        <v/>
      </c>
      <c r="AL110" s="994" t="str">
        <f>IF(AL109="","",VLOOKUP(AL109,'シフト記号表（従来型・ユニット型共通）'!$C$6:$L$47,10,FALSE))</f>
        <v/>
      </c>
      <c r="AM110" s="994" t="str">
        <f>IF(AM109="","",VLOOKUP(AM109,'シフト記号表（従来型・ユニット型共通）'!$C$6:$L$47,10,FALSE))</f>
        <v/>
      </c>
      <c r="AN110" s="995" t="str">
        <f>IF(AN109="","",VLOOKUP(AN109,'シフト記号表（従来型・ユニット型共通）'!$C$6:$L$47,10,FALSE))</f>
        <v/>
      </c>
      <c r="AO110" s="993" t="str">
        <f>IF(AO109="","",VLOOKUP(AO109,'シフト記号表（従来型・ユニット型共通）'!$C$6:$L$47,10,FALSE))</f>
        <v/>
      </c>
      <c r="AP110" s="994" t="str">
        <f>IF(AP109="","",VLOOKUP(AP109,'シフト記号表（従来型・ユニット型共通）'!$C$6:$L$47,10,FALSE))</f>
        <v/>
      </c>
      <c r="AQ110" s="994" t="str">
        <f>IF(AQ109="","",VLOOKUP(AQ109,'シフト記号表（従来型・ユニット型共通）'!$C$6:$L$47,10,FALSE))</f>
        <v/>
      </c>
      <c r="AR110" s="994" t="str">
        <f>IF(AR109="","",VLOOKUP(AR109,'シフト記号表（従来型・ユニット型共通）'!$C$6:$L$47,10,FALSE))</f>
        <v/>
      </c>
      <c r="AS110" s="994" t="str">
        <f>IF(AS109="","",VLOOKUP(AS109,'シフト記号表（従来型・ユニット型共通）'!$C$6:$L$47,10,FALSE))</f>
        <v/>
      </c>
      <c r="AT110" s="994" t="str">
        <f>IF(AT109="","",VLOOKUP(AT109,'シフト記号表（従来型・ユニット型共通）'!$C$6:$L$47,10,FALSE))</f>
        <v/>
      </c>
      <c r="AU110" s="995" t="str">
        <f>IF(AU109="","",VLOOKUP(AU109,'シフト記号表（従来型・ユニット型共通）'!$C$6:$L$47,10,FALSE))</f>
        <v/>
      </c>
      <c r="AV110" s="993" t="str">
        <f>IF(AV109="","",VLOOKUP(AV109,'シフト記号表（従来型・ユニット型共通）'!$C$6:$L$47,10,FALSE))</f>
        <v/>
      </c>
      <c r="AW110" s="994" t="str">
        <f>IF(AW109="","",VLOOKUP(AW109,'シフト記号表（従来型・ユニット型共通）'!$C$6:$L$47,10,FALSE))</f>
        <v/>
      </c>
      <c r="AX110" s="994" t="str">
        <f>IF(AX109="","",VLOOKUP(AX109,'シフト記号表（従来型・ユニット型共通）'!$C$6:$L$47,10,FALSE))</f>
        <v/>
      </c>
      <c r="AY110" s="994" t="str">
        <f>IF(AY109="","",VLOOKUP(AY109,'シフト記号表（従来型・ユニット型共通）'!$C$6:$L$47,10,FALSE))</f>
        <v/>
      </c>
      <c r="AZ110" s="994" t="str">
        <f>IF(AZ109="","",VLOOKUP(AZ109,'シフト記号表（従来型・ユニット型共通）'!$C$6:$L$47,10,FALSE))</f>
        <v/>
      </c>
      <c r="BA110" s="994" t="str">
        <f>IF(BA109="","",VLOOKUP(BA109,'シフト記号表（従来型・ユニット型共通）'!$C$6:$L$47,10,FALSE))</f>
        <v/>
      </c>
      <c r="BB110" s="995" t="str">
        <f>IF(BB109="","",VLOOKUP(BB109,'シフト記号表（従来型・ユニット型共通）'!$C$6:$L$47,10,FALSE))</f>
        <v/>
      </c>
      <c r="BC110" s="993" t="str">
        <f>IF(BC109="","",VLOOKUP(BC109,'シフト記号表（従来型・ユニット型共通）'!$C$6:$L$47,10,FALSE))</f>
        <v/>
      </c>
      <c r="BD110" s="994" t="str">
        <f>IF(BD109="","",VLOOKUP(BD109,'シフト記号表（従来型・ユニット型共通）'!$C$6:$L$47,10,FALSE))</f>
        <v/>
      </c>
      <c r="BE110" s="994" t="str">
        <f>IF(BE109="","",VLOOKUP(BE109,'シフト記号表（従来型・ユニット型共通）'!$C$6:$L$47,10,FALSE))</f>
        <v/>
      </c>
      <c r="BF110" s="1039">
        <f>IF($BI$3="４週",SUM(AA110:BB110),IF($BI$3="暦月",SUM(AA110:BE110),""))</f>
        <v>0</v>
      </c>
      <c r="BG110" s="1040"/>
      <c r="BH110" s="1041">
        <f>IF($BI$3="４週",BF110/4,IF($BI$3="暦月",(BF110/($BI$8/7)),""))</f>
        <v>0</v>
      </c>
      <c r="BI110" s="1040"/>
      <c r="BJ110" s="1042"/>
      <c r="BK110" s="1043"/>
      <c r="BL110" s="1043"/>
      <c r="BM110" s="1043"/>
      <c r="BN110" s="1044"/>
    </row>
    <row r="111" spans="2:66" ht="20.25" customHeight="1">
      <c r="B111" s="946">
        <f>B109+1</f>
        <v>48</v>
      </c>
      <c r="C111" s="1002"/>
      <c r="D111" s="1003"/>
      <c r="E111" s="858"/>
      <c r="F111" s="978"/>
      <c r="G111" s="1004"/>
      <c r="H111" s="1005"/>
      <c r="I111" s="981"/>
      <c r="J111" s="982"/>
      <c r="K111" s="981"/>
      <c r="L111" s="982"/>
      <c r="M111" s="1008"/>
      <c r="N111" s="1009"/>
      <c r="O111" s="1010"/>
      <c r="P111" s="1011"/>
      <c r="Q111" s="1011"/>
      <c r="R111" s="1005"/>
      <c r="S111" s="987"/>
      <c r="T111" s="988"/>
      <c r="U111" s="988"/>
      <c r="V111" s="988"/>
      <c r="W111" s="989"/>
      <c r="X111" s="1029" t="s">
        <v>882</v>
      </c>
      <c r="Z111" s="1030"/>
      <c r="AA111" s="1015"/>
      <c r="AB111" s="1016"/>
      <c r="AC111" s="1016"/>
      <c r="AD111" s="1016"/>
      <c r="AE111" s="1016"/>
      <c r="AF111" s="1016"/>
      <c r="AG111" s="1017"/>
      <c r="AH111" s="1015"/>
      <c r="AI111" s="1016"/>
      <c r="AJ111" s="1016"/>
      <c r="AK111" s="1016"/>
      <c r="AL111" s="1016"/>
      <c r="AM111" s="1016"/>
      <c r="AN111" s="1017"/>
      <c r="AO111" s="1015"/>
      <c r="AP111" s="1016"/>
      <c r="AQ111" s="1016"/>
      <c r="AR111" s="1016"/>
      <c r="AS111" s="1016"/>
      <c r="AT111" s="1016"/>
      <c r="AU111" s="1017"/>
      <c r="AV111" s="1015"/>
      <c r="AW111" s="1016"/>
      <c r="AX111" s="1016"/>
      <c r="AY111" s="1016"/>
      <c r="AZ111" s="1016"/>
      <c r="BA111" s="1016"/>
      <c r="BB111" s="1017"/>
      <c r="BC111" s="1015"/>
      <c r="BD111" s="1016"/>
      <c r="BE111" s="1018"/>
      <c r="BF111" s="1019"/>
      <c r="BG111" s="1020"/>
      <c r="BH111" s="1021"/>
      <c r="BI111" s="1022"/>
      <c r="BJ111" s="1023"/>
      <c r="BK111" s="1024"/>
      <c r="BL111" s="1024"/>
      <c r="BM111" s="1024"/>
      <c r="BN111" s="1025"/>
    </row>
    <row r="112" spans="2:66" ht="20.25" customHeight="1">
      <c r="B112" s="975"/>
      <c r="C112" s="976"/>
      <c r="D112" s="977"/>
      <c r="E112" s="858"/>
      <c r="F112" s="978"/>
      <c r="G112" s="1031"/>
      <c r="H112" s="1032"/>
      <c r="I112" s="1033"/>
      <c r="J112" s="1034">
        <f>G111</f>
        <v>0</v>
      </c>
      <c r="K112" s="1033"/>
      <c r="L112" s="1034">
        <f>M111</f>
        <v>0</v>
      </c>
      <c r="M112" s="1035"/>
      <c r="N112" s="1036"/>
      <c r="O112" s="1037"/>
      <c r="P112" s="1038"/>
      <c r="Q112" s="1038"/>
      <c r="R112" s="1032"/>
      <c r="S112" s="987"/>
      <c r="T112" s="988"/>
      <c r="U112" s="988"/>
      <c r="V112" s="988"/>
      <c r="W112" s="989"/>
      <c r="X112" s="1026" t="s">
        <v>885</v>
      </c>
      <c r="Y112" s="1027"/>
      <c r="Z112" s="1028"/>
      <c r="AA112" s="993" t="str">
        <f>IF(AA111="","",VLOOKUP(AA111,'シフト記号表（従来型・ユニット型共通）'!$C$6:$L$47,10,FALSE))</f>
        <v/>
      </c>
      <c r="AB112" s="994" t="str">
        <f>IF(AB111="","",VLOOKUP(AB111,'シフト記号表（従来型・ユニット型共通）'!$C$6:$L$47,10,FALSE))</f>
        <v/>
      </c>
      <c r="AC112" s="994" t="str">
        <f>IF(AC111="","",VLOOKUP(AC111,'シフト記号表（従来型・ユニット型共通）'!$C$6:$L$47,10,FALSE))</f>
        <v/>
      </c>
      <c r="AD112" s="994" t="str">
        <f>IF(AD111="","",VLOOKUP(AD111,'シフト記号表（従来型・ユニット型共通）'!$C$6:$L$47,10,FALSE))</f>
        <v/>
      </c>
      <c r="AE112" s="994" t="str">
        <f>IF(AE111="","",VLOOKUP(AE111,'シフト記号表（従来型・ユニット型共通）'!$C$6:$L$47,10,FALSE))</f>
        <v/>
      </c>
      <c r="AF112" s="994" t="str">
        <f>IF(AF111="","",VLOOKUP(AF111,'シフト記号表（従来型・ユニット型共通）'!$C$6:$L$47,10,FALSE))</f>
        <v/>
      </c>
      <c r="AG112" s="995" t="str">
        <f>IF(AG111="","",VLOOKUP(AG111,'シフト記号表（従来型・ユニット型共通）'!$C$6:$L$47,10,FALSE))</f>
        <v/>
      </c>
      <c r="AH112" s="993" t="str">
        <f>IF(AH111="","",VLOOKUP(AH111,'シフト記号表（従来型・ユニット型共通）'!$C$6:$L$47,10,FALSE))</f>
        <v/>
      </c>
      <c r="AI112" s="994" t="str">
        <f>IF(AI111="","",VLOOKUP(AI111,'シフト記号表（従来型・ユニット型共通）'!$C$6:$L$47,10,FALSE))</f>
        <v/>
      </c>
      <c r="AJ112" s="994" t="str">
        <f>IF(AJ111="","",VLOOKUP(AJ111,'シフト記号表（従来型・ユニット型共通）'!$C$6:$L$47,10,FALSE))</f>
        <v/>
      </c>
      <c r="AK112" s="994" t="str">
        <f>IF(AK111="","",VLOOKUP(AK111,'シフト記号表（従来型・ユニット型共通）'!$C$6:$L$47,10,FALSE))</f>
        <v/>
      </c>
      <c r="AL112" s="994" t="str">
        <f>IF(AL111="","",VLOOKUP(AL111,'シフト記号表（従来型・ユニット型共通）'!$C$6:$L$47,10,FALSE))</f>
        <v/>
      </c>
      <c r="AM112" s="994" t="str">
        <f>IF(AM111="","",VLOOKUP(AM111,'シフト記号表（従来型・ユニット型共通）'!$C$6:$L$47,10,FALSE))</f>
        <v/>
      </c>
      <c r="AN112" s="995" t="str">
        <f>IF(AN111="","",VLOOKUP(AN111,'シフト記号表（従来型・ユニット型共通）'!$C$6:$L$47,10,FALSE))</f>
        <v/>
      </c>
      <c r="AO112" s="993" t="str">
        <f>IF(AO111="","",VLOOKUP(AO111,'シフト記号表（従来型・ユニット型共通）'!$C$6:$L$47,10,FALSE))</f>
        <v/>
      </c>
      <c r="AP112" s="994" t="str">
        <f>IF(AP111="","",VLOOKUP(AP111,'シフト記号表（従来型・ユニット型共通）'!$C$6:$L$47,10,FALSE))</f>
        <v/>
      </c>
      <c r="AQ112" s="994" t="str">
        <f>IF(AQ111="","",VLOOKUP(AQ111,'シフト記号表（従来型・ユニット型共通）'!$C$6:$L$47,10,FALSE))</f>
        <v/>
      </c>
      <c r="AR112" s="994" t="str">
        <f>IF(AR111="","",VLOOKUP(AR111,'シフト記号表（従来型・ユニット型共通）'!$C$6:$L$47,10,FALSE))</f>
        <v/>
      </c>
      <c r="AS112" s="994" t="str">
        <f>IF(AS111="","",VLOOKUP(AS111,'シフト記号表（従来型・ユニット型共通）'!$C$6:$L$47,10,FALSE))</f>
        <v/>
      </c>
      <c r="AT112" s="994" t="str">
        <f>IF(AT111="","",VLOOKUP(AT111,'シフト記号表（従来型・ユニット型共通）'!$C$6:$L$47,10,FALSE))</f>
        <v/>
      </c>
      <c r="AU112" s="995" t="str">
        <f>IF(AU111="","",VLOOKUP(AU111,'シフト記号表（従来型・ユニット型共通）'!$C$6:$L$47,10,FALSE))</f>
        <v/>
      </c>
      <c r="AV112" s="993" t="str">
        <f>IF(AV111="","",VLOOKUP(AV111,'シフト記号表（従来型・ユニット型共通）'!$C$6:$L$47,10,FALSE))</f>
        <v/>
      </c>
      <c r="AW112" s="994" t="str">
        <f>IF(AW111="","",VLOOKUP(AW111,'シフト記号表（従来型・ユニット型共通）'!$C$6:$L$47,10,FALSE))</f>
        <v/>
      </c>
      <c r="AX112" s="994" t="str">
        <f>IF(AX111="","",VLOOKUP(AX111,'シフト記号表（従来型・ユニット型共通）'!$C$6:$L$47,10,FALSE))</f>
        <v/>
      </c>
      <c r="AY112" s="994" t="str">
        <f>IF(AY111="","",VLOOKUP(AY111,'シフト記号表（従来型・ユニット型共通）'!$C$6:$L$47,10,FALSE))</f>
        <v/>
      </c>
      <c r="AZ112" s="994" t="str">
        <f>IF(AZ111="","",VLOOKUP(AZ111,'シフト記号表（従来型・ユニット型共通）'!$C$6:$L$47,10,FALSE))</f>
        <v/>
      </c>
      <c r="BA112" s="994" t="str">
        <f>IF(BA111="","",VLOOKUP(BA111,'シフト記号表（従来型・ユニット型共通）'!$C$6:$L$47,10,FALSE))</f>
        <v/>
      </c>
      <c r="BB112" s="995" t="str">
        <f>IF(BB111="","",VLOOKUP(BB111,'シフト記号表（従来型・ユニット型共通）'!$C$6:$L$47,10,FALSE))</f>
        <v/>
      </c>
      <c r="BC112" s="993" t="str">
        <f>IF(BC111="","",VLOOKUP(BC111,'シフト記号表（従来型・ユニット型共通）'!$C$6:$L$47,10,FALSE))</f>
        <v/>
      </c>
      <c r="BD112" s="994" t="str">
        <f>IF(BD111="","",VLOOKUP(BD111,'シフト記号表（従来型・ユニット型共通）'!$C$6:$L$47,10,FALSE))</f>
        <v/>
      </c>
      <c r="BE112" s="994" t="str">
        <f>IF(BE111="","",VLOOKUP(BE111,'シフト記号表（従来型・ユニット型共通）'!$C$6:$L$47,10,FALSE))</f>
        <v/>
      </c>
      <c r="BF112" s="1039">
        <f>IF($BI$3="４週",SUM(AA112:BB112),IF($BI$3="暦月",SUM(AA112:BE112),""))</f>
        <v>0</v>
      </c>
      <c r="BG112" s="1040"/>
      <c r="BH112" s="1041">
        <f>IF($BI$3="４週",BF112/4,IF($BI$3="暦月",(BF112/($BI$8/7)),""))</f>
        <v>0</v>
      </c>
      <c r="BI112" s="1040"/>
      <c r="BJ112" s="1042"/>
      <c r="BK112" s="1043"/>
      <c r="BL112" s="1043"/>
      <c r="BM112" s="1043"/>
      <c r="BN112" s="1044"/>
    </row>
    <row r="113" spans="2:66" ht="20.25" customHeight="1">
      <c r="B113" s="946">
        <f>B111+1</f>
        <v>49</v>
      </c>
      <c r="C113" s="1002"/>
      <c r="D113" s="1003"/>
      <c r="E113" s="858"/>
      <c r="F113" s="978"/>
      <c r="G113" s="1004"/>
      <c r="H113" s="1005"/>
      <c r="I113" s="981"/>
      <c r="J113" s="982"/>
      <c r="K113" s="981"/>
      <c r="L113" s="982"/>
      <c r="M113" s="1008"/>
      <c r="N113" s="1009"/>
      <c r="O113" s="1010"/>
      <c r="P113" s="1011"/>
      <c r="Q113" s="1011"/>
      <c r="R113" s="1005"/>
      <c r="S113" s="987"/>
      <c r="T113" s="988"/>
      <c r="U113" s="988"/>
      <c r="V113" s="988"/>
      <c r="W113" s="989"/>
      <c r="X113" s="1029" t="s">
        <v>882</v>
      </c>
      <c r="Z113" s="1030"/>
      <c r="AA113" s="1015"/>
      <c r="AB113" s="1016"/>
      <c r="AC113" s="1016"/>
      <c r="AD113" s="1016"/>
      <c r="AE113" s="1016"/>
      <c r="AF113" s="1016"/>
      <c r="AG113" s="1017"/>
      <c r="AH113" s="1015"/>
      <c r="AI113" s="1016"/>
      <c r="AJ113" s="1016"/>
      <c r="AK113" s="1016"/>
      <c r="AL113" s="1016"/>
      <c r="AM113" s="1016"/>
      <c r="AN113" s="1017"/>
      <c r="AO113" s="1015"/>
      <c r="AP113" s="1016"/>
      <c r="AQ113" s="1016"/>
      <c r="AR113" s="1016"/>
      <c r="AS113" s="1016"/>
      <c r="AT113" s="1016"/>
      <c r="AU113" s="1017"/>
      <c r="AV113" s="1015"/>
      <c r="AW113" s="1016"/>
      <c r="AX113" s="1016"/>
      <c r="AY113" s="1016"/>
      <c r="AZ113" s="1016"/>
      <c r="BA113" s="1016"/>
      <c r="BB113" s="1017"/>
      <c r="BC113" s="1015"/>
      <c r="BD113" s="1016"/>
      <c r="BE113" s="1018"/>
      <c r="BF113" s="1019"/>
      <c r="BG113" s="1020"/>
      <c r="BH113" s="1021"/>
      <c r="BI113" s="1022"/>
      <c r="BJ113" s="1023"/>
      <c r="BK113" s="1024"/>
      <c r="BL113" s="1024"/>
      <c r="BM113" s="1024"/>
      <c r="BN113" s="1025"/>
    </row>
    <row r="114" spans="2:66" ht="20.25" customHeight="1">
      <c r="B114" s="975"/>
      <c r="C114" s="976"/>
      <c r="D114" s="977"/>
      <c r="E114" s="858"/>
      <c r="F114" s="978"/>
      <c r="G114" s="1031"/>
      <c r="H114" s="1032"/>
      <c r="I114" s="1033"/>
      <c r="J114" s="1034">
        <f>G113</f>
        <v>0</v>
      </c>
      <c r="K114" s="1033"/>
      <c r="L114" s="1034">
        <f>M113</f>
        <v>0</v>
      </c>
      <c r="M114" s="1035"/>
      <c r="N114" s="1036"/>
      <c r="O114" s="1037"/>
      <c r="P114" s="1038"/>
      <c r="Q114" s="1038"/>
      <c r="R114" s="1032"/>
      <c r="S114" s="987"/>
      <c r="T114" s="988"/>
      <c r="U114" s="988"/>
      <c r="V114" s="988"/>
      <c r="W114" s="989"/>
      <c r="X114" s="1026" t="s">
        <v>885</v>
      </c>
      <c r="Y114" s="1027"/>
      <c r="Z114" s="1028"/>
      <c r="AA114" s="993" t="str">
        <f>IF(AA113="","",VLOOKUP(AA113,'シフト記号表（従来型・ユニット型共通）'!$C$6:$L$47,10,FALSE))</f>
        <v/>
      </c>
      <c r="AB114" s="994" t="str">
        <f>IF(AB113="","",VLOOKUP(AB113,'シフト記号表（従来型・ユニット型共通）'!$C$6:$L$47,10,FALSE))</f>
        <v/>
      </c>
      <c r="AC114" s="994" t="str">
        <f>IF(AC113="","",VLOOKUP(AC113,'シフト記号表（従来型・ユニット型共通）'!$C$6:$L$47,10,FALSE))</f>
        <v/>
      </c>
      <c r="AD114" s="994" t="str">
        <f>IF(AD113="","",VLOOKUP(AD113,'シフト記号表（従来型・ユニット型共通）'!$C$6:$L$47,10,FALSE))</f>
        <v/>
      </c>
      <c r="AE114" s="994" t="str">
        <f>IF(AE113="","",VLOOKUP(AE113,'シフト記号表（従来型・ユニット型共通）'!$C$6:$L$47,10,FALSE))</f>
        <v/>
      </c>
      <c r="AF114" s="994" t="str">
        <f>IF(AF113="","",VLOOKUP(AF113,'シフト記号表（従来型・ユニット型共通）'!$C$6:$L$47,10,FALSE))</f>
        <v/>
      </c>
      <c r="AG114" s="995" t="str">
        <f>IF(AG113="","",VLOOKUP(AG113,'シフト記号表（従来型・ユニット型共通）'!$C$6:$L$47,10,FALSE))</f>
        <v/>
      </c>
      <c r="AH114" s="993" t="str">
        <f>IF(AH113="","",VLOOKUP(AH113,'シフト記号表（従来型・ユニット型共通）'!$C$6:$L$47,10,FALSE))</f>
        <v/>
      </c>
      <c r="AI114" s="994" t="str">
        <f>IF(AI113="","",VLOOKUP(AI113,'シフト記号表（従来型・ユニット型共通）'!$C$6:$L$47,10,FALSE))</f>
        <v/>
      </c>
      <c r="AJ114" s="994" t="str">
        <f>IF(AJ113="","",VLOOKUP(AJ113,'シフト記号表（従来型・ユニット型共通）'!$C$6:$L$47,10,FALSE))</f>
        <v/>
      </c>
      <c r="AK114" s="994" t="str">
        <f>IF(AK113="","",VLOOKUP(AK113,'シフト記号表（従来型・ユニット型共通）'!$C$6:$L$47,10,FALSE))</f>
        <v/>
      </c>
      <c r="AL114" s="994" t="str">
        <f>IF(AL113="","",VLOOKUP(AL113,'シフト記号表（従来型・ユニット型共通）'!$C$6:$L$47,10,FALSE))</f>
        <v/>
      </c>
      <c r="AM114" s="994" t="str">
        <f>IF(AM113="","",VLOOKUP(AM113,'シフト記号表（従来型・ユニット型共通）'!$C$6:$L$47,10,FALSE))</f>
        <v/>
      </c>
      <c r="AN114" s="995" t="str">
        <f>IF(AN113="","",VLOOKUP(AN113,'シフト記号表（従来型・ユニット型共通）'!$C$6:$L$47,10,FALSE))</f>
        <v/>
      </c>
      <c r="AO114" s="993" t="str">
        <f>IF(AO113="","",VLOOKUP(AO113,'シフト記号表（従来型・ユニット型共通）'!$C$6:$L$47,10,FALSE))</f>
        <v/>
      </c>
      <c r="AP114" s="994" t="str">
        <f>IF(AP113="","",VLOOKUP(AP113,'シフト記号表（従来型・ユニット型共通）'!$C$6:$L$47,10,FALSE))</f>
        <v/>
      </c>
      <c r="AQ114" s="994" t="str">
        <f>IF(AQ113="","",VLOOKUP(AQ113,'シフト記号表（従来型・ユニット型共通）'!$C$6:$L$47,10,FALSE))</f>
        <v/>
      </c>
      <c r="AR114" s="994" t="str">
        <f>IF(AR113="","",VLOOKUP(AR113,'シフト記号表（従来型・ユニット型共通）'!$C$6:$L$47,10,FALSE))</f>
        <v/>
      </c>
      <c r="AS114" s="994" t="str">
        <f>IF(AS113="","",VLOOKUP(AS113,'シフト記号表（従来型・ユニット型共通）'!$C$6:$L$47,10,FALSE))</f>
        <v/>
      </c>
      <c r="AT114" s="994" t="str">
        <f>IF(AT113="","",VLOOKUP(AT113,'シフト記号表（従来型・ユニット型共通）'!$C$6:$L$47,10,FALSE))</f>
        <v/>
      </c>
      <c r="AU114" s="995" t="str">
        <f>IF(AU113="","",VLOOKUP(AU113,'シフト記号表（従来型・ユニット型共通）'!$C$6:$L$47,10,FALSE))</f>
        <v/>
      </c>
      <c r="AV114" s="993" t="str">
        <f>IF(AV113="","",VLOOKUP(AV113,'シフト記号表（従来型・ユニット型共通）'!$C$6:$L$47,10,FALSE))</f>
        <v/>
      </c>
      <c r="AW114" s="994" t="str">
        <f>IF(AW113="","",VLOOKUP(AW113,'シフト記号表（従来型・ユニット型共通）'!$C$6:$L$47,10,FALSE))</f>
        <v/>
      </c>
      <c r="AX114" s="994" t="str">
        <f>IF(AX113="","",VLOOKUP(AX113,'シフト記号表（従来型・ユニット型共通）'!$C$6:$L$47,10,FALSE))</f>
        <v/>
      </c>
      <c r="AY114" s="994" t="str">
        <f>IF(AY113="","",VLOOKUP(AY113,'シフト記号表（従来型・ユニット型共通）'!$C$6:$L$47,10,FALSE))</f>
        <v/>
      </c>
      <c r="AZ114" s="994" t="str">
        <f>IF(AZ113="","",VLOOKUP(AZ113,'シフト記号表（従来型・ユニット型共通）'!$C$6:$L$47,10,FALSE))</f>
        <v/>
      </c>
      <c r="BA114" s="994" t="str">
        <f>IF(BA113="","",VLOOKUP(BA113,'シフト記号表（従来型・ユニット型共通）'!$C$6:$L$47,10,FALSE))</f>
        <v/>
      </c>
      <c r="BB114" s="995" t="str">
        <f>IF(BB113="","",VLOOKUP(BB113,'シフト記号表（従来型・ユニット型共通）'!$C$6:$L$47,10,FALSE))</f>
        <v/>
      </c>
      <c r="BC114" s="993" t="str">
        <f>IF(BC113="","",VLOOKUP(BC113,'シフト記号表（従来型・ユニット型共通）'!$C$6:$L$47,10,FALSE))</f>
        <v/>
      </c>
      <c r="BD114" s="994" t="str">
        <f>IF(BD113="","",VLOOKUP(BD113,'シフト記号表（従来型・ユニット型共通）'!$C$6:$L$47,10,FALSE))</f>
        <v/>
      </c>
      <c r="BE114" s="994" t="str">
        <f>IF(BE113="","",VLOOKUP(BE113,'シフト記号表（従来型・ユニット型共通）'!$C$6:$L$47,10,FALSE))</f>
        <v/>
      </c>
      <c r="BF114" s="1039">
        <f>IF($BI$3="４週",SUM(AA114:BB114),IF($BI$3="暦月",SUM(AA114:BE114),""))</f>
        <v>0</v>
      </c>
      <c r="BG114" s="1040"/>
      <c r="BH114" s="1041">
        <f>IF($BI$3="４週",BF114/4,IF($BI$3="暦月",(BF114/($BI$8/7)),""))</f>
        <v>0</v>
      </c>
      <c r="BI114" s="1040"/>
      <c r="BJ114" s="1042"/>
      <c r="BK114" s="1043"/>
      <c r="BL114" s="1043"/>
      <c r="BM114" s="1043"/>
      <c r="BN114" s="1044"/>
    </row>
    <row r="115" spans="2:66" ht="20.25" customHeight="1">
      <c r="B115" s="946">
        <f>B113+1</f>
        <v>50</v>
      </c>
      <c r="C115" s="1002"/>
      <c r="D115" s="1003"/>
      <c r="E115" s="858"/>
      <c r="F115" s="978"/>
      <c r="G115" s="1004"/>
      <c r="H115" s="1005"/>
      <c r="I115" s="981"/>
      <c r="J115" s="982"/>
      <c r="K115" s="981"/>
      <c r="L115" s="982"/>
      <c r="M115" s="1008"/>
      <c r="N115" s="1009"/>
      <c r="O115" s="1010"/>
      <c r="P115" s="1011"/>
      <c r="Q115" s="1011"/>
      <c r="R115" s="1005"/>
      <c r="S115" s="987"/>
      <c r="T115" s="988"/>
      <c r="U115" s="988"/>
      <c r="V115" s="988"/>
      <c r="W115" s="989"/>
      <c r="X115" s="1029" t="s">
        <v>882</v>
      </c>
      <c r="Z115" s="1030"/>
      <c r="AA115" s="1015"/>
      <c r="AB115" s="1016"/>
      <c r="AC115" s="1016"/>
      <c r="AD115" s="1016"/>
      <c r="AE115" s="1016"/>
      <c r="AF115" s="1016"/>
      <c r="AG115" s="1017"/>
      <c r="AH115" s="1015"/>
      <c r="AI115" s="1016"/>
      <c r="AJ115" s="1016"/>
      <c r="AK115" s="1016"/>
      <c r="AL115" s="1016"/>
      <c r="AM115" s="1016"/>
      <c r="AN115" s="1017"/>
      <c r="AO115" s="1015"/>
      <c r="AP115" s="1016"/>
      <c r="AQ115" s="1016"/>
      <c r="AR115" s="1016"/>
      <c r="AS115" s="1016"/>
      <c r="AT115" s="1016"/>
      <c r="AU115" s="1017"/>
      <c r="AV115" s="1015"/>
      <c r="AW115" s="1016"/>
      <c r="AX115" s="1016"/>
      <c r="AY115" s="1016"/>
      <c r="AZ115" s="1016"/>
      <c r="BA115" s="1016"/>
      <c r="BB115" s="1017"/>
      <c r="BC115" s="1015"/>
      <c r="BD115" s="1016"/>
      <c r="BE115" s="1018"/>
      <c r="BF115" s="1019"/>
      <c r="BG115" s="1020"/>
      <c r="BH115" s="1021"/>
      <c r="BI115" s="1022"/>
      <c r="BJ115" s="1023"/>
      <c r="BK115" s="1024"/>
      <c r="BL115" s="1024"/>
      <c r="BM115" s="1024"/>
      <c r="BN115" s="1025"/>
    </row>
    <row r="116" spans="2:66" ht="20.25" customHeight="1">
      <c r="B116" s="975"/>
      <c r="C116" s="976"/>
      <c r="D116" s="977"/>
      <c r="E116" s="858"/>
      <c r="F116" s="978"/>
      <c r="G116" s="1031"/>
      <c r="H116" s="1032"/>
      <c r="I116" s="1033"/>
      <c r="J116" s="1034">
        <f>G115</f>
        <v>0</v>
      </c>
      <c r="K116" s="1033"/>
      <c r="L116" s="1034">
        <f>M115</f>
        <v>0</v>
      </c>
      <c r="M116" s="1035"/>
      <c r="N116" s="1036"/>
      <c r="O116" s="1037"/>
      <c r="P116" s="1038"/>
      <c r="Q116" s="1038"/>
      <c r="R116" s="1032"/>
      <c r="S116" s="987"/>
      <c r="T116" s="988"/>
      <c r="U116" s="988"/>
      <c r="V116" s="988"/>
      <c r="W116" s="989"/>
      <c r="X116" s="1026" t="s">
        <v>885</v>
      </c>
      <c r="Y116" s="1027"/>
      <c r="Z116" s="1028"/>
      <c r="AA116" s="993" t="str">
        <f>IF(AA115="","",VLOOKUP(AA115,'シフト記号表（従来型・ユニット型共通）'!$C$6:$L$47,10,FALSE))</f>
        <v/>
      </c>
      <c r="AB116" s="994" t="str">
        <f>IF(AB115="","",VLOOKUP(AB115,'シフト記号表（従来型・ユニット型共通）'!$C$6:$L$47,10,FALSE))</f>
        <v/>
      </c>
      <c r="AC116" s="994" t="str">
        <f>IF(AC115="","",VLOOKUP(AC115,'シフト記号表（従来型・ユニット型共通）'!$C$6:$L$47,10,FALSE))</f>
        <v/>
      </c>
      <c r="AD116" s="994" t="str">
        <f>IF(AD115="","",VLOOKUP(AD115,'シフト記号表（従来型・ユニット型共通）'!$C$6:$L$47,10,FALSE))</f>
        <v/>
      </c>
      <c r="AE116" s="994" t="str">
        <f>IF(AE115="","",VLOOKUP(AE115,'シフト記号表（従来型・ユニット型共通）'!$C$6:$L$47,10,FALSE))</f>
        <v/>
      </c>
      <c r="AF116" s="994" t="str">
        <f>IF(AF115="","",VLOOKUP(AF115,'シフト記号表（従来型・ユニット型共通）'!$C$6:$L$47,10,FALSE))</f>
        <v/>
      </c>
      <c r="AG116" s="995" t="str">
        <f>IF(AG115="","",VLOOKUP(AG115,'シフト記号表（従来型・ユニット型共通）'!$C$6:$L$47,10,FALSE))</f>
        <v/>
      </c>
      <c r="AH116" s="993" t="str">
        <f>IF(AH115="","",VLOOKUP(AH115,'シフト記号表（従来型・ユニット型共通）'!$C$6:$L$47,10,FALSE))</f>
        <v/>
      </c>
      <c r="AI116" s="994" t="str">
        <f>IF(AI115="","",VLOOKUP(AI115,'シフト記号表（従来型・ユニット型共通）'!$C$6:$L$47,10,FALSE))</f>
        <v/>
      </c>
      <c r="AJ116" s="994" t="str">
        <f>IF(AJ115="","",VLOOKUP(AJ115,'シフト記号表（従来型・ユニット型共通）'!$C$6:$L$47,10,FALSE))</f>
        <v/>
      </c>
      <c r="AK116" s="994" t="str">
        <f>IF(AK115="","",VLOOKUP(AK115,'シフト記号表（従来型・ユニット型共通）'!$C$6:$L$47,10,FALSE))</f>
        <v/>
      </c>
      <c r="AL116" s="994" t="str">
        <f>IF(AL115="","",VLOOKUP(AL115,'シフト記号表（従来型・ユニット型共通）'!$C$6:$L$47,10,FALSE))</f>
        <v/>
      </c>
      <c r="AM116" s="994" t="str">
        <f>IF(AM115="","",VLOOKUP(AM115,'シフト記号表（従来型・ユニット型共通）'!$C$6:$L$47,10,FALSE))</f>
        <v/>
      </c>
      <c r="AN116" s="995" t="str">
        <f>IF(AN115="","",VLOOKUP(AN115,'シフト記号表（従来型・ユニット型共通）'!$C$6:$L$47,10,FALSE))</f>
        <v/>
      </c>
      <c r="AO116" s="993" t="str">
        <f>IF(AO115="","",VLOOKUP(AO115,'シフト記号表（従来型・ユニット型共通）'!$C$6:$L$47,10,FALSE))</f>
        <v/>
      </c>
      <c r="AP116" s="994" t="str">
        <f>IF(AP115="","",VLOOKUP(AP115,'シフト記号表（従来型・ユニット型共通）'!$C$6:$L$47,10,FALSE))</f>
        <v/>
      </c>
      <c r="AQ116" s="994" t="str">
        <f>IF(AQ115="","",VLOOKUP(AQ115,'シフト記号表（従来型・ユニット型共通）'!$C$6:$L$47,10,FALSE))</f>
        <v/>
      </c>
      <c r="AR116" s="994" t="str">
        <f>IF(AR115="","",VLOOKUP(AR115,'シフト記号表（従来型・ユニット型共通）'!$C$6:$L$47,10,FALSE))</f>
        <v/>
      </c>
      <c r="AS116" s="994" t="str">
        <f>IF(AS115="","",VLOOKUP(AS115,'シフト記号表（従来型・ユニット型共通）'!$C$6:$L$47,10,FALSE))</f>
        <v/>
      </c>
      <c r="AT116" s="994" t="str">
        <f>IF(AT115="","",VLOOKUP(AT115,'シフト記号表（従来型・ユニット型共通）'!$C$6:$L$47,10,FALSE))</f>
        <v/>
      </c>
      <c r="AU116" s="995" t="str">
        <f>IF(AU115="","",VLOOKUP(AU115,'シフト記号表（従来型・ユニット型共通）'!$C$6:$L$47,10,FALSE))</f>
        <v/>
      </c>
      <c r="AV116" s="993" t="str">
        <f>IF(AV115="","",VLOOKUP(AV115,'シフト記号表（従来型・ユニット型共通）'!$C$6:$L$47,10,FALSE))</f>
        <v/>
      </c>
      <c r="AW116" s="994" t="str">
        <f>IF(AW115="","",VLOOKUP(AW115,'シフト記号表（従来型・ユニット型共通）'!$C$6:$L$47,10,FALSE))</f>
        <v/>
      </c>
      <c r="AX116" s="994" t="str">
        <f>IF(AX115="","",VLOOKUP(AX115,'シフト記号表（従来型・ユニット型共通）'!$C$6:$L$47,10,FALSE))</f>
        <v/>
      </c>
      <c r="AY116" s="994" t="str">
        <f>IF(AY115="","",VLOOKUP(AY115,'シフト記号表（従来型・ユニット型共通）'!$C$6:$L$47,10,FALSE))</f>
        <v/>
      </c>
      <c r="AZ116" s="994" t="str">
        <f>IF(AZ115="","",VLOOKUP(AZ115,'シフト記号表（従来型・ユニット型共通）'!$C$6:$L$47,10,FALSE))</f>
        <v/>
      </c>
      <c r="BA116" s="994" t="str">
        <f>IF(BA115="","",VLOOKUP(BA115,'シフト記号表（従来型・ユニット型共通）'!$C$6:$L$47,10,FALSE))</f>
        <v/>
      </c>
      <c r="BB116" s="995" t="str">
        <f>IF(BB115="","",VLOOKUP(BB115,'シフト記号表（従来型・ユニット型共通）'!$C$6:$L$47,10,FALSE))</f>
        <v/>
      </c>
      <c r="BC116" s="993" t="str">
        <f>IF(BC115="","",VLOOKUP(BC115,'シフト記号表（従来型・ユニット型共通）'!$C$6:$L$47,10,FALSE))</f>
        <v/>
      </c>
      <c r="BD116" s="994" t="str">
        <f>IF(BD115="","",VLOOKUP(BD115,'シフト記号表（従来型・ユニット型共通）'!$C$6:$L$47,10,FALSE))</f>
        <v/>
      </c>
      <c r="BE116" s="994" t="str">
        <f>IF(BE115="","",VLOOKUP(BE115,'シフト記号表（従来型・ユニット型共通）'!$C$6:$L$47,10,FALSE))</f>
        <v/>
      </c>
      <c r="BF116" s="1039">
        <f>IF($BI$3="４週",SUM(AA116:BB116),IF($BI$3="暦月",SUM(AA116:BE116),""))</f>
        <v>0</v>
      </c>
      <c r="BG116" s="1040"/>
      <c r="BH116" s="1041">
        <f>IF($BI$3="４週",BF116/4,IF($BI$3="暦月",(BF116/($BI$8/7)),""))</f>
        <v>0</v>
      </c>
      <c r="BI116" s="1040"/>
      <c r="BJ116" s="1042"/>
      <c r="BK116" s="1043"/>
      <c r="BL116" s="1043"/>
      <c r="BM116" s="1043"/>
      <c r="BN116" s="1044"/>
    </row>
    <row r="117" spans="2:66" ht="20.25" customHeight="1">
      <c r="B117" s="946">
        <f>B115+1</f>
        <v>51</v>
      </c>
      <c r="C117" s="1002"/>
      <c r="D117" s="1003"/>
      <c r="E117" s="858"/>
      <c r="F117" s="978"/>
      <c r="G117" s="1004"/>
      <c r="H117" s="1005"/>
      <c r="I117" s="981"/>
      <c r="J117" s="982"/>
      <c r="K117" s="981"/>
      <c r="L117" s="982"/>
      <c r="M117" s="1008"/>
      <c r="N117" s="1009"/>
      <c r="O117" s="1010"/>
      <c r="P117" s="1011"/>
      <c r="Q117" s="1011"/>
      <c r="R117" s="1005"/>
      <c r="S117" s="987"/>
      <c r="T117" s="988"/>
      <c r="U117" s="988"/>
      <c r="V117" s="988"/>
      <c r="W117" s="989"/>
      <c r="X117" s="1029" t="s">
        <v>882</v>
      </c>
      <c r="Z117" s="1030"/>
      <c r="AA117" s="1015"/>
      <c r="AB117" s="1016"/>
      <c r="AC117" s="1016"/>
      <c r="AD117" s="1016"/>
      <c r="AE117" s="1016"/>
      <c r="AF117" s="1016"/>
      <c r="AG117" s="1017"/>
      <c r="AH117" s="1015"/>
      <c r="AI117" s="1016"/>
      <c r="AJ117" s="1016"/>
      <c r="AK117" s="1016"/>
      <c r="AL117" s="1016"/>
      <c r="AM117" s="1016"/>
      <c r="AN117" s="1017"/>
      <c r="AO117" s="1015"/>
      <c r="AP117" s="1016"/>
      <c r="AQ117" s="1016"/>
      <c r="AR117" s="1016"/>
      <c r="AS117" s="1016"/>
      <c r="AT117" s="1016"/>
      <c r="AU117" s="1017"/>
      <c r="AV117" s="1015"/>
      <c r="AW117" s="1016"/>
      <c r="AX117" s="1016"/>
      <c r="AY117" s="1016"/>
      <c r="AZ117" s="1016"/>
      <c r="BA117" s="1016"/>
      <c r="BB117" s="1017"/>
      <c r="BC117" s="1015"/>
      <c r="BD117" s="1016"/>
      <c r="BE117" s="1018"/>
      <c r="BF117" s="1019"/>
      <c r="BG117" s="1020"/>
      <c r="BH117" s="1021"/>
      <c r="BI117" s="1022"/>
      <c r="BJ117" s="1023"/>
      <c r="BK117" s="1024"/>
      <c r="BL117" s="1024"/>
      <c r="BM117" s="1024"/>
      <c r="BN117" s="1025"/>
    </row>
    <row r="118" spans="2:66" ht="20.25" customHeight="1">
      <c r="B118" s="975"/>
      <c r="C118" s="976"/>
      <c r="D118" s="977"/>
      <c r="E118" s="858"/>
      <c r="F118" s="978"/>
      <c r="G118" s="1031"/>
      <c r="H118" s="1032"/>
      <c r="I118" s="1033"/>
      <c r="J118" s="1034">
        <f>G117</f>
        <v>0</v>
      </c>
      <c r="K118" s="1033"/>
      <c r="L118" s="1034">
        <f>M117</f>
        <v>0</v>
      </c>
      <c r="M118" s="1035"/>
      <c r="N118" s="1036"/>
      <c r="O118" s="1037"/>
      <c r="P118" s="1038"/>
      <c r="Q118" s="1038"/>
      <c r="R118" s="1032"/>
      <c r="S118" s="987"/>
      <c r="T118" s="988"/>
      <c r="U118" s="988"/>
      <c r="V118" s="988"/>
      <c r="W118" s="989"/>
      <c r="X118" s="1026" t="s">
        <v>885</v>
      </c>
      <c r="Y118" s="1027"/>
      <c r="Z118" s="1028"/>
      <c r="AA118" s="993" t="str">
        <f>IF(AA117="","",VLOOKUP(AA117,'シフト記号表（従来型・ユニット型共通）'!$C$6:$L$47,10,FALSE))</f>
        <v/>
      </c>
      <c r="AB118" s="994" t="str">
        <f>IF(AB117="","",VLOOKUP(AB117,'シフト記号表（従来型・ユニット型共通）'!$C$6:$L$47,10,FALSE))</f>
        <v/>
      </c>
      <c r="AC118" s="994" t="str">
        <f>IF(AC117="","",VLOOKUP(AC117,'シフト記号表（従来型・ユニット型共通）'!$C$6:$L$47,10,FALSE))</f>
        <v/>
      </c>
      <c r="AD118" s="994" t="str">
        <f>IF(AD117="","",VLOOKUP(AD117,'シフト記号表（従来型・ユニット型共通）'!$C$6:$L$47,10,FALSE))</f>
        <v/>
      </c>
      <c r="AE118" s="994" t="str">
        <f>IF(AE117="","",VLOOKUP(AE117,'シフト記号表（従来型・ユニット型共通）'!$C$6:$L$47,10,FALSE))</f>
        <v/>
      </c>
      <c r="AF118" s="994" t="str">
        <f>IF(AF117="","",VLOOKUP(AF117,'シフト記号表（従来型・ユニット型共通）'!$C$6:$L$47,10,FALSE))</f>
        <v/>
      </c>
      <c r="AG118" s="995" t="str">
        <f>IF(AG117="","",VLOOKUP(AG117,'シフト記号表（従来型・ユニット型共通）'!$C$6:$L$47,10,FALSE))</f>
        <v/>
      </c>
      <c r="AH118" s="993" t="str">
        <f>IF(AH117="","",VLOOKUP(AH117,'シフト記号表（従来型・ユニット型共通）'!$C$6:$L$47,10,FALSE))</f>
        <v/>
      </c>
      <c r="AI118" s="994" t="str">
        <f>IF(AI117="","",VLOOKUP(AI117,'シフト記号表（従来型・ユニット型共通）'!$C$6:$L$47,10,FALSE))</f>
        <v/>
      </c>
      <c r="AJ118" s="994" t="str">
        <f>IF(AJ117="","",VLOOKUP(AJ117,'シフト記号表（従来型・ユニット型共通）'!$C$6:$L$47,10,FALSE))</f>
        <v/>
      </c>
      <c r="AK118" s="994" t="str">
        <f>IF(AK117="","",VLOOKUP(AK117,'シフト記号表（従来型・ユニット型共通）'!$C$6:$L$47,10,FALSE))</f>
        <v/>
      </c>
      <c r="AL118" s="994" t="str">
        <f>IF(AL117="","",VLOOKUP(AL117,'シフト記号表（従来型・ユニット型共通）'!$C$6:$L$47,10,FALSE))</f>
        <v/>
      </c>
      <c r="AM118" s="994" t="str">
        <f>IF(AM117="","",VLOOKUP(AM117,'シフト記号表（従来型・ユニット型共通）'!$C$6:$L$47,10,FALSE))</f>
        <v/>
      </c>
      <c r="AN118" s="995" t="str">
        <f>IF(AN117="","",VLOOKUP(AN117,'シフト記号表（従来型・ユニット型共通）'!$C$6:$L$47,10,FALSE))</f>
        <v/>
      </c>
      <c r="AO118" s="993" t="str">
        <f>IF(AO117="","",VLOOKUP(AO117,'シフト記号表（従来型・ユニット型共通）'!$C$6:$L$47,10,FALSE))</f>
        <v/>
      </c>
      <c r="AP118" s="994" t="str">
        <f>IF(AP117="","",VLOOKUP(AP117,'シフト記号表（従来型・ユニット型共通）'!$C$6:$L$47,10,FALSE))</f>
        <v/>
      </c>
      <c r="AQ118" s="994" t="str">
        <f>IF(AQ117="","",VLOOKUP(AQ117,'シフト記号表（従来型・ユニット型共通）'!$C$6:$L$47,10,FALSE))</f>
        <v/>
      </c>
      <c r="AR118" s="994" t="str">
        <f>IF(AR117="","",VLOOKUP(AR117,'シフト記号表（従来型・ユニット型共通）'!$C$6:$L$47,10,FALSE))</f>
        <v/>
      </c>
      <c r="AS118" s="994" t="str">
        <f>IF(AS117="","",VLOOKUP(AS117,'シフト記号表（従来型・ユニット型共通）'!$C$6:$L$47,10,FALSE))</f>
        <v/>
      </c>
      <c r="AT118" s="994" t="str">
        <f>IF(AT117="","",VLOOKUP(AT117,'シフト記号表（従来型・ユニット型共通）'!$C$6:$L$47,10,FALSE))</f>
        <v/>
      </c>
      <c r="AU118" s="995" t="str">
        <f>IF(AU117="","",VLOOKUP(AU117,'シフト記号表（従来型・ユニット型共通）'!$C$6:$L$47,10,FALSE))</f>
        <v/>
      </c>
      <c r="AV118" s="993" t="str">
        <f>IF(AV117="","",VLOOKUP(AV117,'シフト記号表（従来型・ユニット型共通）'!$C$6:$L$47,10,FALSE))</f>
        <v/>
      </c>
      <c r="AW118" s="994" t="str">
        <f>IF(AW117="","",VLOOKUP(AW117,'シフト記号表（従来型・ユニット型共通）'!$C$6:$L$47,10,FALSE))</f>
        <v/>
      </c>
      <c r="AX118" s="994" t="str">
        <f>IF(AX117="","",VLOOKUP(AX117,'シフト記号表（従来型・ユニット型共通）'!$C$6:$L$47,10,FALSE))</f>
        <v/>
      </c>
      <c r="AY118" s="994" t="str">
        <f>IF(AY117="","",VLOOKUP(AY117,'シフト記号表（従来型・ユニット型共通）'!$C$6:$L$47,10,FALSE))</f>
        <v/>
      </c>
      <c r="AZ118" s="994" t="str">
        <f>IF(AZ117="","",VLOOKUP(AZ117,'シフト記号表（従来型・ユニット型共通）'!$C$6:$L$47,10,FALSE))</f>
        <v/>
      </c>
      <c r="BA118" s="994" t="str">
        <f>IF(BA117="","",VLOOKUP(BA117,'シフト記号表（従来型・ユニット型共通）'!$C$6:$L$47,10,FALSE))</f>
        <v/>
      </c>
      <c r="BB118" s="995" t="str">
        <f>IF(BB117="","",VLOOKUP(BB117,'シフト記号表（従来型・ユニット型共通）'!$C$6:$L$47,10,FALSE))</f>
        <v/>
      </c>
      <c r="BC118" s="993" t="str">
        <f>IF(BC117="","",VLOOKUP(BC117,'シフト記号表（従来型・ユニット型共通）'!$C$6:$L$47,10,FALSE))</f>
        <v/>
      </c>
      <c r="BD118" s="994" t="str">
        <f>IF(BD117="","",VLOOKUP(BD117,'シフト記号表（従来型・ユニット型共通）'!$C$6:$L$47,10,FALSE))</f>
        <v/>
      </c>
      <c r="BE118" s="994" t="str">
        <f>IF(BE117="","",VLOOKUP(BE117,'シフト記号表（従来型・ユニット型共通）'!$C$6:$L$47,10,FALSE))</f>
        <v/>
      </c>
      <c r="BF118" s="1039">
        <f>IF($BI$3="４週",SUM(AA118:BB118),IF($BI$3="暦月",SUM(AA118:BE118),""))</f>
        <v>0</v>
      </c>
      <c r="BG118" s="1040"/>
      <c r="BH118" s="1041">
        <f>IF($BI$3="４週",BF118/4,IF($BI$3="暦月",(BF118/($BI$8/7)),""))</f>
        <v>0</v>
      </c>
      <c r="BI118" s="1040"/>
      <c r="BJ118" s="1042"/>
      <c r="BK118" s="1043"/>
      <c r="BL118" s="1043"/>
      <c r="BM118" s="1043"/>
      <c r="BN118" s="1044"/>
    </row>
    <row r="119" spans="2:66" ht="20.25" customHeight="1">
      <c r="B119" s="946">
        <f>B117+1</f>
        <v>52</v>
      </c>
      <c r="C119" s="1002"/>
      <c r="D119" s="1003"/>
      <c r="E119" s="858"/>
      <c r="F119" s="978"/>
      <c r="G119" s="1004"/>
      <c r="H119" s="1005"/>
      <c r="I119" s="981"/>
      <c r="J119" s="982"/>
      <c r="K119" s="981"/>
      <c r="L119" s="982"/>
      <c r="M119" s="1008"/>
      <c r="N119" s="1009"/>
      <c r="O119" s="1010"/>
      <c r="P119" s="1011"/>
      <c r="Q119" s="1011"/>
      <c r="R119" s="1005"/>
      <c r="S119" s="987"/>
      <c r="T119" s="988"/>
      <c r="U119" s="988"/>
      <c r="V119" s="988"/>
      <c r="W119" s="989"/>
      <c r="X119" s="1029" t="s">
        <v>882</v>
      </c>
      <c r="Z119" s="1030"/>
      <c r="AA119" s="1015"/>
      <c r="AB119" s="1016"/>
      <c r="AC119" s="1016"/>
      <c r="AD119" s="1016"/>
      <c r="AE119" s="1016"/>
      <c r="AF119" s="1016"/>
      <c r="AG119" s="1017"/>
      <c r="AH119" s="1015"/>
      <c r="AI119" s="1016"/>
      <c r="AJ119" s="1016"/>
      <c r="AK119" s="1016"/>
      <c r="AL119" s="1016"/>
      <c r="AM119" s="1016"/>
      <c r="AN119" s="1017"/>
      <c r="AO119" s="1015"/>
      <c r="AP119" s="1016"/>
      <c r="AQ119" s="1016"/>
      <c r="AR119" s="1016"/>
      <c r="AS119" s="1016"/>
      <c r="AT119" s="1016"/>
      <c r="AU119" s="1017"/>
      <c r="AV119" s="1015"/>
      <c r="AW119" s="1016"/>
      <c r="AX119" s="1016"/>
      <c r="AY119" s="1016"/>
      <c r="AZ119" s="1016"/>
      <c r="BA119" s="1016"/>
      <c r="BB119" s="1017"/>
      <c r="BC119" s="1015"/>
      <c r="BD119" s="1016"/>
      <c r="BE119" s="1018"/>
      <c r="BF119" s="1019"/>
      <c r="BG119" s="1020"/>
      <c r="BH119" s="1021"/>
      <c r="BI119" s="1022"/>
      <c r="BJ119" s="1023"/>
      <c r="BK119" s="1024"/>
      <c r="BL119" s="1024"/>
      <c r="BM119" s="1024"/>
      <c r="BN119" s="1025"/>
    </row>
    <row r="120" spans="2:66" ht="20.25" customHeight="1">
      <c r="B120" s="975"/>
      <c r="C120" s="976"/>
      <c r="D120" s="977"/>
      <c r="E120" s="858"/>
      <c r="F120" s="978"/>
      <c r="G120" s="1031"/>
      <c r="H120" s="1032"/>
      <c r="I120" s="1033"/>
      <c r="J120" s="1034">
        <f>G119</f>
        <v>0</v>
      </c>
      <c r="K120" s="1033"/>
      <c r="L120" s="1034">
        <f>M119</f>
        <v>0</v>
      </c>
      <c r="M120" s="1035"/>
      <c r="N120" s="1036"/>
      <c r="O120" s="1037"/>
      <c r="P120" s="1038"/>
      <c r="Q120" s="1038"/>
      <c r="R120" s="1032"/>
      <c r="S120" s="987"/>
      <c r="T120" s="988"/>
      <c r="U120" s="988"/>
      <c r="V120" s="988"/>
      <c r="W120" s="989"/>
      <c r="X120" s="1026" t="s">
        <v>885</v>
      </c>
      <c r="Y120" s="1027"/>
      <c r="Z120" s="1028"/>
      <c r="AA120" s="993" t="str">
        <f>IF(AA119="","",VLOOKUP(AA119,'シフト記号表（従来型・ユニット型共通）'!$C$6:$L$47,10,FALSE))</f>
        <v/>
      </c>
      <c r="AB120" s="994" t="str">
        <f>IF(AB119="","",VLOOKUP(AB119,'シフト記号表（従来型・ユニット型共通）'!$C$6:$L$47,10,FALSE))</f>
        <v/>
      </c>
      <c r="AC120" s="994" t="str">
        <f>IF(AC119="","",VLOOKUP(AC119,'シフト記号表（従来型・ユニット型共通）'!$C$6:$L$47,10,FALSE))</f>
        <v/>
      </c>
      <c r="AD120" s="994" t="str">
        <f>IF(AD119="","",VLOOKUP(AD119,'シフト記号表（従来型・ユニット型共通）'!$C$6:$L$47,10,FALSE))</f>
        <v/>
      </c>
      <c r="AE120" s="994" t="str">
        <f>IF(AE119="","",VLOOKUP(AE119,'シフト記号表（従来型・ユニット型共通）'!$C$6:$L$47,10,FALSE))</f>
        <v/>
      </c>
      <c r="AF120" s="994" t="str">
        <f>IF(AF119="","",VLOOKUP(AF119,'シフト記号表（従来型・ユニット型共通）'!$C$6:$L$47,10,FALSE))</f>
        <v/>
      </c>
      <c r="AG120" s="995" t="str">
        <f>IF(AG119="","",VLOOKUP(AG119,'シフト記号表（従来型・ユニット型共通）'!$C$6:$L$47,10,FALSE))</f>
        <v/>
      </c>
      <c r="AH120" s="993" t="str">
        <f>IF(AH119="","",VLOOKUP(AH119,'シフト記号表（従来型・ユニット型共通）'!$C$6:$L$47,10,FALSE))</f>
        <v/>
      </c>
      <c r="AI120" s="994" t="str">
        <f>IF(AI119="","",VLOOKUP(AI119,'シフト記号表（従来型・ユニット型共通）'!$C$6:$L$47,10,FALSE))</f>
        <v/>
      </c>
      <c r="AJ120" s="994" t="str">
        <f>IF(AJ119="","",VLOOKUP(AJ119,'シフト記号表（従来型・ユニット型共通）'!$C$6:$L$47,10,FALSE))</f>
        <v/>
      </c>
      <c r="AK120" s="994" t="str">
        <f>IF(AK119="","",VLOOKUP(AK119,'シフト記号表（従来型・ユニット型共通）'!$C$6:$L$47,10,FALSE))</f>
        <v/>
      </c>
      <c r="AL120" s="994" t="str">
        <f>IF(AL119="","",VLOOKUP(AL119,'シフト記号表（従来型・ユニット型共通）'!$C$6:$L$47,10,FALSE))</f>
        <v/>
      </c>
      <c r="AM120" s="994" t="str">
        <f>IF(AM119="","",VLOOKUP(AM119,'シフト記号表（従来型・ユニット型共通）'!$C$6:$L$47,10,FALSE))</f>
        <v/>
      </c>
      <c r="AN120" s="995" t="str">
        <f>IF(AN119="","",VLOOKUP(AN119,'シフト記号表（従来型・ユニット型共通）'!$C$6:$L$47,10,FALSE))</f>
        <v/>
      </c>
      <c r="AO120" s="993" t="str">
        <f>IF(AO119="","",VLOOKUP(AO119,'シフト記号表（従来型・ユニット型共通）'!$C$6:$L$47,10,FALSE))</f>
        <v/>
      </c>
      <c r="AP120" s="994" t="str">
        <f>IF(AP119="","",VLOOKUP(AP119,'シフト記号表（従来型・ユニット型共通）'!$C$6:$L$47,10,FALSE))</f>
        <v/>
      </c>
      <c r="AQ120" s="994" t="str">
        <f>IF(AQ119="","",VLOOKUP(AQ119,'シフト記号表（従来型・ユニット型共通）'!$C$6:$L$47,10,FALSE))</f>
        <v/>
      </c>
      <c r="AR120" s="994" t="str">
        <f>IF(AR119="","",VLOOKUP(AR119,'シフト記号表（従来型・ユニット型共通）'!$C$6:$L$47,10,FALSE))</f>
        <v/>
      </c>
      <c r="AS120" s="994" t="str">
        <f>IF(AS119="","",VLOOKUP(AS119,'シフト記号表（従来型・ユニット型共通）'!$C$6:$L$47,10,FALSE))</f>
        <v/>
      </c>
      <c r="AT120" s="994" t="str">
        <f>IF(AT119="","",VLOOKUP(AT119,'シフト記号表（従来型・ユニット型共通）'!$C$6:$L$47,10,FALSE))</f>
        <v/>
      </c>
      <c r="AU120" s="995" t="str">
        <f>IF(AU119="","",VLOOKUP(AU119,'シフト記号表（従来型・ユニット型共通）'!$C$6:$L$47,10,FALSE))</f>
        <v/>
      </c>
      <c r="AV120" s="993" t="str">
        <f>IF(AV119="","",VLOOKUP(AV119,'シフト記号表（従来型・ユニット型共通）'!$C$6:$L$47,10,FALSE))</f>
        <v/>
      </c>
      <c r="AW120" s="994" t="str">
        <f>IF(AW119="","",VLOOKUP(AW119,'シフト記号表（従来型・ユニット型共通）'!$C$6:$L$47,10,FALSE))</f>
        <v/>
      </c>
      <c r="AX120" s="994" t="str">
        <f>IF(AX119="","",VLOOKUP(AX119,'シフト記号表（従来型・ユニット型共通）'!$C$6:$L$47,10,FALSE))</f>
        <v/>
      </c>
      <c r="AY120" s="994" t="str">
        <f>IF(AY119="","",VLOOKUP(AY119,'シフト記号表（従来型・ユニット型共通）'!$C$6:$L$47,10,FALSE))</f>
        <v/>
      </c>
      <c r="AZ120" s="994" t="str">
        <f>IF(AZ119="","",VLOOKUP(AZ119,'シフト記号表（従来型・ユニット型共通）'!$C$6:$L$47,10,FALSE))</f>
        <v/>
      </c>
      <c r="BA120" s="994" t="str">
        <f>IF(BA119="","",VLOOKUP(BA119,'シフト記号表（従来型・ユニット型共通）'!$C$6:$L$47,10,FALSE))</f>
        <v/>
      </c>
      <c r="BB120" s="995" t="str">
        <f>IF(BB119="","",VLOOKUP(BB119,'シフト記号表（従来型・ユニット型共通）'!$C$6:$L$47,10,FALSE))</f>
        <v/>
      </c>
      <c r="BC120" s="993" t="str">
        <f>IF(BC119="","",VLOOKUP(BC119,'シフト記号表（従来型・ユニット型共通）'!$C$6:$L$47,10,FALSE))</f>
        <v/>
      </c>
      <c r="BD120" s="994" t="str">
        <f>IF(BD119="","",VLOOKUP(BD119,'シフト記号表（従来型・ユニット型共通）'!$C$6:$L$47,10,FALSE))</f>
        <v/>
      </c>
      <c r="BE120" s="994" t="str">
        <f>IF(BE119="","",VLOOKUP(BE119,'シフト記号表（従来型・ユニット型共通）'!$C$6:$L$47,10,FALSE))</f>
        <v/>
      </c>
      <c r="BF120" s="1039">
        <f>IF($BI$3="４週",SUM(AA120:BB120),IF($BI$3="暦月",SUM(AA120:BE120),""))</f>
        <v>0</v>
      </c>
      <c r="BG120" s="1040"/>
      <c r="BH120" s="1041">
        <f>IF($BI$3="４週",BF120/4,IF($BI$3="暦月",(BF120/($BI$8/7)),""))</f>
        <v>0</v>
      </c>
      <c r="BI120" s="1040"/>
      <c r="BJ120" s="1042"/>
      <c r="BK120" s="1043"/>
      <c r="BL120" s="1043"/>
      <c r="BM120" s="1043"/>
      <c r="BN120" s="1044"/>
    </row>
    <row r="121" spans="2:66" ht="20.25" customHeight="1">
      <c r="B121" s="946">
        <f>B119+1</f>
        <v>53</v>
      </c>
      <c r="C121" s="1002"/>
      <c r="D121" s="1003"/>
      <c r="E121" s="858"/>
      <c r="F121" s="978"/>
      <c r="G121" s="1004"/>
      <c r="H121" s="1005"/>
      <c r="I121" s="981"/>
      <c r="J121" s="982"/>
      <c r="K121" s="981"/>
      <c r="L121" s="982"/>
      <c r="M121" s="1008"/>
      <c r="N121" s="1009"/>
      <c r="O121" s="1010"/>
      <c r="P121" s="1011"/>
      <c r="Q121" s="1011"/>
      <c r="R121" s="1005"/>
      <c r="S121" s="987"/>
      <c r="T121" s="988"/>
      <c r="U121" s="988"/>
      <c r="V121" s="988"/>
      <c r="W121" s="989"/>
      <c r="X121" s="1029" t="s">
        <v>882</v>
      </c>
      <c r="Z121" s="1030"/>
      <c r="AA121" s="1015"/>
      <c r="AB121" s="1016"/>
      <c r="AC121" s="1016"/>
      <c r="AD121" s="1016"/>
      <c r="AE121" s="1016"/>
      <c r="AF121" s="1016"/>
      <c r="AG121" s="1017"/>
      <c r="AH121" s="1015"/>
      <c r="AI121" s="1016"/>
      <c r="AJ121" s="1016"/>
      <c r="AK121" s="1016"/>
      <c r="AL121" s="1016"/>
      <c r="AM121" s="1016"/>
      <c r="AN121" s="1017"/>
      <c r="AO121" s="1015"/>
      <c r="AP121" s="1016"/>
      <c r="AQ121" s="1016"/>
      <c r="AR121" s="1016"/>
      <c r="AS121" s="1016"/>
      <c r="AT121" s="1016"/>
      <c r="AU121" s="1017"/>
      <c r="AV121" s="1015"/>
      <c r="AW121" s="1016"/>
      <c r="AX121" s="1016"/>
      <c r="AY121" s="1016"/>
      <c r="AZ121" s="1016"/>
      <c r="BA121" s="1016"/>
      <c r="BB121" s="1017"/>
      <c r="BC121" s="1015"/>
      <c r="BD121" s="1016"/>
      <c r="BE121" s="1018"/>
      <c r="BF121" s="1019"/>
      <c r="BG121" s="1020"/>
      <c r="BH121" s="1021"/>
      <c r="BI121" s="1022"/>
      <c r="BJ121" s="1023"/>
      <c r="BK121" s="1024"/>
      <c r="BL121" s="1024"/>
      <c r="BM121" s="1024"/>
      <c r="BN121" s="1025"/>
    </row>
    <row r="122" spans="2:66" ht="20.25" customHeight="1">
      <c r="B122" s="975"/>
      <c r="C122" s="976"/>
      <c r="D122" s="977"/>
      <c r="E122" s="858"/>
      <c r="F122" s="978"/>
      <c r="G122" s="1031"/>
      <c r="H122" s="1032"/>
      <c r="I122" s="1033"/>
      <c r="J122" s="1034">
        <f>G121</f>
        <v>0</v>
      </c>
      <c r="K122" s="1033"/>
      <c r="L122" s="1034">
        <f>M121</f>
        <v>0</v>
      </c>
      <c r="M122" s="1035"/>
      <c r="N122" s="1036"/>
      <c r="O122" s="1037"/>
      <c r="P122" s="1038"/>
      <c r="Q122" s="1038"/>
      <c r="R122" s="1032"/>
      <c r="S122" s="987"/>
      <c r="T122" s="988"/>
      <c r="U122" s="988"/>
      <c r="V122" s="988"/>
      <c r="W122" s="989"/>
      <c r="X122" s="1026" t="s">
        <v>885</v>
      </c>
      <c r="Y122" s="1027"/>
      <c r="Z122" s="1028"/>
      <c r="AA122" s="993" t="str">
        <f>IF(AA121="","",VLOOKUP(AA121,'シフト記号表（従来型・ユニット型共通）'!$C$6:$L$47,10,FALSE))</f>
        <v/>
      </c>
      <c r="AB122" s="994" t="str">
        <f>IF(AB121="","",VLOOKUP(AB121,'シフト記号表（従来型・ユニット型共通）'!$C$6:$L$47,10,FALSE))</f>
        <v/>
      </c>
      <c r="AC122" s="994" t="str">
        <f>IF(AC121="","",VLOOKUP(AC121,'シフト記号表（従来型・ユニット型共通）'!$C$6:$L$47,10,FALSE))</f>
        <v/>
      </c>
      <c r="AD122" s="994" t="str">
        <f>IF(AD121="","",VLOOKUP(AD121,'シフト記号表（従来型・ユニット型共通）'!$C$6:$L$47,10,FALSE))</f>
        <v/>
      </c>
      <c r="AE122" s="994" t="str">
        <f>IF(AE121="","",VLOOKUP(AE121,'シフト記号表（従来型・ユニット型共通）'!$C$6:$L$47,10,FALSE))</f>
        <v/>
      </c>
      <c r="AF122" s="994" t="str">
        <f>IF(AF121="","",VLOOKUP(AF121,'シフト記号表（従来型・ユニット型共通）'!$C$6:$L$47,10,FALSE))</f>
        <v/>
      </c>
      <c r="AG122" s="995" t="str">
        <f>IF(AG121="","",VLOOKUP(AG121,'シフト記号表（従来型・ユニット型共通）'!$C$6:$L$47,10,FALSE))</f>
        <v/>
      </c>
      <c r="AH122" s="993" t="str">
        <f>IF(AH121="","",VLOOKUP(AH121,'シフト記号表（従来型・ユニット型共通）'!$C$6:$L$47,10,FALSE))</f>
        <v/>
      </c>
      <c r="AI122" s="994" t="str">
        <f>IF(AI121="","",VLOOKUP(AI121,'シフト記号表（従来型・ユニット型共通）'!$C$6:$L$47,10,FALSE))</f>
        <v/>
      </c>
      <c r="AJ122" s="994" t="str">
        <f>IF(AJ121="","",VLOOKUP(AJ121,'シフト記号表（従来型・ユニット型共通）'!$C$6:$L$47,10,FALSE))</f>
        <v/>
      </c>
      <c r="AK122" s="994" t="str">
        <f>IF(AK121="","",VLOOKUP(AK121,'シフト記号表（従来型・ユニット型共通）'!$C$6:$L$47,10,FALSE))</f>
        <v/>
      </c>
      <c r="AL122" s="994" t="str">
        <f>IF(AL121="","",VLOOKUP(AL121,'シフト記号表（従来型・ユニット型共通）'!$C$6:$L$47,10,FALSE))</f>
        <v/>
      </c>
      <c r="AM122" s="994" t="str">
        <f>IF(AM121="","",VLOOKUP(AM121,'シフト記号表（従来型・ユニット型共通）'!$C$6:$L$47,10,FALSE))</f>
        <v/>
      </c>
      <c r="AN122" s="995" t="str">
        <f>IF(AN121="","",VLOOKUP(AN121,'シフト記号表（従来型・ユニット型共通）'!$C$6:$L$47,10,FALSE))</f>
        <v/>
      </c>
      <c r="AO122" s="993" t="str">
        <f>IF(AO121="","",VLOOKUP(AO121,'シフト記号表（従来型・ユニット型共通）'!$C$6:$L$47,10,FALSE))</f>
        <v/>
      </c>
      <c r="AP122" s="994" t="str">
        <f>IF(AP121="","",VLOOKUP(AP121,'シフト記号表（従来型・ユニット型共通）'!$C$6:$L$47,10,FALSE))</f>
        <v/>
      </c>
      <c r="AQ122" s="994" t="str">
        <f>IF(AQ121="","",VLOOKUP(AQ121,'シフト記号表（従来型・ユニット型共通）'!$C$6:$L$47,10,FALSE))</f>
        <v/>
      </c>
      <c r="AR122" s="994" t="str">
        <f>IF(AR121="","",VLOOKUP(AR121,'シフト記号表（従来型・ユニット型共通）'!$C$6:$L$47,10,FALSE))</f>
        <v/>
      </c>
      <c r="AS122" s="994" t="str">
        <f>IF(AS121="","",VLOOKUP(AS121,'シフト記号表（従来型・ユニット型共通）'!$C$6:$L$47,10,FALSE))</f>
        <v/>
      </c>
      <c r="AT122" s="994" t="str">
        <f>IF(AT121="","",VLOOKUP(AT121,'シフト記号表（従来型・ユニット型共通）'!$C$6:$L$47,10,FALSE))</f>
        <v/>
      </c>
      <c r="AU122" s="995" t="str">
        <f>IF(AU121="","",VLOOKUP(AU121,'シフト記号表（従来型・ユニット型共通）'!$C$6:$L$47,10,FALSE))</f>
        <v/>
      </c>
      <c r="AV122" s="993" t="str">
        <f>IF(AV121="","",VLOOKUP(AV121,'シフト記号表（従来型・ユニット型共通）'!$C$6:$L$47,10,FALSE))</f>
        <v/>
      </c>
      <c r="AW122" s="994" t="str">
        <f>IF(AW121="","",VLOOKUP(AW121,'シフト記号表（従来型・ユニット型共通）'!$C$6:$L$47,10,FALSE))</f>
        <v/>
      </c>
      <c r="AX122" s="994" t="str">
        <f>IF(AX121="","",VLOOKUP(AX121,'シフト記号表（従来型・ユニット型共通）'!$C$6:$L$47,10,FALSE))</f>
        <v/>
      </c>
      <c r="AY122" s="994" t="str">
        <f>IF(AY121="","",VLOOKUP(AY121,'シフト記号表（従来型・ユニット型共通）'!$C$6:$L$47,10,FALSE))</f>
        <v/>
      </c>
      <c r="AZ122" s="994" t="str">
        <f>IF(AZ121="","",VLOOKUP(AZ121,'シフト記号表（従来型・ユニット型共通）'!$C$6:$L$47,10,FALSE))</f>
        <v/>
      </c>
      <c r="BA122" s="994" t="str">
        <f>IF(BA121="","",VLOOKUP(BA121,'シフト記号表（従来型・ユニット型共通）'!$C$6:$L$47,10,FALSE))</f>
        <v/>
      </c>
      <c r="BB122" s="995" t="str">
        <f>IF(BB121="","",VLOOKUP(BB121,'シフト記号表（従来型・ユニット型共通）'!$C$6:$L$47,10,FALSE))</f>
        <v/>
      </c>
      <c r="BC122" s="993" t="str">
        <f>IF(BC121="","",VLOOKUP(BC121,'シフト記号表（従来型・ユニット型共通）'!$C$6:$L$47,10,FALSE))</f>
        <v/>
      </c>
      <c r="BD122" s="994" t="str">
        <f>IF(BD121="","",VLOOKUP(BD121,'シフト記号表（従来型・ユニット型共通）'!$C$6:$L$47,10,FALSE))</f>
        <v/>
      </c>
      <c r="BE122" s="994" t="str">
        <f>IF(BE121="","",VLOOKUP(BE121,'シフト記号表（従来型・ユニット型共通）'!$C$6:$L$47,10,FALSE))</f>
        <v/>
      </c>
      <c r="BF122" s="1039">
        <f>IF($BI$3="４週",SUM(AA122:BB122),IF($BI$3="暦月",SUM(AA122:BE122),""))</f>
        <v>0</v>
      </c>
      <c r="BG122" s="1040"/>
      <c r="BH122" s="1041">
        <f>IF($BI$3="４週",BF122/4,IF($BI$3="暦月",(BF122/($BI$8/7)),""))</f>
        <v>0</v>
      </c>
      <c r="BI122" s="1040"/>
      <c r="BJ122" s="1042"/>
      <c r="BK122" s="1043"/>
      <c r="BL122" s="1043"/>
      <c r="BM122" s="1043"/>
      <c r="BN122" s="1044"/>
    </row>
    <row r="123" spans="2:66" ht="20.25" customHeight="1">
      <c r="B123" s="946">
        <f>B121+1</f>
        <v>54</v>
      </c>
      <c r="C123" s="1002"/>
      <c r="D123" s="1003"/>
      <c r="E123" s="858"/>
      <c r="F123" s="978"/>
      <c r="G123" s="1004"/>
      <c r="H123" s="1005"/>
      <c r="I123" s="981"/>
      <c r="J123" s="982"/>
      <c r="K123" s="981"/>
      <c r="L123" s="982"/>
      <c r="M123" s="1008"/>
      <c r="N123" s="1009"/>
      <c r="O123" s="1010"/>
      <c r="P123" s="1011"/>
      <c r="Q123" s="1011"/>
      <c r="R123" s="1005"/>
      <c r="S123" s="987"/>
      <c r="T123" s="988"/>
      <c r="U123" s="988"/>
      <c r="V123" s="988"/>
      <c r="W123" s="989"/>
      <c r="X123" s="1029" t="s">
        <v>882</v>
      </c>
      <c r="Z123" s="1030"/>
      <c r="AA123" s="1015"/>
      <c r="AB123" s="1016"/>
      <c r="AC123" s="1016"/>
      <c r="AD123" s="1016"/>
      <c r="AE123" s="1016"/>
      <c r="AF123" s="1016"/>
      <c r="AG123" s="1017"/>
      <c r="AH123" s="1015"/>
      <c r="AI123" s="1016"/>
      <c r="AJ123" s="1016"/>
      <c r="AK123" s="1016"/>
      <c r="AL123" s="1016"/>
      <c r="AM123" s="1016"/>
      <c r="AN123" s="1017"/>
      <c r="AO123" s="1015"/>
      <c r="AP123" s="1016"/>
      <c r="AQ123" s="1016"/>
      <c r="AR123" s="1016"/>
      <c r="AS123" s="1016"/>
      <c r="AT123" s="1016"/>
      <c r="AU123" s="1017"/>
      <c r="AV123" s="1015"/>
      <c r="AW123" s="1016"/>
      <c r="AX123" s="1016"/>
      <c r="AY123" s="1016"/>
      <c r="AZ123" s="1016"/>
      <c r="BA123" s="1016"/>
      <c r="BB123" s="1017"/>
      <c r="BC123" s="1015"/>
      <c r="BD123" s="1016"/>
      <c r="BE123" s="1018"/>
      <c r="BF123" s="1019"/>
      <c r="BG123" s="1020"/>
      <c r="BH123" s="1021"/>
      <c r="BI123" s="1022"/>
      <c r="BJ123" s="1023"/>
      <c r="BK123" s="1024"/>
      <c r="BL123" s="1024"/>
      <c r="BM123" s="1024"/>
      <c r="BN123" s="1025"/>
    </row>
    <row r="124" spans="2:66" ht="20.25" customHeight="1">
      <c r="B124" s="975"/>
      <c r="C124" s="976"/>
      <c r="D124" s="977"/>
      <c r="E124" s="858"/>
      <c r="F124" s="978"/>
      <c r="G124" s="1031"/>
      <c r="H124" s="1032"/>
      <c r="I124" s="1033"/>
      <c r="J124" s="1034">
        <f>G123</f>
        <v>0</v>
      </c>
      <c r="K124" s="1033"/>
      <c r="L124" s="1034">
        <f>M123</f>
        <v>0</v>
      </c>
      <c r="M124" s="1035"/>
      <c r="N124" s="1036"/>
      <c r="O124" s="1037"/>
      <c r="P124" s="1038"/>
      <c r="Q124" s="1038"/>
      <c r="R124" s="1032"/>
      <c r="S124" s="987"/>
      <c r="T124" s="988"/>
      <c r="U124" s="988"/>
      <c r="V124" s="988"/>
      <c r="W124" s="989"/>
      <c r="X124" s="1026" t="s">
        <v>885</v>
      </c>
      <c r="Y124" s="1027"/>
      <c r="Z124" s="1028"/>
      <c r="AA124" s="993" t="str">
        <f>IF(AA123="","",VLOOKUP(AA123,'シフト記号表（従来型・ユニット型共通）'!$C$6:$L$47,10,FALSE))</f>
        <v/>
      </c>
      <c r="AB124" s="994" t="str">
        <f>IF(AB123="","",VLOOKUP(AB123,'シフト記号表（従来型・ユニット型共通）'!$C$6:$L$47,10,FALSE))</f>
        <v/>
      </c>
      <c r="AC124" s="994" t="str">
        <f>IF(AC123="","",VLOOKUP(AC123,'シフト記号表（従来型・ユニット型共通）'!$C$6:$L$47,10,FALSE))</f>
        <v/>
      </c>
      <c r="AD124" s="994" t="str">
        <f>IF(AD123="","",VLOOKUP(AD123,'シフト記号表（従来型・ユニット型共通）'!$C$6:$L$47,10,FALSE))</f>
        <v/>
      </c>
      <c r="AE124" s="994" t="str">
        <f>IF(AE123="","",VLOOKUP(AE123,'シフト記号表（従来型・ユニット型共通）'!$C$6:$L$47,10,FALSE))</f>
        <v/>
      </c>
      <c r="AF124" s="994" t="str">
        <f>IF(AF123="","",VLOOKUP(AF123,'シフト記号表（従来型・ユニット型共通）'!$C$6:$L$47,10,FALSE))</f>
        <v/>
      </c>
      <c r="AG124" s="995" t="str">
        <f>IF(AG123="","",VLOOKUP(AG123,'シフト記号表（従来型・ユニット型共通）'!$C$6:$L$47,10,FALSE))</f>
        <v/>
      </c>
      <c r="AH124" s="993" t="str">
        <f>IF(AH123="","",VLOOKUP(AH123,'シフト記号表（従来型・ユニット型共通）'!$C$6:$L$47,10,FALSE))</f>
        <v/>
      </c>
      <c r="AI124" s="994" t="str">
        <f>IF(AI123="","",VLOOKUP(AI123,'シフト記号表（従来型・ユニット型共通）'!$C$6:$L$47,10,FALSE))</f>
        <v/>
      </c>
      <c r="AJ124" s="994" t="str">
        <f>IF(AJ123="","",VLOOKUP(AJ123,'シフト記号表（従来型・ユニット型共通）'!$C$6:$L$47,10,FALSE))</f>
        <v/>
      </c>
      <c r="AK124" s="994" t="str">
        <f>IF(AK123="","",VLOOKUP(AK123,'シフト記号表（従来型・ユニット型共通）'!$C$6:$L$47,10,FALSE))</f>
        <v/>
      </c>
      <c r="AL124" s="994" t="str">
        <f>IF(AL123="","",VLOOKUP(AL123,'シフト記号表（従来型・ユニット型共通）'!$C$6:$L$47,10,FALSE))</f>
        <v/>
      </c>
      <c r="AM124" s="994" t="str">
        <f>IF(AM123="","",VLOOKUP(AM123,'シフト記号表（従来型・ユニット型共通）'!$C$6:$L$47,10,FALSE))</f>
        <v/>
      </c>
      <c r="AN124" s="995" t="str">
        <f>IF(AN123="","",VLOOKUP(AN123,'シフト記号表（従来型・ユニット型共通）'!$C$6:$L$47,10,FALSE))</f>
        <v/>
      </c>
      <c r="AO124" s="993" t="str">
        <f>IF(AO123="","",VLOOKUP(AO123,'シフト記号表（従来型・ユニット型共通）'!$C$6:$L$47,10,FALSE))</f>
        <v/>
      </c>
      <c r="AP124" s="994" t="str">
        <f>IF(AP123="","",VLOOKUP(AP123,'シフト記号表（従来型・ユニット型共通）'!$C$6:$L$47,10,FALSE))</f>
        <v/>
      </c>
      <c r="AQ124" s="994" t="str">
        <f>IF(AQ123="","",VLOOKUP(AQ123,'シフト記号表（従来型・ユニット型共通）'!$C$6:$L$47,10,FALSE))</f>
        <v/>
      </c>
      <c r="AR124" s="994" t="str">
        <f>IF(AR123="","",VLOOKUP(AR123,'シフト記号表（従来型・ユニット型共通）'!$C$6:$L$47,10,FALSE))</f>
        <v/>
      </c>
      <c r="AS124" s="994" t="str">
        <f>IF(AS123="","",VLOOKUP(AS123,'シフト記号表（従来型・ユニット型共通）'!$C$6:$L$47,10,FALSE))</f>
        <v/>
      </c>
      <c r="AT124" s="994" t="str">
        <f>IF(AT123="","",VLOOKUP(AT123,'シフト記号表（従来型・ユニット型共通）'!$C$6:$L$47,10,FALSE))</f>
        <v/>
      </c>
      <c r="AU124" s="995" t="str">
        <f>IF(AU123="","",VLOOKUP(AU123,'シフト記号表（従来型・ユニット型共通）'!$C$6:$L$47,10,FALSE))</f>
        <v/>
      </c>
      <c r="AV124" s="993" t="str">
        <f>IF(AV123="","",VLOOKUP(AV123,'シフト記号表（従来型・ユニット型共通）'!$C$6:$L$47,10,FALSE))</f>
        <v/>
      </c>
      <c r="AW124" s="994" t="str">
        <f>IF(AW123="","",VLOOKUP(AW123,'シフト記号表（従来型・ユニット型共通）'!$C$6:$L$47,10,FALSE))</f>
        <v/>
      </c>
      <c r="AX124" s="994" t="str">
        <f>IF(AX123="","",VLOOKUP(AX123,'シフト記号表（従来型・ユニット型共通）'!$C$6:$L$47,10,FALSE))</f>
        <v/>
      </c>
      <c r="AY124" s="994" t="str">
        <f>IF(AY123="","",VLOOKUP(AY123,'シフト記号表（従来型・ユニット型共通）'!$C$6:$L$47,10,FALSE))</f>
        <v/>
      </c>
      <c r="AZ124" s="994" t="str">
        <f>IF(AZ123="","",VLOOKUP(AZ123,'シフト記号表（従来型・ユニット型共通）'!$C$6:$L$47,10,FALSE))</f>
        <v/>
      </c>
      <c r="BA124" s="994" t="str">
        <f>IF(BA123="","",VLOOKUP(BA123,'シフト記号表（従来型・ユニット型共通）'!$C$6:$L$47,10,FALSE))</f>
        <v/>
      </c>
      <c r="BB124" s="995" t="str">
        <f>IF(BB123="","",VLOOKUP(BB123,'シフト記号表（従来型・ユニット型共通）'!$C$6:$L$47,10,FALSE))</f>
        <v/>
      </c>
      <c r="BC124" s="993" t="str">
        <f>IF(BC123="","",VLOOKUP(BC123,'シフト記号表（従来型・ユニット型共通）'!$C$6:$L$47,10,FALSE))</f>
        <v/>
      </c>
      <c r="BD124" s="994" t="str">
        <f>IF(BD123="","",VLOOKUP(BD123,'シフト記号表（従来型・ユニット型共通）'!$C$6:$L$47,10,FALSE))</f>
        <v/>
      </c>
      <c r="BE124" s="994" t="str">
        <f>IF(BE123="","",VLOOKUP(BE123,'シフト記号表（従来型・ユニット型共通）'!$C$6:$L$47,10,FALSE))</f>
        <v/>
      </c>
      <c r="BF124" s="1039">
        <f>IF($BI$3="４週",SUM(AA124:BB124),IF($BI$3="暦月",SUM(AA124:BE124),""))</f>
        <v>0</v>
      </c>
      <c r="BG124" s="1040"/>
      <c r="BH124" s="1041">
        <f>IF($BI$3="４週",BF124/4,IF($BI$3="暦月",(BF124/($BI$8/7)),""))</f>
        <v>0</v>
      </c>
      <c r="BI124" s="1040"/>
      <c r="BJ124" s="1042"/>
      <c r="BK124" s="1043"/>
      <c r="BL124" s="1043"/>
      <c r="BM124" s="1043"/>
      <c r="BN124" s="1044"/>
    </row>
    <row r="125" spans="2:66" ht="20.25" customHeight="1">
      <c r="B125" s="946">
        <f>B123+1</f>
        <v>55</v>
      </c>
      <c r="C125" s="1002"/>
      <c r="D125" s="1003"/>
      <c r="E125" s="858"/>
      <c r="F125" s="978"/>
      <c r="G125" s="1004"/>
      <c r="H125" s="1005"/>
      <c r="I125" s="981"/>
      <c r="J125" s="982"/>
      <c r="K125" s="981"/>
      <c r="L125" s="982"/>
      <c r="M125" s="1008"/>
      <c r="N125" s="1009"/>
      <c r="O125" s="1010"/>
      <c r="P125" s="1011"/>
      <c r="Q125" s="1011"/>
      <c r="R125" s="1005"/>
      <c r="S125" s="987"/>
      <c r="T125" s="988"/>
      <c r="U125" s="988"/>
      <c r="V125" s="988"/>
      <c r="W125" s="989"/>
      <c r="X125" s="1029" t="s">
        <v>882</v>
      </c>
      <c r="Z125" s="1030"/>
      <c r="AA125" s="1015"/>
      <c r="AB125" s="1016"/>
      <c r="AC125" s="1016"/>
      <c r="AD125" s="1016"/>
      <c r="AE125" s="1016"/>
      <c r="AF125" s="1016"/>
      <c r="AG125" s="1017"/>
      <c r="AH125" s="1015"/>
      <c r="AI125" s="1016"/>
      <c r="AJ125" s="1016"/>
      <c r="AK125" s="1016"/>
      <c r="AL125" s="1016"/>
      <c r="AM125" s="1016"/>
      <c r="AN125" s="1017"/>
      <c r="AO125" s="1015"/>
      <c r="AP125" s="1016"/>
      <c r="AQ125" s="1016"/>
      <c r="AR125" s="1016"/>
      <c r="AS125" s="1016"/>
      <c r="AT125" s="1016"/>
      <c r="AU125" s="1017"/>
      <c r="AV125" s="1015"/>
      <c r="AW125" s="1016"/>
      <c r="AX125" s="1016"/>
      <c r="AY125" s="1016"/>
      <c r="AZ125" s="1016"/>
      <c r="BA125" s="1016"/>
      <c r="BB125" s="1017"/>
      <c r="BC125" s="1015"/>
      <c r="BD125" s="1016"/>
      <c r="BE125" s="1018"/>
      <c r="BF125" s="1019"/>
      <c r="BG125" s="1020"/>
      <c r="BH125" s="1021"/>
      <c r="BI125" s="1022"/>
      <c r="BJ125" s="1023"/>
      <c r="BK125" s="1024"/>
      <c r="BL125" s="1024"/>
      <c r="BM125" s="1024"/>
      <c r="BN125" s="1025"/>
    </row>
    <row r="126" spans="2:66" ht="20.25" customHeight="1">
      <c r="B126" s="975"/>
      <c r="C126" s="976"/>
      <c r="D126" s="977"/>
      <c r="E126" s="858"/>
      <c r="F126" s="978"/>
      <c r="G126" s="1031"/>
      <c r="H126" s="1032"/>
      <c r="I126" s="1033"/>
      <c r="J126" s="1034">
        <f>G125</f>
        <v>0</v>
      </c>
      <c r="K126" s="1033"/>
      <c r="L126" s="1034">
        <f>M125</f>
        <v>0</v>
      </c>
      <c r="M126" s="1035"/>
      <c r="N126" s="1036"/>
      <c r="O126" s="1037"/>
      <c r="P126" s="1038"/>
      <c r="Q126" s="1038"/>
      <c r="R126" s="1032"/>
      <c r="S126" s="987"/>
      <c r="T126" s="988"/>
      <c r="U126" s="988"/>
      <c r="V126" s="988"/>
      <c r="W126" s="989"/>
      <c r="X126" s="1026" t="s">
        <v>885</v>
      </c>
      <c r="Y126" s="1027"/>
      <c r="Z126" s="1028"/>
      <c r="AA126" s="993" t="str">
        <f>IF(AA125="","",VLOOKUP(AA125,'シフト記号表（従来型・ユニット型共通）'!$C$6:$L$47,10,FALSE))</f>
        <v/>
      </c>
      <c r="AB126" s="994" t="str">
        <f>IF(AB125="","",VLOOKUP(AB125,'シフト記号表（従来型・ユニット型共通）'!$C$6:$L$47,10,FALSE))</f>
        <v/>
      </c>
      <c r="AC126" s="994" t="str">
        <f>IF(AC125="","",VLOOKUP(AC125,'シフト記号表（従来型・ユニット型共通）'!$C$6:$L$47,10,FALSE))</f>
        <v/>
      </c>
      <c r="AD126" s="994" t="str">
        <f>IF(AD125="","",VLOOKUP(AD125,'シフト記号表（従来型・ユニット型共通）'!$C$6:$L$47,10,FALSE))</f>
        <v/>
      </c>
      <c r="AE126" s="994" t="str">
        <f>IF(AE125="","",VLOOKUP(AE125,'シフト記号表（従来型・ユニット型共通）'!$C$6:$L$47,10,FALSE))</f>
        <v/>
      </c>
      <c r="AF126" s="994" t="str">
        <f>IF(AF125="","",VLOOKUP(AF125,'シフト記号表（従来型・ユニット型共通）'!$C$6:$L$47,10,FALSE))</f>
        <v/>
      </c>
      <c r="AG126" s="995" t="str">
        <f>IF(AG125="","",VLOOKUP(AG125,'シフト記号表（従来型・ユニット型共通）'!$C$6:$L$47,10,FALSE))</f>
        <v/>
      </c>
      <c r="AH126" s="993" t="str">
        <f>IF(AH125="","",VLOOKUP(AH125,'シフト記号表（従来型・ユニット型共通）'!$C$6:$L$47,10,FALSE))</f>
        <v/>
      </c>
      <c r="AI126" s="994" t="str">
        <f>IF(AI125="","",VLOOKUP(AI125,'シフト記号表（従来型・ユニット型共通）'!$C$6:$L$47,10,FALSE))</f>
        <v/>
      </c>
      <c r="AJ126" s="994" t="str">
        <f>IF(AJ125="","",VLOOKUP(AJ125,'シフト記号表（従来型・ユニット型共通）'!$C$6:$L$47,10,FALSE))</f>
        <v/>
      </c>
      <c r="AK126" s="994" t="str">
        <f>IF(AK125="","",VLOOKUP(AK125,'シフト記号表（従来型・ユニット型共通）'!$C$6:$L$47,10,FALSE))</f>
        <v/>
      </c>
      <c r="AL126" s="994" t="str">
        <f>IF(AL125="","",VLOOKUP(AL125,'シフト記号表（従来型・ユニット型共通）'!$C$6:$L$47,10,FALSE))</f>
        <v/>
      </c>
      <c r="AM126" s="994" t="str">
        <f>IF(AM125="","",VLOOKUP(AM125,'シフト記号表（従来型・ユニット型共通）'!$C$6:$L$47,10,FALSE))</f>
        <v/>
      </c>
      <c r="AN126" s="995" t="str">
        <f>IF(AN125="","",VLOOKUP(AN125,'シフト記号表（従来型・ユニット型共通）'!$C$6:$L$47,10,FALSE))</f>
        <v/>
      </c>
      <c r="AO126" s="993" t="str">
        <f>IF(AO125="","",VLOOKUP(AO125,'シフト記号表（従来型・ユニット型共通）'!$C$6:$L$47,10,FALSE))</f>
        <v/>
      </c>
      <c r="AP126" s="994" t="str">
        <f>IF(AP125="","",VLOOKUP(AP125,'シフト記号表（従来型・ユニット型共通）'!$C$6:$L$47,10,FALSE))</f>
        <v/>
      </c>
      <c r="AQ126" s="994" t="str">
        <f>IF(AQ125="","",VLOOKUP(AQ125,'シフト記号表（従来型・ユニット型共通）'!$C$6:$L$47,10,FALSE))</f>
        <v/>
      </c>
      <c r="AR126" s="994" t="str">
        <f>IF(AR125="","",VLOOKUP(AR125,'シフト記号表（従来型・ユニット型共通）'!$C$6:$L$47,10,FALSE))</f>
        <v/>
      </c>
      <c r="AS126" s="994" t="str">
        <f>IF(AS125="","",VLOOKUP(AS125,'シフト記号表（従来型・ユニット型共通）'!$C$6:$L$47,10,FALSE))</f>
        <v/>
      </c>
      <c r="AT126" s="994" t="str">
        <f>IF(AT125="","",VLOOKUP(AT125,'シフト記号表（従来型・ユニット型共通）'!$C$6:$L$47,10,FALSE))</f>
        <v/>
      </c>
      <c r="AU126" s="995" t="str">
        <f>IF(AU125="","",VLOOKUP(AU125,'シフト記号表（従来型・ユニット型共通）'!$C$6:$L$47,10,FALSE))</f>
        <v/>
      </c>
      <c r="AV126" s="993" t="str">
        <f>IF(AV125="","",VLOOKUP(AV125,'シフト記号表（従来型・ユニット型共通）'!$C$6:$L$47,10,FALSE))</f>
        <v/>
      </c>
      <c r="AW126" s="994" t="str">
        <f>IF(AW125="","",VLOOKUP(AW125,'シフト記号表（従来型・ユニット型共通）'!$C$6:$L$47,10,FALSE))</f>
        <v/>
      </c>
      <c r="AX126" s="994" t="str">
        <f>IF(AX125="","",VLOOKUP(AX125,'シフト記号表（従来型・ユニット型共通）'!$C$6:$L$47,10,FALSE))</f>
        <v/>
      </c>
      <c r="AY126" s="994" t="str">
        <f>IF(AY125="","",VLOOKUP(AY125,'シフト記号表（従来型・ユニット型共通）'!$C$6:$L$47,10,FALSE))</f>
        <v/>
      </c>
      <c r="AZ126" s="994" t="str">
        <f>IF(AZ125="","",VLOOKUP(AZ125,'シフト記号表（従来型・ユニット型共通）'!$C$6:$L$47,10,FALSE))</f>
        <v/>
      </c>
      <c r="BA126" s="994" t="str">
        <f>IF(BA125="","",VLOOKUP(BA125,'シフト記号表（従来型・ユニット型共通）'!$C$6:$L$47,10,FALSE))</f>
        <v/>
      </c>
      <c r="BB126" s="995" t="str">
        <f>IF(BB125="","",VLOOKUP(BB125,'シフト記号表（従来型・ユニット型共通）'!$C$6:$L$47,10,FALSE))</f>
        <v/>
      </c>
      <c r="BC126" s="993" t="str">
        <f>IF(BC125="","",VLOOKUP(BC125,'シフト記号表（従来型・ユニット型共通）'!$C$6:$L$47,10,FALSE))</f>
        <v/>
      </c>
      <c r="BD126" s="994" t="str">
        <f>IF(BD125="","",VLOOKUP(BD125,'シフト記号表（従来型・ユニット型共通）'!$C$6:$L$47,10,FALSE))</f>
        <v/>
      </c>
      <c r="BE126" s="994" t="str">
        <f>IF(BE125="","",VLOOKUP(BE125,'シフト記号表（従来型・ユニット型共通）'!$C$6:$L$47,10,FALSE))</f>
        <v/>
      </c>
      <c r="BF126" s="1039">
        <f>IF($BI$3="４週",SUM(AA126:BB126),IF($BI$3="暦月",SUM(AA126:BE126),""))</f>
        <v>0</v>
      </c>
      <c r="BG126" s="1040"/>
      <c r="BH126" s="1041">
        <f>IF($BI$3="４週",BF126/4,IF($BI$3="暦月",(BF126/($BI$8/7)),""))</f>
        <v>0</v>
      </c>
      <c r="BI126" s="1040"/>
      <c r="BJ126" s="1042"/>
      <c r="BK126" s="1043"/>
      <c r="BL126" s="1043"/>
      <c r="BM126" s="1043"/>
      <c r="BN126" s="1044"/>
    </row>
    <row r="127" spans="2:66" ht="20.25" customHeight="1">
      <c r="B127" s="946">
        <f>B125+1</f>
        <v>56</v>
      </c>
      <c r="C127" s="1002"/>
      <c r="D127" s="1003"/>
      <c r="E127" s="858"/>
      <c r="F127" s="978"/>
      <c r="G127" s="1004"/>
      <c r="H127" s="1005"/>
      <c r="I127" s="981"/>
      <c r="J127" s="982"/>
      <c r="K127" s="981"/>
      <c r="L127" s="982"/>
      <c r="M127" s="1008"/>
      <c r="N127" s="1009"/>
      <c r="O127" s="1010"/>
      <c r="P127" s="1011"/>
      <c r="Q127" s="1011"/>
      <c r="R127" s="1005"/>
      <c r="S127" s="987"/>
      <c r="T127" s="988"/>
      <c r="U127" s="988"/>
      <c r="V127" s="988"/>
      <c r="W127" s="989"/>
      <c r="X127" s="1029" t="s">
        <v>882</v>
      </c>
      <c r="Z127" s="1030"/>
      <c r="AA127" s="1015"/>
      <c r="AB127" s="1016"/>
      <c r="AC127" s="1016"/>
      <c r="AD127" s="1016"/>
      <c r="AE127" s="1016"/>
      <c r="AF127" s="1016"/>
      <c r="AG127" s="1017"/>
      <c r="AH127" s="1015"/>
      <c r="AI127" s="1016"/>
      <c r="AJ127" s="1016"/>
      <c r="AK127" s="1016"/>
      <c r="AL127" s="1016"/>
      <c r="AM127" s="1016"/>
      <c r="AN127" s="1017"/>
      <c r="AO127" s="1015"/>
      <c r="AP127" s="1016"/>
      <c r="AQ127" s="1016"/>
      <c r="AR127" s="1016"/>
      <c r="AS127" s="1016"/>
      <c r="AT127" s="1016"/>
      <c r="AU127" s="1017"/>
      <c r="AV127" s="1015"/>
      <c r="AW127" s="1016"/>
      <c r="AX127" s="1016"/>
      <c r="AY127" s="1016"/>
      <c r="AZ127" s="1016"/>
      <c r="BA127" s="1016"/>
      <c r="BB127" s="1017"/>
      <c r="BC127" s="1015"/>
      <c r="BD127" s="1016"/>
      <c r="BE127" s="1018"/>
      <c r="BF127" s="1019"/>
      <c r="BG127" s="1020"/>
      <c r="BH127" s="1021"/>
      <c r="BI127" s="1022"/>
      <c r="BJ127" s="1023"/>
      <c r="BK127" s="1024"/>
      <c r="BL127" s="1024"/>
      <c r="BM127" s="1024"/>
      <c r="BN127" s="1025"/>
    </row>
    <row r="128" spans="2:66" ht="20.25" customHeight="1">
      <c r="B128" s="975"/>
      <c r="C128" s="976"/>
      <c r="D128" s="977"/>
      <c r="E128" s="858"/>
      <c r="F128" s="978"/>
      <c r="G128" s="1031"/>
      <c r="H128" s="1032"/>
      <c r="I128" s="1033"/>
      <c r="J128" s="1034">
        <f>G127</f>
        <v>0</v>
      </c>
      <c r="K128" s="1033"/>
      <c r="L128" s="1034">
        <f>M127</f>
        <v>0</v>
      </c>
      <c r="M128" s="1035"/>
      <c r="N128" s="1036"/>
      <c r="O128" s="1037"/>
      <c r="P128" s="1038"/>
      <c r="Q128" s="1038"/>
      <c r="R128" s="1032"/>
      <c r="S128" s="987"/>
      <c r="T128" s="988"/>
      <c r="U128" s="988"/>
      <c r="V128" s="988"/>
      <c r="W128" s="989"/>
      <c r="X128" s="1026" t="s">
        <v>885</v>
      </c>
      <c r="Y128" s="1027"/>
      <c r="Z128" s="1028"/>
      <c r="AA128" s="993" t="str">
        <f>IF(AA127="","",VLOOKUP(AA127,'シフト記号表（従来型・ユニット型共通）'!$C$6:$L$47,10,FALSE))</f>
        <v/>
      </c>
      <c r="AB128" s="994" t="str">
        <f>IF(AB127="","",VLOOKUP(AB127,'シフト記号表（従来型・ユニット型共通）'!$C$6:$L$47,10,FALSE))</f>
        <v/>
      </c>
      <c r="AC128" s="994" t="str">
        <f>IF(AC127="","",VLOOKUP(AC127,'シフト記号表（従来型・ユニット型共通）'!$C$6:$L$47,10,FALSE))</f>
        <v/>
      </c>
      <c r="AD128" s="994" t="str">
        <f>IF(AD127="","",VLOOKUP(AD127,'シフト記号表（従来型・ユニット型共通）'!$C$6:$L$47,10,FALSE))</f>
        <v/>
      </c>
      <c r="AE128" s="994" t="str">
        <f>IF(AE127="","",VLOOKUP(AE127,'シフト記号表（従来型・ユニット型共通）'!$C$6:$L$47,10,FALSE))</f>
        <v/>
      </c>
      <c r="AF128" s="994" t="str">
        <f>IF(AF127="","",VLOOKUP(AF127,'シフト記号表（従来型・ユニット型共通）'!$C$6:$L$47,10,FALSE))</f>
        <v/>
      </c>
      <c r="AG128" s="995" t="str">
        <f>IF(AG127="","",VLOOKUP(AG127,'シフト記号表（従来型・ユニット型共通）'!$C$6:$L$47,10,FALSE))</f>
        <v/>
      </c>
      <c r="AH128" s="993" t="str">
        <f>IF(AH127="","",VLOOKUP(AH127,'シフト記号表（従来型・ユニット型共通）'!$C$6:$L$47,10,FALSE))</f>
        <v/>
      </c>
      <c r="AI128" s="994" t="str">
        <f>IF(AI127="","",VLOOKUP(AI127,'シフト記号表（従来型・ユニット型共通）'!$C$6:$L$47,10,FALSE))</f>
        <v/>
      </c>
      <c r="AJ128" s="994" t="str">
        <f>IF(AJ127="","",VLOOKUP(AJ127,'シフト記号表（従来型・ユニット型共通）'!$C$6:$L$47,10,FALSE))</f>
        <v/>
      </c>
      <c r="AK128" s="994" t="str">
        <f>IF(AK127="","",VLOOKUP(AK127,'シフト記号表（従来型・ユニット型共通）'!$C$6:$L$47,10,FALSE))</f>
        <v/>
      </c>
      <c r="AL128" s="994" t="str">
        <f>IF(AL127="","",VLOOKUP(AL127,'シフト記号表（従来型・ユニット型共通）'!$C$6:$L$47,10,FALSE))</f>
        <v/>
      </c>
      <c r="AM128" s="994" t="str">
        <f>IF(AM127="","",VLOOKUP(AM127,'シフト記号表（従来型・ユニット型共通）'!$C$6:$L$47,10,FALSE))</f>
        <v/>
      </c>
      <c r="AN128" s="995" t="str">
        <f>IF(AN127="","",VLOOKUP(AN127,'シフト記号表（従来型・ユニット型共通）'!$C$6:$L$47,10,FALSE))</f>
        <v/>
      </c>
      <c r="AO128" s="993" t="str">
        <f>IF(AO127="","",VLOOKUP(AO127,'シフト記号表（従来型・ユニット型共通）'!$C$6:$L$47,10,FALSE))</f>
        <v/>
      </c>
      <c r="AP128" s="994" t="str">
        <f>IF(AP127="","",VLOOKUP(AP127,'シフト記号表（従来型・ユニット型共通）'!$C$6:$L$47,10,FALSE))</f>
        <v/>
      </c>
      <c r="AQ128" s="994" t="str">
        <f>IF(AQ127="","",VLOOKUP(AQ127,'シフト記号表（従来型・ユニット型共通）'!$C$6:$L$47,10,FALSE))</f>
        <v/>
      </c>
      <c r="AR128" s="994" t="str">
        <f>IF(AR127="","",VLOOKUP(AR127,'シフト記号表（従来型・ユニット型共通）'!$C$6:$L$47,10,FALSE))</f>
        <v/>
      </c>
      <c r="AS128" s="994" t="str">
        <f>IF(AS127="","",VLOOKUP(AS127,'シフト記号表（従来型・ユニット型共通）'!$C$6:$L$47,10,FALSE))</f>
        <v/>
      </c>
      <c r="AT128" s="994" t="str">
        <f>IF(AT127="","",VLOOKUP(AT127,'シフト記号表（従来型・ユニット型共通）'!$C$6:$L$47,10,FALSE))</f>
        <v/>
      </c>
      <c r="AU128" s="995" t="str">
        <f>IF(AU127="","",VLOOKUP(AU127,'シフト記号表（従来型・ユニット型共通）'!$C$6:$L$47,10,FALSE))</f>
        <v/>
      </c>
      <c r="AV128" s="993" t="str">
        <f>IF(AV127="","",VLOOKUP(AV127,'シフト記号表（従来型・ユニット型共通）'!$C$6:$L$47,10,FALSE))</f>
        <v/>
      </c>
      <c r="AW128" s="994" t="str">
        <f>IF(AW127="","",VLOOKUP(AW127,'シフト記号表（従来型・ユニット型共通）'!$C$6:$L$47,10,FALSE))</f>
        <v/>
      </c>
      <c r="AX128" s="994" t="str">
        <f>IF(AX127="","",VLOOKUP(AX127,'シフト記号表（従来型・ユニット型共通）'!$C$6:$L$47,10,FALSE))</f>
        <v/>
      </c>
      <c r="AY128" s="994" t="str">
        <f>IF(AY127="","",VLOOKUP(AY127,'シフト記号表（従来型・ユニット型共通）'!$C$6:$L$47,10,FALSE))</f>
        <v/>
      </c>
      <c r="AZ128" s="994" t="str">
        <f>IF(AZ127="","",VLOOKUP(AZ127,'シフト記号表（従来型・ユニット型共通）'!$C$6:$L$47,10,FALSE))</f>
        <v/>
      </c>
      <c r="BA128" s="994" t="str">
        <f>IF(BA127="","",VLOOKUP(BA127,'シフト記号表（従来型・ユニット型共通）'!$C$6:$L$47,10,FALSE))</f>
        <v/>
      </c>
      <c r="BB128" s="995" t="str">
        <f>IF(BB127="","",VLOOKUP(BB127,'シフト記号表（従来型・ユニット型共通）'!$C$6:$L$47,10,FALSE))</f>
        <v/>
      </c>
      <c r="BC128" s="993" t="str">
        <f>IF(BC127="","",VLOOKUP(BC127,'シフト記号表（従来型・ユニット型共通）'!$C$6:$L$47,10,FALSE))</f>
        <v/>
      </c>
      <c r="BD128" s="994" t="str">
        <f>IF(BD127="","",VLOOKUP(BD127,'シフト記号表（従来型・ユニット型共通）'!$C$6:$L$47,10,FALSE))</f>
        <v/>
      </c>
      <c r="BE128" s="994" t="str">
        <f>IF(BE127="","",VLOOKUP(BE127,'シフト記号表（従来型・ユニット型共通）'!$C$6:$L$47,10,FALSE))</f>
        <v/>
      </c>
      <c r="BF128" s="1039">
        <f>IF($BI$3="４週",SUM(AA128:BB128),IF($BI$3="暦月",SUM(AA128:BE128),""))</f>
        <v>0</v>
      </c>
      <c r="BG128" s="1040"/>
      <c r="BH128" s="1041">
        <f>IF($BI$3="４週",BF128/4,IF($BI$3="暦月",(BF128/($BI$8/7)),""))</f>
        <v>0</v>
      </c>
      <c r="BI128" s="1040"/>
      <c r="BJ128" s="1042"/>
      <c r="BK128" s="1043"/>
      <c r="BL128" s="1043"/>
      <c r="BM128" s="1043"/>
      <c r="BN128" s="1044"/>
    </row>
    <row r="129" spans="2:66" ht="20.25" customHeight="1">
      <c r="B129" s="946">
        <f>B127+1</f>
        <v>57</v>
      </c>
      <c r="C129" s="1002"/>
      <c r="D129" s="1003"/>
      <c r="E129" s="858"/>
      <c r="F129" s="978"/>
      <c r="G129" s="1004"/>
      <c r="H129" s="1005"/>
      <c r="I129" s="981"/>
      <c r="J129" s="982"/>
      <c r="K129" s="981"/>
      <c r="L129" s="982"/>
      <c r="M129" s="1008"/>
      <c r="N129" s="1009"/>
      <c r="O129" s="1010"/>
      <c r="P129" s="1011"/>
      <c r="Q129" s="1011"/>
      <c r="R129" s="1005"/>
      <c r="S129" s="987"/>
      <c r="T129" s="988"/>
      <c r="U129" s="988"/>
      <c r="V129" s="988"/>
      <c r="W129" s="989"/>
      <c r="X129" s="1029" t="s">
        <v>882</v>
      </c>
      <c r="Z129" s="1030"/>
      <c r="AA129" s="1015"/>
      <c r="AB129" s="1016"/>
      <c r="AC129" s="1016"/>
      <c r="AD129" s="1016"/>
      <c r="AE129" s="1016"/>
      <c r="AF129" s="1016"/>
      <c r="AG129" s="1017"/>
      <c r="AH129" s="1015"/>
      <c r="AI129" s="1016"/>
      <c r="AJ129" s="1016"/>
      <c r="AK129" s="1016"/>
      <c r="AL129" s="1016"/>
      <c r="AM129" s="1016"/>
      <c r="AN129" s="1017"/>
      <c r="AO129" s="1015"/>
      <c r="AP129" s="1016"/>
      <c r="AQ129" s="1016"/>
      <c r="AR129" s="1016"/>
      <c r="AS129" s="1016"/>
      <c r="AT129" s="1016"/>
      <c r="AU129" s="1017"/>
      <c r="AV129" s="1015"/>
      <c r="AW129" s="1016"/>
      <c r="AX129" s="1016"/>
      <c r="AY129" s="1016"/>
      <c r="AZ129" s="1016"/>
      <c r="BA129" s="1016"/>
      <c r="BB129" s="1017"/>
      <c r="BC129" s="1015"/>
      <c r="BD129" s="1016"/>
      <c r="BE129" s="1018"/>
      <c r="BF129" s="1019"/>
      <c r="BG129" s="1020"/>
      <c r="BH129" s="1021"/>
      <c r="BI129" s="1022"/>
      <c r="BJ129" s="1023"/>
      <c r="BK129" s="1024"/>
      <c r="BL129" s="1024"/>
      <c r="BM129" s="1024"/>
      <c r="BN129" s="1025"/>
    </row>
    <row r="130" spans="2:66" ht="20.25" customHeight="1">
      <c r="B130" s="975"/>
      <c r="C130" s="976"/>
      <c r="D130" s="977"/>
      <c r="E130" s="858"/>
      <c r="F130" s="978"/>
      <c r="G130" s="1031"/>
      <c r="H130" s="1032"/>
      <c r="I130" s="1033"/>
      <c r="J130" s="1034">
        <f>G129</f>
        <v>0</v>
      </c>
      <c r="K130" s="1033"/>
      <c r="L130" s="1034">
        <f>M129</f>
        <v>0</v>
      </c>
      <c r="M130" s="1035"/>
      <c r="N130" s="1036"/>
      <c r="O130" s="1037"/>
      <c r="P130" s="1038"/>
      <c r="Q130" s="1038"/>
      <c r="R130" s="1032"/>
      <c r="S130" s="987"/>
      <c r="T130" s="988"/>
      <c r="U130" s="988"/>
      <c r="V130" s="988"/>
      <c r="W130" s="989"/>
      <c r="X130" s="1026" t="s">
        <v>885</v>
      </c>
      <c r="Y130" s="1027"/>
      <c r="Z130" s="1028"/>
      <c r="AA130" s="993" t="str">
        <f>IF(AA129="","",VLOOKUP(AA129,'シフト記号表（従来型・ユニット型共通）'!$C$6:$L$47,10,FALSE))</f>
        <v/>
      </c>
      <c r="AB130" s="994" t="str">
        <f>IF(AB129="","",VLOOKUP(AB129,'シフト記号表（従来型・ユニット型共通）'!$C$6:$L$47,10,FALSE))</f>
        <v/>
      </c>
      <c r="AC130" s="994" t="str">
        <f>IF(AC129="","",VLOOKUP(AC129,'シフト記号表（従来型・ユニット型共通）'!$C$6:$L$47,10,FALSE))</f>
        <v/>
      </c>
      <c r="AD130" s="994" t="str">
        <f>IF(AD129="","",VLOOKUP(AD129,'シフト記号表（従来型・ユニット型共通）'!$C$6:$L$47,10,FALSE))</f>
        <v/>
      </c>
      <c r="AE130" s="994" t="str">
        <f>IF(AE129="","",VLOOKUP(AE129,'シフト記号表（従来型・ユニット型共通）'!$C$6:$L$47,10,FALSE))</f>
        <v/>
      </c>
      <c r="AF130" s="994" t="str">
        <f>IF(AF129="","",VLOOKUP(AF129,'シフト記号表（従来型・ユニット型共通）'!$C$6:$L$47,10,FALSE))</f>
        <v/>
      </c>
      <c r="AG130" s="995" t="str">
        <f>IF(AG129="","",VLOOKUP(AG129,'シフト記号表（従来型・ユニット型共通）'!$C$6:$L$47,10,FALSE))</f>
        <v/>
      </c>
      <c r="AH130" s="993" t="str">
        <f>IF(AH129="","",VLOOKUP(AH129,'シフト記号表（従来型・ユニット型共通）'!$C$6:$L$47,10,FALSE))</f>
        <v/>
      </c>
      <c r="AI130" s="994" t="str">
        <f>IF(AI129="","",VLOOKUP(AI129,'シフト記号表（従来型・ユニット型共通）'!$C$6:$L$47,10,FALSE))</f>
        <v/>
      </c>
      <c r="AJ130" s="994" t="str">
        <f>IF(AJ129="","",VLOOKUP(AJ129,'シフト記号表（従来型・ユニット型共通）'!$C$6:$L$47,10,FALSE))</f>
        <v/>
      </c>
      <c r="AK130" s="994" t="str">
        <f>IF(AK129="","",VLOOKUP(AK129,'シフト記号表（従来型・ユニット型共通）'!$C$6:$L$47,10,FALSE))</f>
        <v/>
      </c>
      <c r="AL130" s="994" t="str">
        <f>IF(AL129="","",VLOOKUP(AL129,'シフト記号表（従来型・ユニット型共通）'!$C$6:$L$47,10,FALSE))</f>
        <v/>
      </c>
      <c r="AM130" s="994" t="str">
        <f>IF(AM129="","",VLOOKUP(AM129,'シフト記号表（従来型・ユニット型共通）'!$C$6:$L$47,10,FALSE))</f>
        <v/>
      </c>
      <c r="AN130" s="995" t="str">
        <f>IF(AN129="","",VLOOKUP(AN129,'シフト記号表（従来型・ユニット型共通）'!$C$6:$L$47,10,FALSE))</f>
        <v/>
      </c>
      <c r="AO130" s="993" t="str">
        <f>IF(AO129="","",VLOOKUP(AO129,'シフト記号表（従来型・ユニット型共通）'!$C$6:$L$47,10,FALSE))</f>
        <v/>
      </c>
      <c r="AP130" s="994" t="str">
        <f>IF(AP129="","",VLOOKUP(AP129,'シフト記号表（従来型・ユニット型共通）'!$C$6:$L$47,10,FALSE))</f>
        <v/>
      </c>
      <c r="AQ130" s="994" t="str">
        <f>IF(AQ129="","",VLOOKUP(AQ129,'シフト記号表（従来型・ユニット型共通）'!$C$6:$L$47,10,FALSE))</f>
        <v/>
      </c>
      <c r="AR130" s="994" t="str">
        <f>IF(AR129="","",VLOOKUP(AR129,'シフト記号表（従来型・ユニット型共通）'!$C$6:$L$47,10,FALSE))</f>
        <v/>
      </c>
      <c r="AS130" s="994" t="str">
        <f>IF(AS129="","",VLOOKUP(AS129,'シフト記号表（従来型・ユニット型共通）'!$C$6:$L$47,10,FALSE))</f>
        <v/>
      </c>
      <c r="AT130" s="994" t="str">
        <f>IF(AT129="","",VLOOKUP(AT129,'シフト記号表（従来型・ユニット型共通）'!$C$6:$L$47,10,FALSE))</f>
        <v/>
      </c>
      <c r="AU130" s="995" t="str">
        <f>IF(AU129="","",VLOOKUP(AU129,'シフト記号表（従来型・ユニット型共通）'!$C$6:$L$47,10,FALSE))</f>
        <v/>
      </c>
      <c r="AV130" s="993" t="str">
        <f>IF(AV129="","",VLOOKUP(AV129,'シフト記号表（従来型・ユニット型共通）'!$C$6:$L$47,10,FALSE))</f>
        <v/>
      </c>
      <c r="AW130" s="994" t="str">
        <f>IF(AW129="","",VLOOKUP(AW129,'シフト記号表（従来型・ユニット型共通）'!$C$6:$L$47,10,FALSE))</f>
        <v/>
      </c>
      <c r="AX130" s="994" t="str">
        <f>IF(AX129="","",VLOOKUP(AX129,'シフト記号表（従来型・ユニット型共通）'!$C$6:$L$47,10,FALSE))</f>
        <v/>
      </c>
      <c r="AY130" s="994" t="str">
        <f>IF(AY129="","",VLOOKUP(AY129,'シフト記号表（従来型・ユニット型共通）'!$C$6:$L$47,10,FALSE))</f>
        <v/>
      </c>
      <c r="AZ130" s="994" t="str">
        <f>IF(AZ129="","",VLOOKUP(AZ129,'シフト記号表（従来型・ユニット型共通）'!$C$6:$L$47,10,FALSE))</f>
        <v/>
      </c>
      <c r="BA130" s="994" t="str">
        <f>IF(BA129="","",VLOOKUP(BA129,'シフト記号表（従来型・ユニット型共通）'!$C$6:$L$47,10,FALSE))</f>
        <v/>
      </c>
      <c r="BB130" s="995" t="str">
        <f>IF(BB129="","",VLOOKUP(BB129,'シフト記号表（従来型・ユニット型共通）'!$C$6:$L$47,10,FALSE))</f>
        <v/>
      </c>
      <c r="BC130" s="993" t="str">
        <f>IF(BC129="","",VLOOKUP(BC129,'シフト記号表（従来型・ユニット型共通）'!$C$6:$L$47,10,FALSE))</f>
        <v/>
      </c>
      <c r="BD130" s="994" t="str">
        <f>IF(BD129="","",VLOOKUP(BD129,'シフト記号表（従来型・ユニット型共通）'!$C$6:$L$47,10,FALSE))</f>
        <v/>
      </c>
      <c r="BE130" s="994" t="str">
        <f>IF(BE129="","",VLOOKUP(BE129,'シフト記号表（従来型・ユニット型共通）'!$C$6:$L$47,10,FALSE))</f>
        <v/>
      </c>
      <c r="BF130" s="1039">
        <f>IF($BI$3="４週",SUM(AA130:BB130),IF($BI$3="暦月",SUM(AA130:BE130),""))</f>
        <v>0</v>
      </c>
      <c r="BG130" s="1040"/>
      <c r="BH130" s="1041">
        <f>IF($BI$3="４週",BF130/4,IF($BI$3="暦月",(BF130/($BI$8/7)),""))</f>
        <v>0</v>
      </c>
      <c r="BI130" s="1040"/>
      <c r="BJ130" s="1042"/>
      <c r="BK130" s="1043"/>
      <c r="BL130" s="1043"/>
      <c r="BM130" s="1043"/>
      <c r="BN130" s="1044"/>
    </row>
    <row r="131" spans="2:66" ht="20.25" customHeight="1">
      <c r="B131" s="946">
        <f>B129+1</f>
        <v>58</v>
      </c>
      <c r="C131" s="1002"/>
      <c r="D131" s="1003"/>
      <c r="E131" s="858"/>
      <c r="F131" s="978"/>
      <c r="G131" s="1004"/>
      <c r="H131" s="1005"/>
      <c r="I131" s="981"/>
      <c r="J131" s="982"/>
      <c r="K131" s="981"/>
      <c r="L131" s="982"/>
      <c r="M131" s="1008"/>
      <c r="N131" s="1009"/>
      <c r="O131" s="1010"/>
      <c r="P131" s="1011"/>
      <c r="Q131" s="1011"/>
      <c r="R131" s="1005"/>
      <c r="S131" s="987"/>
      <c r="T131" s="988"/>
      <c r="U131" s="988"/>
      <c r="V131" s="988"/>
      <c r="W131" s="989"/>
      <c r="X131" s="1029" t="s">
        <v>882</v>
      </c>
      <c r="Z131" s="1030"/>
      <c r="AA131" s="1015"/>
      <c r="AB131" s="1016"/>
      <c r="AC131" s="1016"/>
      <c r="AD131" s="1016"/>
      <c r="AE131" s="1016"/>
      <c r="AF131" s="1016"/>
      <c r="AG131" s="1017"/>
      <c r="AH131" s="1015"/>
      <c r="AI131" s="1016"/>
      <c r="AJ131" s="1016"/>
      <c r="AK131" s="1016"/>
      <c r="AL131" s="1016"/>
      <c r="AM131" s="1016"/>
      <c r="AN131" s="1017"/>
      <c r="AO131" s="1015"/>
      <c r="AP131" s="1016"/>
      <c r="AQ131" s="1016"/>
      <c r="AR131" s="1016"/>
      <c r="AS131" s="1016"/>
      <c r="AT131" s="1016"/>
      <c r="AU131" s="1017"/>
      <c r="AV131" s="1015"/>
      <c r="AW131" s="1016"/>
      <c r="AX131" s="1016"/>
      <c r="AY131" s="1016"/>
      <c r="AZ131" s="1016"/>
      <c r="BA131" s="1016"/>
      <c r="BB131" s="1017"/>
      <c r="BC131" s="1015"/>
      <c r="BD131" s="1016"/>
      <c r="BE131" s="1018"/>
      <c r="BF131" s="1019"/>
      <c r="BG131" s="1020"/>
      <c r="BH131" s="1021"/>
      <c r="BI131" s="1022"/>
      <c r="BJ131" s="1023"/>
      <c r="BK131" s="1024"/>
      <c r="BL131" s="1024"/>
      <c r="BM131" s="1024"/>
      <c r="BN131" s="1025"/>
    </row>
    <row r="132" spans="2:66" ht="20.25" customHeight="1">
      <c r="B132" s="975"/>
      <c r="C132" s="976"/>
      <c r="D132" s="977"/>
      <c r="E132" s="858"/>
      <c r="F132" s="978"/>
      <c r="G132" s="1031"/>
      <c r="H132" s="1032"/>
      <c r="I132" s="1033"/>
      <c r="J132" s="1034">
        <f>G131</f>
        <v>0</v>
      </c>
      <c r="K132" s="1033"/>
      <c r="L132" s="1034">
        <f>M131</f>
        <v>0</v>
      </c>
      <c r="M132" s="1035"/>
      <c r="N132" s="1036"/>
      <c r="O132" s="1037"/>
      <c r="P132" s="1038"/>
      <c r="Q132" s="1038"/>
      <c r="R132" s="1032"/>
      <c r="S132" s="987"/>
      <c r="T132" s="988"/>
      <c r="U132" s="988"/>
      <c r="V132" s="988"/>
      <c r="W132" s="989"/>
      <c r="X132" s="1026" t="s">
        <v>885</v>
      </c>
      <c r="Y132" s="1027"/>
      <c r="Z132" s="1028"/>
      <c r="AA132" s="993" t="str">
        <f>IF(AA131="","",VLOOKUP(AA131,'シフト記号表（従来型・ユニット型共通）'!$C$6:$L$47,10,FALSE))</f>
        <v/>
      </c>
      <c r="AB132" s="994" t="str">
        <f>IF(AB131="","",VLOOKUP(AB131,'シフト記号表（従来型・ユニット型共通）'!$C$6:$L$47,10,FALSE))</f>
        <v/>
      </c>
      <c r="AC132" s="994" t="str">
        <f>IF(AC131="","",VLOOKUP(AC131,'シフト記号表（従来型・ユニット型共通）'!$C$6:$L$47,10,FALSE))</f>
        <v/>
      </c>
      <c r="AD132" s="994" t="str">
        <f>IF(AD131="","",VLOOKUP(AD131,'シフト記号表（従来型・ユニット型共通）'!$C$6:$L$47,10,FALSE))</f>
        <v/>
      </c>
      <c r="AE132" s="994" t="str">
        <f>IF(AE131="","",VLOOKUP(AE131,'シフト記号表（従来型・ユニット型共通）'!$C$6:$L$47,10,FALSE))</f>
        <v/>
      </c>
      <c r="AF132" s="994" t="str">
        <f>IF(AF131="","",VLOOKUP(AF131,'シフト記号表（従来型・ユニット型共通）'!$C$6:$L$47,10,FALSE))</f>
        <v/>
      </c>
      <c r="AG132" s="995" t="str">
        <f>IF(AG131="","",VLOOKUP(AG131,'シフト記号表（従来型・ユニット型共通）'!$C$6:$L$47,10,FALSE))</f>
        <v/>
      </c>
      <c r="AH132" s="993" t="str">
        <f>IF(AH131="","",VLOOKUP(AH131,'シフト記号表（従来型・ユニット型共通）'!$C$6:$L$47,10,FALSE))</f>
        <v/>
      </c>
      <c r="AI132" s="994" t="str">
        <f>IF(AI131="","",VLOOKUP(AI131,'シフト記号表（従来型・ユニット型共通）'!$C$6:$L$47,10,FALSE))</f>
        <v/>
      </c>
      <c r="AJ132" s="994" t="str">
        <f>IF(AJ131="","",VLOOKUP(AJ131,'シフト記号表（従来型・ユニット型共通）'!$C$6:$L$47,10,FALSE))</f>
        <v/>
      </c>
      <c r="AK132" s="994" t="str">
        <f>IF(AK131="","",VLOOKUP(AK131,'シフト記号表（従来型・ユニット型共通）'!$C$6:$L$47,10,FALSE))</f>
        <v/>
      </c>
      <c r="AL132" s="994" t="str">
        <f>IF(AL131="","",VLOOKUP(AL131,'シフト記号表（従来型・ユニット型共通）'!$C$6:$L$47,10,FALSE))</f>
        <v/>
      </c>
      <c r="AM132" s="994" t="str">
        <f>IF(AM131="","",VLOOKUP(AM131,'シフト記号表（従来型・ユニット型共通）'!$C$6:$L$47,10,FALSE))</f>
        <v/>
      </c>
      <c r="AN132" s="995" t="str">
        <f>IF(AN131="","",VLOOKUP(AN131,'シフト記号表（従来型・ユニット型共通）'!$C$6:$L$47,10,FALSE))</f>
        <v/>
      </c>
      <c r="AO132" s="993" t="str">
        <f>IF(AO131="","",VLOOKUP(AO131,'シフト記号表（従来型・ユニット型共通）'!$C$6:$L$47,10,FALSE))</f>
        <v/>
      </c>
      <c r="AP132" s="994" t="str">
        <f>IF(AP131="","",VLOOKUP(AP131,'シフト記号表（従来型・ユニット型共通）'!$C$6:$L$47,10,FALSE))</f>
        <v/>
      </c>
      <c r="AQ132" s="994" t="str">
        <f>IF(AQ131="","",VLOOKUP(AQ131,'シフト記号表（従来型・ユニット型共通）'!$C$6:$L$47,10,FALSE))</f>
        <v/>
      </c>
      <c r="AR132" s="994" t="str">
        <f>IF(AR131="","",VLOOKUP(AR131,'シフト記号表（従来型・ユニット型共通）'!$C$6:$L$47,10,FALSE))</f>
        <v/>
      </c>
      <c r="AS132" s="994" t="str">
        <f>IF(AS131="","",VLOOKUP(AS131,'シフト記号表（従来型・ユニット型共通）'!$C$6:$L$47,10,FALSE))</f>
        <v/>
      </c>
      <c r="AT132" s="994" t="str">
        <f>IF(AT131="","",VLOOKUP(AT131,'シフト記号表（従来型・ユニット型共通）'!$C$6:$L$47,10,FALSE))</f>
        <v/>
      </c>
      <c r="AU132" s="995" t="str">
        <f>IF(AU131="","",VLOOKUP(AU131,'シフト記号表（従来型・ユニット型共通）'!$C$6:$L$47,10,FALSE))</f>
        <v/>
      </c>
      <c r="AV132" s="993" t="str">
        <f>IF(AV131="","",VLOOKUP(AV131,'シフト記号表（従来型・ユニット型共通）'!$C$6:$L$47,10,FALSE))</f>
        <v/>
      </c>
      <c r="AW132" s="994" t="str">
        <f>IF(AW131="","",VLOOKUP(AW131,'シフト記号表（従来型・ユニット型共通）'!$C$6:$L$47,10,FALSE))</f>
        <v/>
      </c>
      <c r="AX132" s="994" t="str">
        <f>IF(AX131="","",VLOOKUP(AX131,'シフト記号表（従来型・ユニット型共通）'!$C$6:$L$47,10,FALSE))</f>
        <v/>
      </c>
      <c r="AY132" s="994" t="str">
        <f>IF(AY131="","",VLOOKUP(AY131,'シフト記号表（従来型・ユニット型共通）'!$C$6:$L$47,10,FALSE))</f>
        <v/>
      </c>
      <c r="AZ132" s="994" t="str">
        <f>IF(AZ131="","",VLOOKUP(AZ131,'シフト記号表（従来型・ユニット型共通）'!$C$6:$L$47,10,FALSE))</f>
        <v/>
      </c>
      <c r="BA132" s="994" t="str">
        <f>IF(BA131="","",VLOOKUP(BA131,'シフト記号表（従来型・ユニット型共通）'!$C$6:$L$47,10,FALSE))</f>
        <v/>
      </c>
      <c r="BB132" s="995" t="str">
        <f>IF(BB131="","",VLOOKUP(BB131,'シフト記号表（従来型・ユニット型共通）'!$C$6:$L$47,10,FALSE))</f>
        <v/>
      </c>
      <c r="BC132" s="993" t="str">
        <f>IF(BC131="","",VLOOKUP(BC131,'シフト記号表（従来型・ユニット型共通）'!$C$6:$L$47,10,FALSE))</f>
        <v/>
      </c>
      <c r="BD132" s="994" t="str">
        <f>IF(BD131="","",VLOOKUP(BD131,'シフト記号表（従来型・ユニット型共通）'!$C$6:$L$47,10,FALSE))</f>
        <v/>
      </c>
      <c r="BE132" s="994" t="str">
        <f>IF(BE131="","",VLOOKUP(BE131,'シフト記号表（従来型・ユニット型共通）'!$C$6:$L$47,10,FALSE))</f>
        <v/>
      </c>
      <c r="BF132" s="1039">
        <f>IF($BI$3="４週",SUM(AA132:BB132),IF($BI$3="暦月",SUM(AA132:BE132),""))</f>
        <v>0</v>
      </c>
      <c r="BG132" s="1040"/>
      <c r="BH132" s="1041">
        <f>IF($BI$3="４週",BF132/4,IF($BI$3="暦月",(BF132/($BI$8/7)),""))</f>
        <v>0</v>
      </c>
      <c r="BI132" s="1040"/>
      <c r="BJ132" s="1042"/>
      <c r="BK132" s="1043"/>
      <c r="BL132" s="1043"/>
      <c r="BM132" s="1043"/>
      <c r="BN132" s="1044"/>
    </row>
    <row r="133" spans="2:66" ht="20.25" customHeight="1">
      <c r="B133" s="946">
        <f>B131+1</f>
        <v>59</v>
      </c>
      <c r="C133" s="1002"/>
      <c r="D133" s="1003"/>
      <c r="E133" s="858"/>
      <c r="F133" s="978"/>
      <c r="G133" s="1004"/>
      <c r="H133" s="1005"/>
      <c r="I133" s="981"/>
      <c r="J133" s="982"/>
      <c r="K133" s="981"/>
      <c r="L133" s="982"/>
      <c r="M133" s="1008"/>
      <c r="N133" s="1009"/>
      <c r="O133" s="1010"/>
      <c r="P133" s="1011"/>
      <c r="Q133" s="1011"/>
      <c r="R133" s="1005"/>
      <c r="S133" s="987"/>
      <c r="T133" s="988"/>
      <c r="U133" s="988"/>
      <c r="V133" s="988"/>
      <c r="W133" s="989"/>
      <c r="X133" s="1029" t="s">
        <v>882</v>
      </c>
      <c r="Z133" s="1030"/>
      <c r="AA133" s="1015"/>
      <c r="AB133" s="1016"/>
      <c r="AC133" s="1016"/>
      <c r="AD133" s="1016"/>
      <c r="AE133" s="1016"/>
      <c r="AF133" s="1016"/>
      <c r="AG133" s="1017"/>
      <c r="AH133" s="1015"/>
      <c r="AI133" s="1016"/>
      <c r="AJ133" s="1016"/>
      <c r="AK133" s="1016"/>
      <c r="AL133" s="1016"/>
      <c r="AM133" s="1016"/>
      <c r="AN133" s="1017"/>
      <c r="AO133" s="1015"/>
      <c r="AP133" s="1016"/>
      <c r="AQ133" s="1016"/>
      <c r="AR133" s="1016"/>
      <c r="AS133" s="1016"/>
      <c r="AT133" s="1016"/>
      <c r="AU133" s="1017"/>
      <c r="AV133" s="1015"/>
      <c r="AW133" s="1016"/>
      <c r="AX133" s="1016"/>
      <c r="AY133" s="1016"/>
      <c r="AZ133" s="1016"/>
      <c r="BA133" s="1016"/>
      <c r="BB133" s="1017"/>
      <c r="BC133" s="1015"/>
      <c r="BD133" s="1016"/>
      <c r="BE133" s="1018"/>
      <c r="BF133" s="1019"/>
      <c r="BG133" s="1020"/>
      <c r="BH133" s="1021"/>
      <c r="BI133" s="1022"/>
      <c r="BJ133" s="1023"/>
      <c r="BK133" s="1024"/>
      <c r="BL133" s="1024"/>
      <c r="BM133" s="1024"/>
      <c r="BN133" s="1025"/>
    </row>
    <row r="134" spans="2:66" ht="20.25" customHeight="1">
      <c r="B134" s="975"/>
      <c r="C134" s="976"/>
      <c r="D134" s="977"/>
      <c r="E134" s="858"/>
      <c r="F134" s="978"/>
      <c r="G134" s="1031"/>
      <c r="H134" s="1032"/>
      <c r="I134" s="1033"/>
      <c r="J134" s="1034">
        <f>G133</f>
        <v>0</v>
      </c>
      <c r="K134" s="1033"/>
      <c r="L134" s="1034">
        <f>M133</f>
        <v>0</v>
      </c>
      <c r="M134" s="1035"/>
      <c r="N134" s="1036"/>
      <c r="O134" s="1037"/>
      <c r="P134" s="1038"/>
      <c r="Q134" s="1038"/>
      <c r="R134" s="1032"/>
      <c r="S134" s="987"/>
      <c r="T134" s="988"/>
      <c r="U134" s="988"/>
      <c r="V134" s="988"/>
      <c r="W134" s="989"/>
      <c r="X134" s="1026" t="s">
        <v>885</v>
      </c>
      <c r="Y134" s="1027"/>
      <c r="Z134" s="1028"/>
      <c r="AA134" s="993" t="str">
        <f>IF(AA133="","",VLOOKUP(AA133,'シフト記号表（従来型・ユニット型共通）'!$C$6:$L$47,10,FALSE))</f>
        <v/>
      </c>
      <c r="AB134" s="994" t="str">
        <f>IF(AB133="","",VLOOKUP(AB133,'シフト記号表（従来型・ユニット型共通）'!$C$6:$L$47,10,FALSE))</f>
        <v/>
      </c>
      <c r="AC134" s="994" t="str">
        <f>IF(AC133="","",VLOOKUP(AC133,'シフト記号表（従来型・ユニット型共通）'!$C$6:$L$47,10,FALSE))</f>
        <v/>
      </c>
      <c r="AD134" s="994" t="str">
        <f>IF(AD133="","",VLOOKUP(AD133,'シフト記号表（従来型・ユニット型共通）'!$C$6:$L$47,10,FALSE))</f>
        <v/>
      </c>
      <c r="AE134" s="994" t="str">
        <f>IF(AE133="","",VLOOKUP(AE133,'シフト記号表（従来型・ユニット型共通）'!$C$6:$L$47,10,FALSE))</f>
        <v/>
      </c>
      <c r="AF134" s="994" t="str">
        <f>IF(AF133="","",VLOOKUP(AF133,'シフト記号表（従来型・ユニット型共通）'!$C$6:$L$47,10,FALSE))</f>
        <v/>
      </c>
      <c r="AG134" s="995" t="str">
        <f>IF(AG133="","",VLOOKUP(AG133,'シフト記号表（従来型・ユニット型共通）'!$C$6:$L$47,10,FALSE))</f>
        <v/>
      </c>
      <c r="AH134" s="993" t="str">
        <f>IF(AH133="","",VLOOKUP(AH133,'シフト記号表（従来型・ユニット型共通）'!$C$6:$L$47,10,FALSE))</f>
        <v/>
      </c>
      <c r="AI134" s="994" t="str">
        <f>IF(AI133="","",VLOOKUP(AI133,'シフト記号表（従来型・ユニット型共通）'!$C$6:$L$47,10,FALSE))</f>
        <v/>
      </c>
      <c r="AJ134" s="994" t="str">
        <f>IF(AJ133="","",VLOOKUP(AJ133,'シフト記号表（従来型・ユニット型共通）'!$C$6:$L$47,10,FALSE))</f>
        <v/>
      </c>
      <c r="AK134" s="994" t="str">
        <f>IF(AK133="","",VLOOKUP(AK133,'シフト記号表（従来型・ユニット型共通）'!$C$6:$L$47,10,FALSE))</f>
        <v/>
      </c>
      <c r="AL134" s="994" t="str">
        <f>IF(AL133="","",VLOOKUP(AL133,'シフト記号表（従来型・ユニット型共通）'!$C$6:$L$47,10,FALSE))</f>
        <v/>
      </c>
      <c r="AM134" s="994" t="str">
        <f>IF(AM133="","",VLOOKUP(AM133,'シフト記号表（従来型・ユニット型共通）'!$C$6:$L$47,10,FALSE))</f>
        <v/>
      </c>
      <c r="AN134" s="995" t="str">
        <f>IF(AN133="","",VLOOKUP(AN133,'シフト記号表（従来型・ユニット型共通）'!$C$6:$L$47,10,FALSE))</f>
        <v/>
      </c>
      <c r="AO134" s="993" t="str">
        <f>IF(AO133="","",VLOOKUP(AO133,'シフト記号表（従来型・ユニット型共通）'!$C$6:$L$47,10,FALSE))</f>
        <v/>
      </c>
      <c r="AP134" s="994" t="str">
        <f>IF(AP133="","",VLOOKUP(AP133,'シフト記号表（従来型・ユニット型共通）'!$C$6:$L$47,10,FALSE))</f>
        <v/>
      </c>
      <c r="AQ134" s="994" t="str">
        <f>IF(AQ133="","",VLOOKUP(AQ133,'シフト記号表（従来型・ユニット型共通）'!$C$6:$L$47,10,FALSE))</f>
        <v/>
      </c>
      <c r="AR134" s="994" t="str">
        <f>IF(AR133="","",VLOOKUP(AR133,'シフト記号表（従来型・ユニット型共通）'!$C$6:$L$47,10,FALSE))</f>
        <v/>
      </c>
      <c r="AS134" s="994" t="str">
        <f>IF(AS133="","",VLOOKUP(AS133,'シフト記号表（従来型・ユニット型共通）'!$C$6:$L$47,10,FALSE))</f>
        <v/>
      </c>
      <c r="AT134" s="994" t="str">
        <f>IF(AT133="","",VLOOKUP(AT133,'シフト記号表（従来型・ユニット型共通）'!$C$6:$L$47,10,FALSE))</f>
        <v/>
      </c>
      <c r="AU134" s="995" t="str">
        <f>IF(AU133="","",VLOOKUP(AU133,'シフト記号表（従来型・ユニット型共通）'!$C$6:$L$47,10,FALSE))</f>
        <v/>
      </c>
      <c r="AV134" s="993" t="str">
        <f>IF(AV133="","",VLOOKUP(AV133,'シフト記号表（従来型・ユニット型共通）'!$C$6:$L$47,10,FALSE))</f>
        <v/>
      </c>
      <c r="AW134" s="994" t="str">
        <f>IF(AW133="","",VLOOKUP(AW133,'シフト記号表（従来型・ユニット型共通）'!$C$6:$L$47,10,FALSE))</f>
        <v/>
      </c>
      <c r="AX134" s="994" t="str">
        <f>IF(AX133="","",VLOOKUP(AX133,'シフト記号表（従来型・ユニット型共通）'!$C$6:$L$47,10,FALSE))</f>
        <v/>
      </c>
      <c r="AY134" s="994" t="str">
        <f>IF(AY133="","",VLOOKUP(AY133,'シフト記号表（従来型・ユニット型共通）'!$C$6:$L$47,10,FALSE))</f>
        <v/>
      </c>
      <c r="AZ134" s="994" t="str">
        <f>IF(AZ133="","",VLOOKUP(AZ133,'シフト記号表（従来型・ユニット型共通）'!$C$6:$L$47,10,FALSE))</f>
        <v/>
      </c>
      <c r="BA134" s="994" t="str">
        <f>IF(BA133="","",VLOOKUP(BA133,'シフト記号表（従来型・ユニット型共通）'!$C$6:$L$47,10,FALSE))</f>
        <v/>
      </c>
      <c r="BB134" s="995" t="str">
        <f>IF(BB133="","",VLOOKUP(BB133,'シフト記号表（従来型・ユニット型共通）'!$C$6:$L$47,10,FALSE))</f>
        <v/>
      </c>
      <c r="BC134" s="993" t="str">
        <f>IF(BC133="","",VLOOKUP(BC133,'シフト記号表（従来型・ユニット型共通）'!$C$6:$L$47,10,FALSE))</f>
        <v/>
      </c>
      <c r="BD134" s="994" t="str">
        <f>IF(BD133="","",VLOOKUP(BD133,'シフト記号表（従来型・ユニット型共通）'!$C$6:$L$47,10,FALSE))</f>
        <v/>
      </c>
      <c r="BE134" s="994" t="str">
        <f>IF(BE133="","",VLOOKUP(BE133,'シフト記号表（従来型・ユニット型共通）'!$C$6:$L$47,10,FALSE))</f>
        <v/>
      </c>
      <c r="BF134" s="1039">
        <f>IF($BI$3="４週",SUM(AA134:BB134),IF($BI$3="暦月",SUM(AA134:BE134),""))</f>
        <v>0</v>
      </c>
      <c r="BG134" s="1040"/>
      <c r="BH134" s="1041">
        <f>IF($BI$3="４週",BF134/4,IF($BI$3="暦月",(BF134/($BI$8/7)),""))</f>
        <v>0</v>
      </c>
      <c r="BI134" s="1040"/>
      <c r="BJ134" s="1042"/>
      <c r="BK134" s="1043"/>
      <c r="BL134" s="1043"/>
      <c r="BM134" s="1043"/>
      <c r="BN134" s="1044"/>
    </row>
    <row r="135" spans="2:66" ht="20.25" customHeight="1">
      <c r="B135" s="946">
        <f>B133+1</f>
        <v>60</v>
      </c>
      <c r="C135" s="1002"/>
      <c r="D135" s="1003"/>
      <c r="E135" s="858"/>
      <c r="F135" s="978"/>
      <c r="G135" s="1004"/>
      <c r="H135" s="1005"/>
      <c r="I135" s="981"/>
      <c r="J135" s="982"/>
      <c r="K135" s="981"/>
      <c r="L135" s="982"/>
      <c r="M135" s="1008"/>
      <c r="N135" s="1009"/>
      <c r="O135" s="1010"/>
      <c r="P135" s="1011"/>
      <c r="Q135" s="1011"/>
      <c r="R135" s="1005"/>
      <c r="S135" s="987"/>
      <c r="T135" s="988"/>
      <c r="U135" s="988"/>
      <c r="V135" s="988"/>
      <c r="W135" s="989"/>
      <c r="X135" s="1029" t="s">
        <v>882</v>
      </c>
      <c r="Z135" s="1030"/>
      <c r="AA135" s="1015"/>
      <c r="AB135" s="1016"/>
      <c r="AC135" s="1016"/>
      <c r="AD135" s="1016"/>
      <c r="AE135" s="1016"/>
      <c r="AF135" s="1016"/>
      <c r="AG135" s="1017"/>
      <c r="AH135" s="1015"/>
      <c r="AI135" s="1016"/>
      <c r="AJ135" s="1016"/>
      <c r="AK135" s="1016"/>
      <c r="AL135" s="1016"/>
      <c r="AM135" s="1016"/>
      <c r="AN135" s="1017"/>
      <c r="AO135" s="1015"/>
      <c r="AP135" s="1016"/>
      <c r="AQ135" s="1016"/>
      <c r="AR135" s="1016"/>
      <c r="AS135" s="1016"/>
      <c r="AT135" s="1016"/>
      <c r="AU135" s="1017"/>
      <c r="AV135" s="1015"/>
      <c r="AW135" s="1016"/>
      <c r="AX135" s="1016"/>
      <c r="AY135" s="1016"/>
      <c r="AZ135" s="1016"/>
      <c r="BA135" s="1016"/>
      <c r="BB135" s="1017"/>
      <c r="BC135" s="1015"/>
      <c r="BD135" s="1016"/>
      <c r="BE135" s="1018"/>
      <c r="BF135" s="1019"/>
      <c r="BG135" s="1020"/>
      <c r="BH135" s="1021"/>
      <c r="BI135" s="1022"/>
      <c r="BJ135" s="1023"/>
      <c r="BK135" s="1024"/>
      <c r="BL135" s="1024"/>
      <c r="BM135" s="1024"/>
      <c r="BN135" s="1025"/>
    </row>
    <row r="136" spans="2:66" ht="20.25" customHeight="1">
      <c r="B136" s="975"/>
      <c r="C136" s="976"/>
      <c r="D136" s="977"/>
      <c r="E136" s="858"/>
      <c r="F136" s="978"/>
      <c r="G136" s="1031"/>
      <c r="H136" s="1032"/>
      <c r="I136" s="1033"/>
      <c r="J136" s="1034">
        <f>G135</f>
        <v>0</v>
      </c>
      <c r="K136" s="1033"/>
      <c r="L136" s="1034">
        <f>M135</f>
        <v>0</v>
      </c>
      <c r="M136" s="1035"/>
      <c r="N136" s="1036"/>
      <c r="O136" s="1037"/>
      <c r="P136" s="1038"/>
      <c r="Q136" s="1038"/>
      <c r="R136" s="1032"/>
      <c r="S136" s="987"/>
      <c r="T136" s="988"/>
      <c r="U136" s="988"/>
      <c r="V136" s="988"/>
      <c r="W136" s="989"/>
      <c r="X136" s="1026" t="s">
        <v>885</v>
      </c>
      <c r="Y136" s="1027"/>
      <c r="Z136" s="1028"/>
      <c r="AA136" s="993" t="str">
        <f>IF(AA135="","",VLOOKUP(AA135,'シフト記号表（従来型・ユニット型共通）'!$C$6:$L$47,10,FALSE))</f>
        <v/>
      </c>
      <c r="AB136" s="994" t="str">
        <f>IF(AB135="","",VLOOKUP(AB135,'シフト記号表（従来型・ユニット型共通）'!$C$6:$L$47,10,FALSE))</f>
        <v/>
      </c>
      <c r="AC136" s="994" t="str">
        <f>IF(AC135="","",VLOOKUP(AC135,'シフト記号表（従来型・ユニット型共通）'!$C$6:$L$47,10,FALSE))</f>
        <v/>
      </c>
      <c r="AD136" s="994" t="str">
        <f>IF(AD135="","",VLOOKUP(AD135,'シフト記号表（従来型・ユニット型共通）'!$C$6:$L$47,10,FALSE))</f>
        <v/>
      </c>
      <c r="AE136" s="994" t="str">
        <f>IF(AE135="","",VLOOKUP(AE135,'シフト記号表（従来型・ユニット型共通）'!$C$6:$L$47,10,FALSE))</f>
        <v/>
      </c>
      <c r="AF136" s="994" t="str">
        <f>IF(AF135="","",VLOOKUP(AF135,'シフト記号表（従来型・ユニット型共通）'!$C$6:$L$47,10,FALSE))</f>
        <v/>
      </c>
      <c r="AG136" s="995" t="str">
        <f>IF(AG135="","",VLOOKUP(AG135,'シフト記号表（従来型・ユニット型共通）'!$C$6:$L$47,10,FALSE))</f>
        <v/>
      </c>
      <c r="AH136" s="993" t="str">
        <f>IF(AH135="","",VLOOKUP(AH135,'シフト記号表（従来型・ユニット型共通）'!$C$6:$L$47,10,FALSE))</f>
        <v/>
      </c>
      <c r="AI136" s="994" t="str">
        <f>IF(AI135="","",VLOOKUP(AI135,'シフト記号表（従来型・ユニット型共通）'!$C$6:$L$47,10,FALSE))</f>
        <v/>
      </c>
      <c r="AJ136" s="994" t="str">
        <f>IF(AJ135="","",VLOOKUP(AJ135,'シフト記号表（従来型・ユニット型共通）'!$C$6:$L$47,10,FALSE))</f>
        <v/>
      </c>
      <c r="AK136" s="994" t="str">
        <f>IF(AK135="","",VLOOKUP(AK135,'シフト記号表（従来型・ユニット型共通）'!$C$6:$L$47,10,FALSE))</f>
        <v/>
      </c>
      <c r="AL136" s="994" t="str">
        <f>IF(AL135="","",VLOOKUP(AL135,'シフト記号表（従来型・ユニット型共通）'!$C$6:$L$47,10,FALSE))</f>
        <v/>
      </c>
      <c r="AM136" s="994" t="str">
        <f>IF(AM135="","",VLOOKUP(AM135,'シフト記号表（従来型・ユニット型共通）'!$C$6:$L$47,10,FALSE))</f>
        <v/>
      </c>
      <c r="AN136" s="995" t="str">
        <f>IF(AN135="","",VLOOKUP(AN135,'シフト記号表（従来型・ユニット型共通）'!$C$6:$L$47,10,FALSE))</f>
        <v/>
      </c>
      <c r="AO136" s="993" t="str">
        <f>IF(AO135="","",VLOOKUP(AO135,'シフト記号表（従来型・ユニット型共通）'!$C$6:$L$47,10,FALSE))</f>
        <v/>
      </c>
      <c r="AP136" s="994" t="str">
        <f>IF(AP135="","",VLOOKUP(AP135,'シフト記号表（従来型・ユニット型共通）'!$C$6:$L$47,10,FALSE))</f>
        <v/>
      </c>
      <c r="AQ136" s="994" t="str">
        <f>IF(AQ135="","",VLOOKUP(AQ135,'シフト記号表（従来型・ユニット型共通）'!$C$6:$L$47,10,FALSE))</f>
        <v/>
      </c>
      <c r="AR136" s="994" t="str">
        <f>IF(AR135="","",VLOOKUP(AR135,'シフト記号表（従来型・ユニット型共通）'!$C$6:$L$47,10,FALSE))</f>
        <v/>
      </c>
      <c r="AS136" s="994" t="str">
        <f>IF(AS135="","",VLOOKUP(AS135,'シフト記号表（従来型・ユニット型共通）'!$C$6:$L$47,10,FALSE))</f>
        <v/>
      </c>
      <c r="AT136" s="994" t="str">
        <f>IF(AT135="","",VLOOKUP(AT135,'シフト記号表（従来型・ユニット型共通）'!$C$6:$L$47,10,FALSE))</f>
        <v/>
      </c>
      <c r="AU136" s="995" t="str">
        <f>IF(AU135="","",VLOOKUP(AU135,'シフト記号表（従来型・ユニット型共通）'!$C$6:$L$47,10,FALSE))</f>
        <v/>
      </c>
      <c r="AV136" s="993" t="str">
        <f>IF(AV135="","",VLOOKUP(AV135,'シフト記号表（従来型・ユニット型共通）'!$C$6:$L$47,10,FALSE))</f>
        <v/>
      </c>
      <c r="AW136" s="994" t="str">
        <f>IF(AW135="","",VLOOKUP(AW135,'シフト記号表（従来型・ユニット型共通）'!$C$6:$L$47,10,FALSE))</f>
        <v/>
      </c>
      <c r="AX136" s="994" t="str">
        <f>IF(AX135="","",VLOOKUP(AX135,'シフト記号表（従来型・ユニット型共通）'!$C$6:$L$47,10,FALSE))</f>
        <v/>
      </c>
      <c r="AY136" s="994" t="str">
        <f>IF(AY135="","",VLOOKUP(AY135,'シフト記号表（従来型・ユニット型共通）'!$C$6:$L$47,10,FALSE))</f>
        <v/>
      </c>
      <c r="AZ136" s="994" t="str">
        <f>IF(AZ135="","",VLOOKUP(AZ135,'シフト記号表（従来型・ユニット型共通）'!$C$6:$L$47,10,FALSE))</f>
        <v/>
      </c>
      <c r="BA136" s="994" t="str">
        <f>IF(BA135="","",VLOOKUP(BA135,'シフト記号表（従来型・ユニット型共通）'!$C$6:$L$47,10,FALSE))</f>
        <v/>
      </c>
      <c r="BB136" s="995" t="str">
        <f>IF(BB135="","",VLOOKUP(BB135,'シフト記号表（従来型・ユニット型共通）'!$C$6:$L$47,10,FALSE))</f>
        <v/>
      </c>
      <c r="BC136" s="993" t="str">
        <f>IF(BC135="","",VLOOKUP(BC135,'シフト記号表（従来型・ユニット型共通）'!$C$6:$L$47,10,FALSE))</f>
        <v/>
      </c>
      <c r="BD136" s="994" t="str">
        <f>IF(BD135="","",VLOOKUP(BD135,'シフト記号表（従来型・ユニット型共通）'!$C$6:$L$47,10,FALSE))</f>
        <v/>
      </c>
      <c r="BE136" s="994" t="str">
        <f>IF(BE135="","",VLOOKUP(BE135,'シフト記号表（従来型・ユニット型共通）'!$C$6:$L$47,10,FALSE))</f>
        <v/>
      </c>
      <c r="BF136" s="1039">
        <f>IF($BI$3="４週",SUM(AA136:BB136),IF($BI$3="暦月",SUM(AA136:BE136),""))</f>
        <v>0</v>
      </c>
      <c r="BG136" s="1040"/>
      <c r="BH136" s="1041">
        <f>IF($BI$3="４週",BF136/4,IF($BI$3="暦月",(BF136/($BI$8/7)),""))</f>
        <v>0</v>
      </c>
      <c r="BI136" s="1040"/>
      <c r="BJ136" s="1042"/>
      <c r="BK136" s="1043"/>
      <c r="BL136" s="1043"/>
      <c r="BM136" s="1043"/>
      <c r="BN136" s="1044"/>
    </row>
    <row r="137" spans="2:66" ht="20.25" customHeight="1">
      <c r="B137" s="946">
        <f>B135+1</f>
        <v>61</v>
      </c>
      <c r="C137" s="1002"/>
      <c r="D137" s="1003"/>
      <c r="E137" s="858"/>
      <c r="F137" s="978"/>
      <c r="G137" s="1004"/>
      <c r="H137" s="1005"/>
      <c r="I137" s="981"/>
      <c r="J137" s="982"/>
      <c r="K137" s="981"/>
      <c r="L137" s="982"/>
      <c r="M137" s="1008"/>
      <c r="N137" s="1009"/>
      <c r="O137" s="1010"/>
      <c r="P137" s="1011"/>
      <c r="Q137" s="1011"/>
      <c r="R137" s="1005"/>
      <c r="S137" s="987"/>
      <c r="T137" s="988"/>
      <c r="U137" s="988"/>
      <c r="V137" s="988"/>
      <c r="W137" s="989"/>
      <c r="X137" s="1029" t="s">
        <v>882</v>
      </c>
      <c r="Z137" s="1030"/>
      <c r="AA137" s="1015"/>
      <c r="AB137" s="1016"/>
      <c r="AC137" s="1016"/>
      <c r="AD137" s="1016"/>
      <c r="AE137" s="1016"/>
      <c r="AF137" s="1016"/>
      <c r="AG137" s="1017"/>
      <c r="AH137" s="1015"/>
      <c r="AI137" s="1016"/>
      <c r="AJ137" s="1016"/>
      <c r="AK137" s="1016"/>
      <c r="AL137" s="1016"/>
      <c r="AM137" s="1016"/>
      <c r="AN137" s="1017"/>
      <c r="AO137" s="1015"/>
      <c r="AP137" s="1016"/>
      <c r="AQ137" s="1016"/>
      <c r="AR137" s="1016"/>
      <c r="AS137" s="1016"/>
      <c r="AT137" s="1016"/>
      <c r="AU137" s="1017"/>
      <c r="AV137" s="1015"/>
      <c r="AW137" s="1016"/>
      <c r="AX137" s="1016"/>
      <c r="AY137" s="1016"/>
      <c r="AZ137" s="1016"/>
      <c r="BA137" s="1016"/>
      <c r="BB137" s="1017"/>
      <c r="BC137" s="1015"/>
      <c r="BD137" s="1016"/>
      <c r="BE137" s="1018"/>
      <c r="BF137" s="1019"/>
      <c r="BG137" s="1020"/>
      <c r="BH137" s="1021"/>
      <c r="BI137" s="1022"/>
      <c r="BJ137" s="1023"/>
      <c r="BK137" s="1024"/>
      <c r="BL137" s="1024"/>
      <c r="BM137" s="1024"/>
      <c r="BN137" s="1025"/>
    </row>
    <row r="138" spans="2:66" ht="20.25" customHeight="1">
      <c r="B138" s="975"/>
      <c r="C138" s="976"/>
      <c r="D138" s="977"/>
      <c r="E138" s="858"/>
      <c r="F138" s="978"/>
      <c r="G138" s="1031"/>
      <c r="H138" s="1032"/>
      <c r="I138" s="1033"/>
      <c r="J138" s="1034">
        <f>G137</f>
        <v>0</v>
      </c>
      <c r="K138" s="1033"/>
      <c r="L138" s="1034">
        <f>M137</f>
        <v>0</v>
      </c>
      <c r="M138" s="1035"/>
      <c r="N138" s="1036"/>
      <c r="O138" s="1037"/>
      <c r="P138" s="1038"/>
      <c r="Q138" s="1038"/>
      <c r="R138" s="1032"/>
      <c r="S138" s="987"/>
      <c r="T138" s="988"/>
      <c r="U138" s="988"/>
      <c r="V138" s="988"/>
      <c r="W138" s="989"/>
      <c r="X138" s="1026" t="s">
        <v>885</v>
      </c>
      <c r="Y138" s="1027"/>
      <c r="Z138" s="1028"/>
      <c r="AA138" s="993" t="str">
        <f>IF(AA137="","",VLOOKUP(AA137,'シフト記号表（従来型・ユニット型共通）'!$C$6:$L$47,10,FALSE))</f>
        <v/>
      </c>
      <c r="AB138" s="994" t="str">
        <f>IF(AB137="","",VLOOKUP(AB137,'シフト記号表（従来型・ユニット型共通）'!$C$6:$L$47,10,FALSE))</f>
        <v/>
      </c>
      <c r="AC138" s="994" t="str">
        <f>IF(AC137="","",VLOOKUP(AC137,'シフト記号表（従来型・ユニット型共通）'!$C$6:$L$47,10,FALSE))</f>
        <v/>
      </c>
      <c r="AD138" s="994" t="str">
        <f>IF(AD137="","",VLOOKUP(AD137,'シフト記号表（従来型・ユニット型共通）'!$C$6:$L$47,10,FALSE))</f>
        <v/>
      </c>
      <c r="AE138" s="994" t="str">
        <f>IF(AE137="","",VLOOKUP(AE137,'シフト記号表（従来型・ユニット型共通）'!$C$6:$L$47,10,FALSE))</f>
        <v/>
      </c>
      <c r="AF138" s="994" t="str">
        <f>IF(AF137="","",VLOOKUP(AF137,'シフト記号表（従来型・ユニット型共通）'!$C$6:$L$47,10,FALSE))</f>
        <v/>
      </c>
      <c r="AG138" s="995" t="str">
        <f>IF(AG137="","",VLOOKUP(AG137,'シフト記号表（従来型・ユニット型共通）'!$C$6:$L$47,10,FALSE))</f>
        <v/>
      </c>
      <c r="AH138" s="993" t="str">
        <f>IF(AH137="","",VLOOKUP(AH137,'シフト記号表（従来型・ユニット型共通）'!$C$6:$L$47,10,FALSE))</f>
        <v/>
      </c>
      <c r="AI138" s="994" t="str">
        <f>IF(AI137="","",VLOOKUP(AI137,'シフト記号表（従来型・ユニット型共通）'!$C$6:$L$47,10,FALSE))</f>
        <v/>
      </c>
      <c r="AJ138" s="994" t="str">
        <f>IF(AJ137="","",VLOOKUP(AJ137,'シフト記号表（従来型・ユニット型共通）'!$C$6:$L$47,10,FALSE))</f>
        <v/>
      </c>
      <c r="AK138" s="994" t="str">
        <f>IF(AK137="","",VLOOKUP(AK137,'シフト記号表（従来型・ユニット型共通）'!$C$6:$L$47,10,FALSE))</f>
        <v/>
      </c>
      <c r="AL138" s="994" t="str">
        <f>IF(AL137="","",VLOOKUP(AL137,'シフト記号表（従来型・ユニット型共通）'!$C$6:$L$47,10,FALSE))</f>
        <v/>
      </c>
      <c r="AM138" s="994" t="str">
        <f>IF(AM137="","",VLOOKUP(AM137,'シフト記号表（従来型・ユニット型共通）'!$C$6:$L$47,10,FALSE))</f>
        <v/>
      </c>
      <c r="AN138" s="995" t="str">
        <f>IF(AN137="","",VLOOKUP(AN137,'シフト記号表（従来型・ユニット型共通）'!$C$6:$L$47,10,FALSE))</f>
        <v/>
      </c>
      <c r="AO138" s="993" t="str">
        <f>IF(AO137="","",VLOOKUP(AO137,'シフト記号表（従来型・ユニット型共通）'!$C$6:$L$47,10,FALSE))</f>
        <v/>
      </c>
      <c r="AP138" s="994" t="str">
        <f>IF(AP137="","",VLOOKUP(AP137,'シフト記号表（従来型・ユニット型共通）'!$C$6:$L$47,10,FALSE))</f>
        <v/>
      </c>
      <c r="AQ138" s="994" t="str">
        <f>IF(AQ137="","",VLOOKUP(AQ137,'シフト記号表（従来型・ユニット型共通）'!$C$6:$L$47,10,FALSE))</f>
        <v/>
      </c>
      <c r="AR138" s="994" t="str">
        <f>IF(AR137="","",VLOOKUP(AR137,'シフト記号表（従来型・ユニット型共通）'!$C$6:$L$47,10,FALSE))</f>
        <v/>
      </c>
      <c r="AS138" s="994" t="str">
        <f>IF(AS137="","",VLOOKUP(AS137,'シフト記号表（従来型・ユニット型共通）'!$C$6:$L$47,10,FALSE))</f>
        <v/>
      </c>
      <c r="AT138" s="994" t="str">
        <f>IF(AT137="","",VLOOKUP(AT137,'シフト記号表（従来型・ユニット型共通）'!$C$6:$L$47,10,FALSE))</f>
        <v/>
      </c>
      <c r="AU138" s="995" t="str">
        <f>IF(AU137="","",VLOOKUP(AU137,'シフト記号表（従来型・ユニット型共通）'!$C$6:$L$47,10,FALSE))</f>
        <v/>
      </c>
      <c r="AV138" s="993" t="str">
        <f>IF(AV137="","",VLOOKUP(AV137,'シフト記号表（従来型・ユニット型共通）'!$C$6:$L$47,10,FALSE))</f>
        <v/>
      </c>
      <c r="AW138" s="994" t="str">
        <f>IF(AW137="","",VLOOKUP(AW137,'シフト記号表（従来型・ユニット型共通）'!$C$6:$L$47,10,FALSE))</f>
        <v/>
      </c>
      <c r="AX138" s="994" t="str">
        <f>IF(AX137="","",VLOOKUP(AX137,'シフト記号表（従来型・ユニット型共通）'!$C$6:$L$47,10,FALSE))</f>
        <v/>
      </c>
      <c r="AY138" s="994" t="str">
        <f>IF(AY137="","",VLOOKUP(AY137,'シフト記号表（従来型・ユニット型共通）'!$C$6:$L$47,10,FALSE))</f>
        <v/>
      </c>
      <c r="AZ138" s="994" t="str">
        <f>IF(AZ137="","",VLOOKUP(AZ137,'シフト記号表（従来型・ユニット型共通）'!$C$6:$L$47,10,FALSE))</f>
        <v/>
      </c>
      <c r="BA138" s="994" t="str">
        <f>IF(BA137="","",VLOOKUP(BA137,'シフト記号表（従来型・ユニット型共通）'!$C$6:$L$47,10,FALSE))</f>
        <v/>
      </c>
      <c r="BB138" s="995" t="str">
        <f>IF(BB137="","",VLOOKUP(BB137,'シフト記号表（従来型・ユニット型共通）'!$C$6:$L$47,10,FALSE))</f>
        <v/>
      </c>
      <c r="BC138" s="993" t="str">
        <f>IF(BC137="","",VLOOKUP(BC137,'シフト記号表（従来型・ユニット型共通）'!$C$6:$L$47,10,FALSE))</f>
        <v/>
      </c>
      <c r="BD138" s="994" t="str">
        <f>IF(BD137="","",VLOOKUP(BD137,'シフト記号表（従来型・ユニット型共通）'!$C$6:$L$47,10,FALSE))</f>
        <v/>
      </c>
      <c r="BE138" s="994" t="str">
        <f>IF(BE137="","",VLOOKUP(BE137,'シフト記号表（従来型・ユニット型共通）'!$C$6:$L$47,10,FALSE))</f>
        <v/>
      </c>
      <c r="BF138" s="1039">
        <f>IF($BI$3="４週",SUM(AA138:BB138),IF($BI$3="暦月",SUM(AA138:BE138),""))</f>
        <v>0</v>
      </c>
      <c r="BG138" s="1040"/>
      <c r="BH138" s="1041">
        <f>IF($BI$3="４週",BF138/4,IF($BI$3="暦月",(BF138/($BI$8/7)),""))</f>
        <v>0</v>
      </c>
      <c r="BI138" s="1040"/>
      <c r="BJ138" s="1042"/>
      <c r="BK138" s="1043"/>
      <c r="BL138" s="1043"/>
      <c r="BM138" s="1043"/>
      <c r="BN138" s="1044"/>
    </row>
    <row r="139" spans="2:66" ht="20.25" customHeight="1">
      <c r="B139" s="946">
        <f>B137+1</f>
        <v>62</v>
      </c>
      <c r="C139" s="1002"/>
      <c r="D139" s="1003"/>
      <c r="E139" s="858"/>
      <c r="F139" s="978"/>
      <c r="G139" s="1004"/>
      <c r="H139" s="1005"/>
      <c r="I139" s="981"/>
      <c r="J139" s="982"/>
      <c r="K139" s="981"/>
      <c r="L139" s="982"/>
      <c r="M139" s="1008"/>
      <c r="N139" s="1009"/>
      <c r="O139" s="1010"/>
      <c r="P139" s="1011"/>
      <c r="Q139" s="1011"/>
      <c r="R139" s="1005"/>
      <c r="S139" s="987"/>
      <c r="T139" s="988"/>
      <c r="U139" s="988"/>
      <c r="V139" s="988"/>
      <c r="W139" s="989"/>
      <c r="X139" s="1029" t="s">
        <v>882</v>
      </c>
      <c r="Z139" s="1030"/>
      <c r="AA139" s="1015"/>
      <c r="AB139" s="1016"/>
      <c r="AC139" s="1016"/>
      <c r="AD139" s="1016"/>
      <c r="AE139" s="1016"/>
      <c r="AF139" s="1016"/>
      <c r="AG139" s="1017"/>
      <c r="AH139" s="1015"/>
      <c r="AI139" s="1016"/>
      <c r="AJ139" s="1016"/>
      <c r="AK139" s="1016"/>
      <c r="AL139" s="1016"/>
      <c r="AM139" s="1016"/>
      <c r="AN139" s="1017"/>
      <c r="AO139" s="1015"/>
      <c r="AP139" s="1016"/>
      <c r="AQ139" s="1016"/>
      <c r="AR139" s="1016"/>
      <c r="AS139" s="1016"/>
      <c r="AT139" s="1016"/>
      <c r="AU139" s="1017"/>
      <c r="AV139" s="1015"/>
      <c r="AW139" s="1016"/>
      <c r="AX139" s="1016"/>
      <c r="AY139" s="1016"/>
      <c r="AZ139" s="1016"/>
      <c r="BA139" s="1016"/>
      <c r="BB139" s="1017"/>
      <c r="BC139" s="1015"/>
      <c r="BD139" s="1016"/>
      <c r="BE139" s="1018"/>
      <c r="BF139" s="1019"/>
      <c r="BG139" s="1020"/>
      <c r="BH139" s="1021"/>
      <c r="BI139" s="1022"/>
      <c r="BJ139" s="1023"/>
      <c r="BK139" s="1024"/>
      <c r="BL139" s="1024"/>
      <c r="BM139" s="1024"/>
      <c r="BN139" s="1025"/>
    </row>
    <row r="140" spans="2:66" ht="20.25" customHeight="1">
      <c r="B140" s="975"/>
      <c r="C140" s="976"/>
      <c r="D140" s="977"/>
      <c r="E140" s="858"/>
      <c r="F140" s="978"/>
      <c r="G140" s="1031"/>
      <c r="H140" s="1032"/>
      <c r="I140" s="1033"/>
      <c r="J140" s="1034">
        <f>G139</f>
        <v>0</v>
      </c>
      <c r="K140" s="1033"/>
      <c r="L140" s="1034">
        <f>M139</f>
        <v>0</v>
      </c>
      <c r="M140" s="1035"/>
      <c r="N140" s="1036"/>
      <c r="O140" s="1037"/>
      <c r="P140" s="1038"/>
      <c r="Q140" s="1038"/>
      <c r="R140" s="1032"/>
      <c r="S140" s="987"/>
      <c r="T140" s="988"/>
      <c r="U140" s="988"/>
      <c r="V140" s="988"/>
      <c r="W140" s="989"/>
      <c r="X140" s="1026" t="s">
        <v>885</v>
      </c>
      <c r="Y140" s="1027"/>
      <c r="Z140" s="1028"/>
      <c r="AA140" s="993" t="str">
        <f>IF(AA139="","",VLOOKUP(AA139,'シフト記号表（従来型・ユニット型共通）'!$C$6:$L$47,10,FALSE))</f>
        <v/>
      </c>
      <c r="AB140" s="994" t="str">
        <f>IF(AB139="","",VLOOKUP(AB139,'シフト記号表（従来型・ユニット型共通）'!$C$6:$L$47,10,FALSE))</f>
        <v/>
      </c>
      <c r="AC140" s="994" t="str">
        <f>IF(AC139="","",VLOOKUP(AC139,'シフト記号表（従来型・ユニット型共通）'!$C$6:$L$47,10,FALSE))</f>
        <v/>
      </c>
      <c r="AD140" s="994" t="str">
        <f>IF(AD139="","",VLOOKUP(AD139,'シフト記号表（従来型・ユニット型共通）'!$C$6:$L$47,10,FALSE))</f>
        <v/>
      </c>
      <c r="AE140" s="994" t="str">
        <f>IF(AE139="","",VLOOKUP(AE139,'シフト記号表（従来型・ユニット型共通）'!$C$6:$L$47,10,FALSE))</f>
        <v/>
      </c>
      <c r="AF140" s="994" t="str">
        <f>IF(AF139="","",VLOOKUP(AF139,'シフト記号表（従来型・ユニット型共通）'!$C$6:$L$47,10,FALSE))</f>
        <v/>
      </c>
      <c r="AG140" s="995" t="str">
        <f>IF(AG139="","",VLOOKUP(AG139,'シフト記号表（従来型・ユニット型共通）'!$C$6:$L$47,10,FALSE))</f>
        <v/>
      </c>
      <c r="AH140" s="993" t="str">
        <f>IF(AH139="","",VLOOKUP(AH139,'シフト記号表（従来型・ユニット型共通）'!$C$6:$L$47,10,FALSE))</f>
        <v/>
      </c>
      <c r="AI140" s="994" t="str">
        <f>IF(AI139="","",VLOOKUP(AI139,'シフト記号表（従来型・ユニット型共通）'!$C$6:$L$47,10,FALSE))</f>
        <v/>
      </c>
      <c r="AJ140" s="994" t="str">
        <f>IF(AJ139="","",VLOOKUP(AJ139,'シフト記号表（従来型・ユニット型共通）'!$C$6:$L$47,10,FALSE))</f>
        <v/>
      </c>
      <c r="AK140" s="994" t="str">
        <f>IF(AK139="","",VLOOKUP(AK139,'シフト記号表（従来型・ユニット型共通）'!$C$6:$L$47,10,FALSE))</f>
        <v/>
      </c>
      <c r="AL140" s="994" t="str">
        <f>IF(AL139="","",VLOOKUP(AL139,'シフト記号表（従来型・ユニット型共通）'!$C$6:$L$47,10,FALSE))</f>
        <v/>
      </c>
      <c r="AM140" s="994" t="str">
        <f>IF(AM139="","",VLOOKUP(AM139,'シフト記号表（従来型・ユニット型共通）'!$C$6:$L$47,10,FALSE))</f>
        <v/>
      </c>
      <c r="AN140" s="995" t="str">
        <f>IF(AN139="","",VLOOKUP(AN139,'シフト記号表（従来型・ユニット型共通）'!$C$6:$L$47,10,FALSE))</f>
        <v/>
      </c>
      <c r="AO140" s="993" t="str">
        <f>IF(AO139="","",VLOOKUP(AO139,'シフト記号表（従来型・ユニット型共通）'!$C$6:$L$47,10,FALSE))</f>
        <v/>
      </c>
      <c r="AP140" s="994" t="str">
        <f>IF(AP139="","",VLOOKUP(AP139,'シフト記号表（従来型・ユニット型共通）'!$C$6:$L$47,10,FALSE))</f>
        <v/>
      </c>
      <c r="AQ140" s="994" t="str">
        <f>IF(AQ139="","",VLOOKUP(AQ139,'シフト記号表（従来型・ユニット型共通）'!$C$6:$L$47,10,FALSE))</f>
        <v/>
      </c>
      <c r="AR140" s="994" t="str">
        <f>IF(AR139="","",VLOOKUP(AR139,'シフト記号表（従来型・ユニット型共通）'!$C$6:$L$47,10,FALSE))</f>
        <v/>
      </c>
      <c r="AS140" s="994" t="str">
        <f>IF(AS139="","",VLOOKUP(AS139,'シフト記号表（従来型・ユニット型共通）'!$C$6:$L$47,10,FALSE))</f>
        <v/>
      </c>
      <c r="AT140" s="994" t="str">
        <f>IF(AT139="","",VLOOKUP(AT139,'シフト記号表（従来型・ユニット型共通）'!$C$6:$L$47,10,FALSE))</f>
        <v/>
      </c>
      <c r="AU140" s="995" t="str">
        <f>IF(AU139="","",VLOOKUP(AU139,'シフト記号表（従来型・ユニット型共通）'!$C$6:$L$47,10,FALSE))</f>
        <v/>
      </c>
      <c r="AV140" s="993" t="str">
        <f>IF(AV139="","",VLOOKUP(AV139,'シフト記号表（従来型・ユニット型共通）'!$C$6:$L$47,10,FALSE))</f>
        <v/>
      </c>
      <c r="AW140" s="994" t="str">
        <f>IF(AW139="","",VLOOKUP(AW139,'シフト記号表（従来型・ユニット型共通）'!$C$6:$L$47,10,FALSE))</f>
        <v/>
      </c>
      <c r="AX140" s="994" t="str">
        <f>IF(AX139="","",VLOOKUP(AX139,'シフト記号表（従来型・ユニット型共通）'!$C$6:$L$47,10,FALSE))</f>
        <v/>
      </c>
      <c r="AY140" s="994" t="str">
        <f>IF(AY139="","",VLOOKUP(AY139,'シフト記号表（従来型・ユニット型共通）'!$C$6:$L$47,10,FALSE))</f>
        <v/>
      </c>
      <c r="AZ140" s="994" t="str">
        <f>IF(AZ139="","",VLOOKUP(AZ139,'シフト記号表（従来型・ユニット型共通）'!$C$6:$L$47,10,FALSE))</f>
        <v/>
      </c>
      <c r="BA140" s="994" t="str">
        <f>IF(BA139="","",VLOOKUP(BA139,'シフト記号表（従来型・ユニット型共通）'!$C$6:$L$47,10,FALSE))</f>
        <v/>
      </c>
      <c r="BB140" s="995" t="str">
        <f>IF(BB139="","",VLOOKUP(BB139,'シフト記号表（従来型・ユニット型共通）'!$C$6:$L$47,10,FALSE))</f>
        <v/>
      </c>
      <c r="BC140" s="993" t="str">
        <f>IF(BC139="","",VLOOKUP(BC139,'シフト記号表（従来型・ユニット型共通）'!$C$6:$L$47,10,FALSE))</f>
        <v/>
      </c>
      <c r="BD140" s="994" t="str">
        <f>IF(BD139="","",VLOOKUP(BD139,'シフト記号表（従来型・ユニット型共通）'!$C$6:$L$47,10,FALSE))</f>
        <v/>
      </c>
      <c r="BE140" s="994" t="str">
        <f>IF(BE139="","",VLOOKUP(BE139,'シフト記号表（従来型・ユニット型共通）'!$C$6:$L$47,10,FALSE))</f>
        <v/>
      </c>
      <c r="BF140" s="1039">
        <f>IF($BI$3="４週",SUM(AA140:BB140),IF($BI$3="暦月",SUM(AA140:BE140),""))</f>
        <v>0</v>
      </c>
      <c r="BG140" s="1040"/>
      <c r="BH140" s="1041">
        <f>IF($BI$3="４週",BF140/4,IF($BI$3="暦月",(BF140/($BI$8/7)),""))</f>
        <v>0</v>
      </c>
      <c r="BI140" s="1040"/>
      <c r="BJ140" s="1042"/>
      <c r="BK140" s="1043"/>
      <c r="BL140" s="1043"/>
      <c r="BM140" s="1043"/>
      <c r="BN140" s="1044"/>
    </row>
    <row r="141" spans="2:66" ht="20.25" customHeight="1">
      <c r="B141" s="946">
        <f>B139+1</f>
        <v>63</v>
      </c>
      <c r="C141" s="1002"/>
      <c r="D141" s="1003"/>
      <c r="E141" s="858"/>
      <c r="F141" s="978"/>
      <c r="G141" s="1004"/>
      <c r="H141" s="1005"/>
      <c r="I141" s="981"/>
      <c r="J141" s="982"/>
      <c r="K141" s="981"/>
      <c r="L141" s="982"/>
      <c r="M141" s="1008"/>
      <c r="N141" s="1009"/>
      <c r="O141" s="1010"/>
      <c r="P141" s="1011"/>
      <c r="Q141" s="1011"/>
      <c r="R141" s="1005"/>
      <c r="S141" s="987"/>
      <c r="T141" s="988"/>
      <c r="U141" s="988"/>
      <c r="V141" s="988"/>
      <c r="W141" s="989"/>
      <c r="X141" s="1029" t="s">
        <v>882</v>
      </c>
      <c r="Z141" s="1030"/>
      <c r="AA141" s="1015"/>
      <c r="AB141" s="1016"/>
      <c r="AC141" s="1016"/>
      <c r="AD141" s="1016"/>
      <c r="AE141" s="1016"/>
      <c r="AF141" s="1016"/>
      <c r="AG141" s="1017"/>
      <c r="AH141" s="1015"/>
      <c r="AI141" s="1016"/>
      <c r="AJ141" s="1016"/>
      <c r="AK141" s="1016"/>
      <c r="AL141" s="1016"/>
      <c r="AM141" s="1016"/>
      <c r="AN141" s="1017"/>
      <c r="AO141" s="1015"/>
      <c r="AP141" s="1016"/>
      <c r="AQ141" s="1016"/>
      <c r="AR141" s="1016"/>
      <c r="AS141" s="1016"/>
      <c r="AT141" s="1016"/>
      <c r="AU141" s="1017"/>
      <c r="AV141" s="1015"/>
      <c r="AW141" s="1016"/>
      <c r="AX141" s="1016"/>
      <c r="AY141" s="1016"/>
      <c r="AZ141" s="1016"/>
      <c r="BA141" s="1016"/>
      <c r="BB141" s="1017"/>
      <c r="BC141" s="1015"/>
      <c r="BD141" s="1016"/>
      <c r="BE141" s="1018"/>
      <c r="BF141" s="1019"/>
      <c r="BG141" s="1020"/>
      <c r="BH141" s="1021"/>
      <c r="BI141" s="1022"/>
      <c r="BJ141" s="1023"/>
      <c r="BK141" s="1024"/>
      <c r="BL141" s="1024"/>
      <c r="BM141" s="1024"/>
      <c r="BN141" s="1025"/>
    </row>
    <row r="142" spans="2:66" ht="20.25" customHeight="1">
      <c r="B142" s="975"/>
      <c r="C142" s="976"/>
      <c r="D142" s="977"/>
      <c r="E142" s="858"/>
      <c r="F142" s="978"/>
      <c r="G142" s="1031"/>
      <c r="H142" s="1032"/>
      <c r="I142" s="1033"/>
      <c r="J142" s="1034">
        <f>G141</f>
        <v>0</v>
      </c>
      <c r="K142" s="1033"/>
      <c r="L142" s="1034">
        <f>M141</f>
        <v>0</v>
      </c>
      <c r="M142" s="1035"/>
      <c r="N142" s="1036"/>
      <c r="O142" s="1037"/>
      <c r="P142" s="1038"/>
      <c r="Q142" s="1038"/>
      <c r="R142" s="1032"/>
      <c r="S142" s="987"/>
      <c r="T142" s="988"/>
      <c r="U142" s="988"/>
      <c r="V142" s="988"/>
      <c r="W142" s="989"/>
      <c r="X142" s="1026" t="s">
        <v>885</v>
      </c>
      <c r="Y142" s="1027"/>
      <c r="Z142" s="1028"/>
      <c r="AA142" s="993" t="str">
        <f>IF(AA141="","",VLOOKUP(AA141,'シフト記号表（従来型・ユニット型共通）'!$C$6:$L$47,10,FALSE))</f>
        <v/>
      </c>
      <c r="AB142" s="994" t="str">
        <f>IF(AB141="","",VLOOKUP(AB141,'シフト記号表（従来型・ユニット型共通）'!$C$6:$L$47,10,FALSE))</f>
        <v/>
      </c>
      <c r="AC142" s="994" t="str">
        <f>IF(AC141="","",VLOOKUP(AC141,'シフト記号表（従来型・ユニット型共通）'!$C$6:$L$47,10,FALSE))</f>
        <v/>
      </c>
      <c r="AD142" s="994" t="str">
        <f>IF(AD141="","",VLOOKUP(AD141,'シフト記号表（従来型・ユニット型共通）'!$C$6:$L$47,10,FALSE))</f>
        <v/>
      </c>
      <c r="AE142" s="994" t="str">
        <f>IF(AE141="","",VLOOKUP(AE141,'シフト記号表（従来型・ユニット型共通）'!$C$6:$L$47,10,FALSE))</f>
        <v/>
      </c>
      <c r="AF142" s="994" t="str">
        <f>IF(AF141="","",VLOOKUP(AF141,'シフト記号表（従来型・ユニット型共通）'!$C$6:$L$47,10,FALSE))</f>
        <v/>
      </c>
      <c r="AG142" s="995" t="str">
        <f>IF(AG141="","",VLOOKUP(AG141,'シフト記号表（従来型・ユニット型共通）'!$C$6:$L$47,10,FALSE))</f>
        <v/>
      </c>
      <c r="AH142" s="993" t="str">
        <f>IF(AH141="","",VLOOKUP(AH141,'シフト記号表（従来型・ユニット型共通）'!$C$6:$L$47,10,FALSE))</f>
        <v/>
      </c>
      <c r="AI142" s="994" t="str">
        <f>IF(AI141="","",VLOOKUP(AI141,'シフト記号表（従来型・ユニット型共通）'!$C$6:$L$47,10,FALSE))</f>
        <v/>
      </c>
      <c r="AJ142" s="994" t="str">
        <f>IF(AJ141="","",VLOOKUP(AJ141,'シフト記号表（従来型・ユニット型共通）'!$C$6:$L$47,10,FALSE))</f>
        <v/>
      </c>
      <c r="AK142" s="994" t="str">
        <f>IF(AK141="","",VLOOKUP(AK141,'シフト記号表（従来型・ユニット型共通）'!$C$6:$L$47,10,FALSE))</f>
        <v/>
      </c>
      <c r="AL142" s="994" t="str">
        <f>IF(AL141="","",VLOOKUP(AL141,'シフト記号表（従来型・ユニット型共通）'!$C$6:$L$47,10,FALSE))</f>
        <v/>
      </c>
      <c r="AM142" s="994" t="str">
        <f>IF(AM141="","",VLOOKUP(AM141,'シフト記号表（従来型・ユニット型共通）'!$C$6:$L$47,10,FALSE))</f>
        <v/>
      </c>
      <c r="AN142" s="995" t="str">
        <f>IF(AN141="","",VLOOKUP(AN141,'シフト記号表（従来型・ユニット型共通）'!$C$6:$L$47,10,FALSE))</f>
        <v/>
      </c>
      <c r="AO142" s="993" t="str">
        <f>IF(AO141="","",VLOOKUP(AO141,'シフト記号表（従来型・ユニット型共通）'!$C$6:$L$47,10,FALSE))</f>
        <v/>
      </c>
      <c r="AP142" s="994" t="str">
        <f>IF(AP141="","",VLOOKUP(AP141,'シフト記号表（従来型・ユニット型共通）'!$C$6:$L$47,10,FALSE))</f>
        <v/>
      </c>
      <c r="AQ142" s="994" t="str">
        <f>IF(AQ141="","",VLOOKUP(AQ141,'シフト記号表（従来型・ユニット型共通）'!$C$6:$L$47,10,FALSE))</f>
        <v/>
      </c>
      <c r="AR142" s="994" t="str">
        <f>IF(AR141="","",VLOOKUP(AR141,'シフト記号表（従来型・ユニット型共通）'!$C$6:$L$47,10,FALSE))</f>
        <v/>
      </c>
      <c r="AS142" s="994" t="str">
        <f>IF(AS141="","",VLOOKUP(AS141,'シフト記号表（従来型・ユニット型共通）'!$C$6:$L$47,10,FALSE))</f>
        <v/>
      </c>
      <c r="AT142" s="994" t="str">
        <f>IF(AT141="","",VLOOKUP(AT141,'シフト記号表（従来型・ユニット型共通）'!$C$6:$L$47,10,FALSE))</f>
        <v/>
      </c>
      <c r="AU142" s="995" t="str">
        <f>IF(AU141="","",VLOOKUP(AU141,'シフト記号表（従来型・ユニット型共通）'!$C$6:$L$47,10,FALSE))</f>
        <v/>
      </c>
      <c r="AV142" s="993" t="str">
        <f>IF(AV141="","",VLOOKUP(AV141,'シフト記号表（従来型・ユニット型共通）'!$C$6:$L$47,10,FALSE))</f>
        <v/>
      </c>
      <c r="AW142" s="994" t="str">
        <f>IF(AW141="","",VLOOKUP(AW141,'シフト記号表（従来型・ユニット型共通）'!$C$6:$L$47,10,FALSE))</f>
        <v/>
      </c>
      <c r="AX142" s="994" t="str">
        <f>IF(AX141="","",VLOOKUP(AX141,'シフト記号表（従来型・ユニット型共通）'!$C$6:$L$47,10,FALSE))</f>
        <v/>
      </c>
      <c r="AY142" s="994" t="str">
        <f>IF(AY141="","",VLOOKUP(AY141,'シフト記号表（従来型・ユニット型共通）'!$C$6:$L$47,10,FALSE))</f>
        <v/>
      </c>
      <c r="AZ142" s="994" t="str">
        <f>IF(AZ141="","",VLOOKUP(AZ141,'シフト記号表（従来型・ユニット型共通）'!$C$6:$L$47,10,FALSE))</f>
        <v/>
      </c>
      <c r="BA142" s="994" t="str">
        <f>IF(BA141="","",VLOOKUP(BA141,'シフト記号表（従来型・ユニット型共通）'!$C$6:$L$47,10,FALSE))</f>
        <v/>
      </c>
      <c r="BB142" s="995" t="str">
        <f>IF(BB141="","",VLOOKUP(BB141,'シフト記号表（従来型・ユニット型共通）'!$C$6:$L$47,10,FALSE))</f>
        <v/>
      </c>
      <c r="BC142" s="993" t="str">
        <f>IF(BC141="","",VLOOKUP(BC141,'シフト記号表（従来型・ユニット型共通）'!$C$6:$L$47,10,FALSE))</f>
        <v/>
      </c>
      <c r="BD142" s="994" t="str">
        <f>IF(BD141="","",VLOOKUP(BD141,'シフト記号表（従来型・ユニット型共通）'!$C$6:$L$47,10,FALSE))</f>
        <v/>
      </c>
      <c r="BE142" s="994" t="str">
        <f>IF(BE141="","",VLOOKUP(BE141,'シフト記号表（従来型・ユニット型共通）'!$C$6:$L$47,10,FALSE))</f>
        <v/>
      </c>
      <c r="BF142" s="1039">
        <f>IF($BI$3="４週",SUM(AA142:BB142),IF($BI$3="暦月",SUM(AA142:BE142),""))</f>
        <v>0</v>
      </c>
      <c r="BG142" s="1040"/>
      <c r="BH142" s="1041">
        <f>IF($BI$3="４週",BF142/4,IF($BI$3="暦月",(BF142/($BI$8/7)),""))</f>
        <v>0</v>
      </c>
      <c r="BI142" s="1040"/>
      <c r="BJ142" s="1042"/>
      <c r="BK142" s="1043"/>
      <c r="BL142" s="1043"/>
      <c r="BM142" s="1043"/>
      <c r="BN142" s="1044"/>
    </row>
    <row r="143" spans="2:66" ht="20.25" customHeight="1">
      <c r="B143" s="946">
        <f>B141+1</f>
        <v>64</v>
      </c>
      <c r="C143" s="1002"/>
      <c r="D143" s="1003"/>
      <c r="E143" s="858"/>
      <c r="F143" s="978"/>
      <c r="G143" s="1004"/>
      <c r="H143" s="1005"/>
      <c r="I143" s="981"/>
      <c r="J143" s="982"/>
      <c r="K143" s="981"/>
      <c r="L143" s="982"/>
      <c r="M143" s="1008"/>
      <c r="N143" s="1009"/>
      <c r="O143" s="1010"/>
      <c r="P143" s="1011"/>
      <c r="Q143" s="1011"/>
      <c r="R143" s="1005"/>
      <c r="S143" s="987"/>
      <c r="T143" s="988"/>
      <c r="U143" s="988"/>
      <c r="V143" s="988"/>
      <c r="W143" s="989"/>
      <c r="X143" s="1029" t="s">
        <v>882</v>
      </c>
      <c r="Z143" s="1030"/>
      <c r="AA143" s="1015"/>
      <c r="AB143" s="1016"/>
      <c r="AC143" s="1016"/>
      <c r="AD143" s="1016"/>
      <c r="AE143" s="1016"/>
      <c r="AF143" s="1016"/>
      <c r="AG143" s="1017"/>
      <c r="AH143" s="1015"/>
      <c r="AI143" s="1016"/>
      <c r="AJ143" s="1016"/>
      <c r="AK143" s="1016"/>
      <c r="AL143" s="1016"/>
      <c r="AM143" s="1016"/>
      <c r="AN143" s="1017"/>
      <c r="AO143" s="1015"/>
      <c r="AP143" s="1016"/>
      <c r="AQ143" s="1016"/>
      <c r="AR143" s="1016"/>
      <c r="AS143" s="1016"/>
      <c r="AT143" s="1016"/>
      <c r="AU143" s="1017"/>
      <c r="AV143" s="1015"/>
      <c r="AW143" s="1016"/>
      <c r="AX143" s="1016"/>
      <c r="AY143" s="1016"/>
      <c r="AZ143" s="1016"/>
      <c r="BA143" s="1016"/>
      <c r="BB143" s="1017"/>
      <c r="BC143" s="1015"/>
      <c r="BD143" s="1016"/>
      <c r="BE143" s="1018"/>
      <c r="BF143" s="1019"/>
      <c r="BG143" s="1020"/>
      <c r="BH143" s="1021"/>
      <c r="BI143" s="1022"/>
      <c r="BJ143" s="1023"/>
      <c r="BK143" s="1024"/>
      <c r="BL143" s="1024"/>
      <c r="BM143" s="1024"/>
      <c r="BN143" s="1025"/>
    </row>
    <row r="144" spans="2:66" ht="20.25" customHeight="1">
      <c r="B144" s="975"/>
      <c r="C144" s="976"/>
      <c r="D144" s="977"/>
      <c r="E144" s="858"/>
      <c r="F144" s="978"/>
      <c r="G144" s="1031"/>
      <c r="H144" s="1032"/>
      <c r="I144" s="1033"/>
      <c r="J144" s="1034">
        <f>G143</f>
        <v>0</v>
      </c>
      <c r="K144" s="1033"/>
      <c r="L144" s="1034">
        <f>M143</f>
        <v>0</v>
      </c>
      <c r="M144" s="1035"/>
      <c r="N144" s="1036"/>
      <c r="O144" s="1037"/>
      <c r="P144" s="1038"/>
      <c r="Q144" s="1038"/>
      <c r="R144" s="1032"/>
      <c r="S144" s="987"/>
      <c r="T144" s="988"/>
      <c r="U144" s="988"/>
      <c r="V144" s="988"/>
      <c r="W144" s="989"/>
      <c r="X144" s="1026" t="s">
        <v>885</v>
      </c>
      <c r="Y144" s="1027"/>
      <c r="Z144" s="1028"/>
      <c r="AA144" s="993" t="str">
        <f>IF(AA143="","",VLOOKUP(AA143,'シフト記号表（従来型・ユニット型共通）'!$C$6:$L$47,10,FALSE))</f>
        <v/>
      </c>
      <c r="AB144" s="994" t="str">
        <f>IF(AB143="","",VLOOKUP(AB143,'シフト記号表（従来型・ユニット型共通）'!$C$6:$L$47,10,FALSE))</f>
        <v/>
      </c>
      <c r="AC144" s="994" t="str">
        <f>IF(AC143="","",VLOOKUP(AC143,'シフト記号表（従来型・ユニット型共通）'!$C$6:$L$47,10,FALSE))</f>
        <v/>
      </c>
      <c r="AD144" s="994" t="str">
        <f>IF(AD143="","",VLOOKUP(AD143,'シフト記号表（従来型・ユニット型共通）'!$C$6:$L$47,10,FALSE))</f>
        <v/>
      </c>
      <c r="AE144" s="994" t="str">
        <f>IF(AE143="","",VLOOKUP(AE143,'シフト記号表（従来型・ユニット型共通）'!$C$6:$L$47,10,FALSE))</f>
        <v/>
      </c>
      <c r="AF144" s="994" t="str">
        <f>IF(AF143="","",VLOOKUP(AF143,'シフト記号表（従来型・ユニット型共通）'!$C$6:$L$47,10,FALSE))</f>
        <v/>
      </c>
      <c r="AG144" s="995" t="str">
        <f>IF(AG143="","",VLOOKUP(AG143,'シフト記号表（従来型・ユニット型共通）'!$C$6:$L$47,10,FALSE))</f>
        <v/>
      </c>
      <c r="AH144" s="993" t="str">
        <f>IF(AH143="","",VLOOKUP(AH143,'シフト記号表（従来型・ユニット型共通）'!$C$6:$L$47,10,FALSE))</f>
        <v/>
      </c>
      <c r="AI144" s="994" t="str">
        <f>IF(AI143="","",VLOOKUP(AI143,'シフト記号表（従来型・ユニット型共通）'!$C$6:$L$47,10,FALSE))</f>
        <v/>
      </c>
      <c r="AJ144" s="994" t="str">
        <f>IF(AJ143="","",VLOOKUP(AJ143,'シフト記号表（従来型・ユニット型共通）'!$C$6:$L$47,10,FALSE))</f>
        <v/>
      </c>
      <c r="AK144" s="994" t="str">
        <f>IF(AK143="","",VLOOKUP(AK143,'シフト記号表（従来型・ユニット型共通）'!$C$6:$L$47,10,FALSE))</f>
        <v/>
      </c>
      <c r="AL144" s="994" t="str">
        <f>IF(AL143="","",VLOOKUP(AL143,'シフト記号表（従来型・ユニット型共通）'!$C$6:$L$47,10,FALSE))</f>
        <v/>
      </c>
      <c r="AM144" s="994" t="str">
        <f>IF(AM143="","",VLOOKUP(AM143,'シフト記号表（従来型・ユニット型共通）'!$C$6:$L$47,10,FALSE))</f>
        <v/>
      </c>
      <c r="AN144" s="995" t="str">
        <f>IF(AN143="","",VLOOKUP(AN143,'シフト記号表（従来型・ユニット型共通）'!$C$6:$L$47,10,FALSE))</f>
        <v/>
      </c>
      <c r="AO144" s="993" t="str">
        <f>IF(AO143="","",VLOOKUP(AO143,'シフト記号表（従来型・ユニット型共通）'!$C$6:$L$47,10,FALSE))</f>
        <v/>
      </c>
      <c r="AP144" s="994" t="str">
        <f>IF(AP143="","",VLOOKUP(AP143,'シフト記号表（従来型・ユニット型共通）'!$C$6:$L$47,10,FALSE))</f>
        <v/>
      </c>
      <c r="AQ144" s="994" t="str">
        <f>IF(AQ143="","",VLOOKUP(AQ143,'シフト記号表（従来型・ユニット型共通）'!$C$6:$L$47,10,FALSE))</f>
        <v/>
      </c>
      <c r="AR144" s="994" t="str">
        <f>IF(AR143="","",VLOOKUP(AR143,'シフト記号表（従来型・ユニット型共通）'!$C$6:$L$47,10,FALSE))</f>
        <v/>
      </c>
      <c r="AS144" s="994" t="str">
        <f>IF(AS143="","",VLOOKUP(AS143,'シフト記号表（従来型・ユニット型共通）'!$C$6:$L$47,10,FALSE))</f>
        <v/>
      </c>
      <c r="AT144" s="994" t="str">
        <f>IF(AT143="","",VLOOKUP(AT143,'シフト記号表（従来型・ユニット型共通）'!$C$6:$L$47,10,FALSE))</f>
        <v/>
      </c>
      <c r="AU144" s="995" t="str">
        <f>IF(AU143="","",VLOOKUP(AU143,'シフト記号表（従来型・ユニット型共通）'!$C$6:$L$47,10,FALSE))</f>
        <v/>
      </c>
      <c r="AV144" s="993" t="str">
        <f>IF(AV143="","",VLOOKUP(AV143,'シフト記号表（従来型・ユニット型共通）'!$C$6:$L$47,10,FALSE))</f>
        <v/>
      </c>
      <c r="AW144" s="994" t="str">
        <f>IF(AW143="","",VLOOKUP(AW143,'シフト記号表（従来型・ユニット型共通）'!$C$6:$L$47,10,FALSE))</f>
        <v/>
      </c>
      <c r="AX144" s="994" t="str">
        <f>IF(AX143="","",VLOOKUP(AX143,'シフト記号表（従来型・ユニット型共通）'!$C$6:$L$47,10,FALSE))</f>
        <v/>
      </c>
      <c r="AY144" s="994" t="str">
        <f>IF(AY143="","",VLOOKUP(AY143,'シフト記号表（従来型・ユニット型共通）'!$C$6:$L$47,10,FALSE))</f>
        <v/>
      </c>
      <c r="AZ144" s="994" t="str">
        <f>IF(AZ143="","",VLOOKUP(AZ143,'シフト記号表（従来型・ユニット型共通）'!$C$6:$L$47,10,FALSE))</f>
        <v/>
      </c>
      <c r="BA144" s="994" t="str">
        <f>IF(BA143="","",VLOOKUP(BA143,'シフト記号表（従来型・ユニット型共通）'!$C$6:$L$47,10,FALSE))</f>
        <v/>
      </c>
      <c r="BB144" s="995" t="str">
        <f>IF(BB143="","",VLOOKUP(BB143,'シフト記号表（従来型・ユニット型共通）'!$C$6:$L$47,10,FALSE))</f>
        <v/>
      </c>
      <c r="BC144" s="993" t="str">
        <f>IF(BC143="","",VLOOKUP(BC143,'シフト記号表（従来型・ユニット型共通）'!$C$6:$L$47,10,FALSE))</f>
        <v/>
      </c>
      <c r="BD144" s="994" t="str">
        <f>IF(BD143="","",VLOOKUP(BD143,'シフト記号表（従来型・ユニット型共通）'!$C$6:$L$47,10,FALSE))</f>
        <v/>
      </c>
      <c r="BE144" s="994" t="str">
        <f>IF(BE143="","",VLOOKUP(BE143,'シフト記号表（従来型・ユニット型共通）'!$C$6:$L$47,10,FALSE))</f>
        <v/>
      </c>
      <c r="BF144" s="1039">
        <f>IF($BI$3="４週",SUM(AA144:BB144),IF($BI$3="暦月",SUM(AA144:BE144),""))</f>
        <v>0</v>
      </c>
      <c r="BG144" s="1040"/>
      <c r="BH144" s="1041">
        <f>IF($BI$3="４週",BF144/4,IF($BI$3="暦月",(BF144/($BI$8/7)),""))</f>
        <v>0</v>
      </c>
      <c r="BI144" s="1040"/>
      <c r="BJ144" s="1042"/>
      <c r="BK144" s="1043"/>
      <c r="BL144" s="1043"/>
      <c r="BM144" s="1043"/>
      <c r="BN144" s="1044"/>
    </row>
    <row r="145" spans="2:66" ht="20.25" customHeight="1">
      <c r="B145" s="946">
        <f>B143+1</f>
        <v>65</v>
      </c>
      <c r="C145" s="1002"/>
      <c r="D145" s="1003"/>
      <c r="E145" s="858"/>
      <c r="F145" s="978"/>
      <c r="G145" s="1004"/>
      <c r="H145" s="1005"/>
      <c r="I145" s="981"/>
      <c r="J145" s="982"/>
      <c r="K145" s="981"/>
      <c r="L145" s="982"/>
      <c r="M145" s="1008"/>
      <c r="N145" s="1009"/>
      <c r="O145" s="1010"/>
      <c r="P145" s="1011"/>
      <c r="Q145" s="1011"/>
      <c r="R145" s="1005"/>
      <c r="S145" s="987"/>
      <c r="T145" s="988"/>
      <c r="U145" s="988"/>
      <c r="V145" s="988"/>
      <c r="W145" s="989"/>
      <c r="X145" s="1029" t="s">
        <v>882</v>
      </c>
      <c r="Z145" s="1030"/>
      <c r="AA145" s="1015"/>
      <c r="AB145" s="1016"/>
      <c r="AC145" s="1016"/>
      <c r="AD145" s="1016"/>
      <c r="AE145" s="1016"/>
      <c r="AF145" s="1016"/>
      <c r="AG145" s="1017"/>
      <c r="AH145" s="1015"/>
      <c r="AI145" s="1016"/>
      <c r="AJ145" s="1016"/>
      <c r="AK145" s="1016"/>
      <c r="AL145" s="1016"/>
      <c r="AM145" s="1016"/>
      <c r="AN145" s="1017"/>
      <c r="AO145" s="1015"/>
      <c r="AP145" s="1016"/>
      <c r="AQ145" s="1016"/>
      <c r="AR145" s="1016"/>
      <c r="AS145" s="1016"/>
      <c r="AT145" s="1016"/>
      <c r="AU145" s="1017"/>
      <c r="AV145" s="1015"/>
      <c r="AW145" s="1016"/>
      <c r="AX145" s="1016"/>
      <c r="AY145" s="1016"/>
      <c r="AZ145" s="1016"/>
      <c r="BA145" s="1016"/>
      <c r="BB145" s="1017"/>
      <c r="BC145" s="1015"/>
      <c r="BD145" s="1016"/>
      <c r="BE145" s="1018"/>
      <c r="BF145" s="1019"/>
      <c r="BG145" s="1020"/>
      <c r="BH145" s="1021"/>
      <c r="BI145" s="1022"/>
      <c r="BJ145" s="1023"/>
      <c r="BK145" s="1024"/>
      <c r="BL145" s="1024"/>
      <c r="BM145" s="1024"/>
      <c r="BN145" s="1025"/>
    </row>
    <row r="146" spans="2:66" ht="20.25" customHeight="1">
      <c r="B146" s="975"/>
      <c r="C146" s="976"/>
      <c r="D146" s="977"/>
      <c r="E146" s="858"/>
      <c r="F146" s="978"/>
      <c r="G146" s="1031"/>
      <c r="H146" s="1032"/>
      <c r="I146" s="1033"/>
      <c r="J146" s="1034">
        <f>G145</f>
        <v>0</v>
      </c>
      <c r="K146" s="1033"/>
      <c r="L146" s="1034">
        <f>M145</f>
        <v>0</v>
      </c>
      <c r="M146" s="1035"/>
      <c r="N146" s="1036"/>
      <c r="O146" s="1037"/>
      <c r="P146" s="1038"/>
      <c r="Q146" s="1038"/>
      <c r="R146" s="1032"/>
      <c r="S146" s="987"/>
      <c r="T146" s="988"/>
      <c r="U146" s="988"/>
      <c r="V146" s="988"/>
      <c r="W146" s="989"/>
      <c r="X146" s="1026" t="s">
        <v>885</v>
      </c>
      <c r="Y146" s="1027"/>
      <c r="Z146" s="1028"/>
      <c r="AA146" s="993" t="str">
        <f>IF(AA145="","",VLOOKUP(AA145,'シフト記号表（従来型・ユニット型共通）'!$C$6:$L$47,10,FALSE))</f>
        <v/>
      </c>
      <c r="AB146" s="994" t="str">
        <f>IF(AB145="","",VLOOKUP(AB145,'シフト記号表（従来型・ユニット型共通）'!$C$6:$L$47,10,FALSE))</f>
        <v/>
      </c>
      <c r="AC146" s="994" t="str">
        <f>IF(AC145="","",VLOOKUP(AC145,'シフト記号表（従来型・ユニット型共通）'!$C$6:$L$47,10,FALSE))</f>
        <v/>
      </c>
      <c r="AD146" s="994" t="str">
        <f>IF(AD145="","",VLOOKUP(AD145,'シフト記号表（従来型・ユニット型共通）'!$C$6:$L$47,10,FALSE))</f>
        <v/>
      </c>
      <c r="AE146" s="994" t="str">
        <f>IF(AE145="","",VLOOKUP(AE145,'シフト記号表（従来型・ユニット型共通）'!$C$6:$L$47,10,FALSE))</f>
        <v/>
      </c>
      <c r="AF146" s="994" t="str">
        <f>IF(AF145="","",VLOOKUP(AF145,'シフト記号表（従来型・ユニット型共通）'!$C$6:$L$47,10,FALSE))</f>
        <v/>
      </c>
      <c r="AG146" s="995" t="str">
        <f>IF(AG145="","",VLOOKUP(AG145,'シフト記号表（従来型・ユニット型共通）'!$C$6:$L$47,10,FALSE))</f>
        <v/>
      </c>
      <c r="AH146" s="993" t="str">
        <f>IF(AH145="","",VLOOKUP(AH145,'シフト記号表（従来型・ユニット型共通）'!$C$6:$L$47,10,FALSE))</f>
        <v/>
      </c>
      <c r="AI146" s="994" t="str">
        <f>IF(AI145="","",VLOOKUP(AI145,'シフト記号表（従来型・ユニット型共通）'!$C$6:$L$47,10,FALSE))</f>
        <v/>
      </c>
      <c r="AJ146" s="994" t="str">
        <f>IF(AJ145="","",VLOOKUP(AJ145,'シフト記号表（従来型・ユニット型共通）'!$C$6:$L$47,10,FALSE))</f>
        <v/>
      </c>
      <c r="AK146" s="994" t="str">
        <f>IF(AK145="","",VLOOKUP(AK145,'シフト記号表（従来型・ユニット型共通）'!$C$6:$L$47,10,FALSE))</f>
        <v/>
      </c>
      <c r="AL146" s="994" t="str">
        <f>IF(AL145="","",VLOOKUP(AL145,'シフト記号表（従来型・ユニット型共通）'!$C$6:$L$47,10,FALSE))</f>
        <v/>
      </c>
      <c r="AM146" s="994" t="str">
        <f>IF(AM145="","",VLOOKUP(AM145,'シフト記号表（従来型・ユニット型共通）'!$C$6:$L$47,10,FALSE))</f>
        <v/>
      </c>
      <c r="AN146" s="995" t="str">
        <f>IF(AN145="","",VLOOKUP(AN145,'シフト記号表（従来型・ユニット型共通）'!$C$6:$L$47,10,FALSE))</f>
        <v/>
      </c>
      <c r="AO146" s="993" t="str">
        <f>IF(AO145="","",VLOOKUP(AO145,'シフト記号表（従来型・ユニット型共通）'!$C$6:$L$47,10,FALSE))</f>
        <v/>
      </c>
      <c r="AP146" s="994" t="str">
        <f>IF(AP145="","",VLOOKUP(AP145,'シフト記号表（従来型・ユニット型共通）'!$C$6:$L$47,10,FALSE))</f>
        <v/>
      </c>
      <c r="AQ146" s="994" t="str">
        <f>IF(AQ145="","",VLOOKUP(AQ145,'シフト記号表（従来型・ユニット型共通）'!$C$6:$L$47,10,FALSE))</f>
        <v/>
      </c>
      <c r="AR146" s="994" t="str">
        <f>IF(AR145="","",VLOOKUP(AR145,'シフト記号表（従来型・ユニット型共通）'!$C$6:$L$47,10,FALSE))</f>
        <v/>
      </c>
      <c r="AS146" s="994" t="str">
        <f>IF(AS145="","",VLOOKUP(AS145,'シフト記号表（従来型・ユニット型共通）'!$C$6:$L$47,10,FALSE))</f>
        <v/>
      </c>
      <c r="AT146" s="994" t="str">
        <f>IF(AT145="","",VLOOKUP(AT145,'シフト記号表（従来型・ユニット型共通）'!$C$6:$L$47,10,FALSE))</f>
        <v/>
      </c>
      <c r="AU146" s="995" t="str">
        <f>IF(AU145="","",VLOOKUP(AU145,'シフト記号表（従来型・ユニット型共通）'!$C$6:$L$47,10,FALSE))</f>
        <v/>
      </c>
      <c r="AV146" s="993" t="str">
        <f>IF(AV145="","",VLOOKUP(AV145,'シフト記号表（従来型・ユニット型共通）'!$C$6:$L$47,10,FALSE))</f>
        <v/>
      </c>
      <c r="AW146" s="994" t="str">
        <f>IF(AW145="","",VLOOKUP(AW145,'シフト記号表（従来型・ユニット型共通）'!$C$6:$L$47,10,FALSE))</f>
        <v/>
      </c>
      <c r="AX146" s="994" t="str">
        <f>IF(AX145="","",VLOOKUP(AX145,'シフト記号表（従来型・ユニット型共通）'!$C$6:$L$47,10,FALSE))</f>
        <v/>
      </c>
      <c r="AY146" s="994" t="str">
        <f>IF(AY145="","",VLOOKUP(AY145,'シフト記号表（従来型・ユニット型共通）'!$C$6:$L$47,10,FALSE))</f>
        <v/>
      </c>
      <c r="AZ146" s="994" t="str">
        <f>IF(AZ145="","",VLOOKUP(AZ145,'シフト記号表（従来型・ユニット型共通）'!$C$6:$L$47,10,FALSE))</f>
        <v/>
      </c>
      <c r="BA146" s="994" t="str">
        <f>IF(BA145="","",VLOOKUP(BA145,'シフト記号表（従来型・ユニット型共通）'!$C$6:$L$47,10,FALSE))</f>
        <v/>
      </c>
      <c r="BB146" s="995" t="str">
        <f>IF(BB145="","",VLOOKUP(BB145,'シフト記号表（従来型・ユニット型共通）'!$C$6:$L$47,10,FALSE))</f>
        <v/>
      </c>
      <c r="BC146" s="993" t="str">
        <f>IF(BC145="","",VLOOKUP(BC145,'シフト記号表（従来型・ユニット型共通）'!$C$6:$L$47,10,FALSE))</f>
        <v/>
      </c>
      <c r="BD146" s="994" t="str">
        <f>IF(BD145="","",VLOOKUP(BD145,'シフト記号表（従来型・ユニット型共通）'!$C$6:$L$47,10,FALSE))</f>
        <v/>
      </c>
      <c r="BE146" s="994" t="str">
        <f>IF(BE145="","",VLOOKUP(BE145,'シフト記号表（従来型・ユニット型共通）'!$C$6:$L$47,10,FALSE))</f>
        <v/>
      </c>
      <c r="BF146" s="1039">
        <f>IF($BI$3="４週",SUM(AA146:BB146),IF($BI$3="暦月",SUM(AA146:BE146),""))</f>
        <v>0</v>
      </c>
      <c r="BG146" s="1040"/>
      <c r="BH146" s="1041">
        <f>IF($BI$3="４週",BF146/4,IF($BI$3="暦月",(BF146/($BI$8/7)),""))</f>
        <v>0</v>
      </c>
      <c r="BI146" s="1040"/>
      <c r="BJ146" s="1042"/>
      <c r="BK146" s="1043"/>
      <c r="BL146" s="1043"/>
      <c r="BM146" s="1043"/>
      <c r="BN146" s="1044"/>
    </row>
    <row r="147" spans="2:66" ht="20.25" customHeight="1">
      <c r="B147" s="946">
        <f>B145+1</f>
        <v>66</v>
      </c>
      <c r="C147" s="1002"/>
      <c r="D147" s="1003"/>
      <c r="E147" s="858"/>
      <c r="F147" s="978"/>
      <c r="G147" s="1004"/>
      <c r="H147" s="1005"/>
      <c r="I147" s="981"/>
      <c r="J147" s="982"/>
      <c r="K147" s="981"/>
      <c r="L147" s="982"/>
      <c r="M147" s="1008"/>
      <c r="N147" s="1009"/>
      <c r="O147" s="1010"/>
      <c r="P147" s="1011"/>
      <c r="Q147" s="1011"/>
      <c r="R147" s="1005"/>
      <c r="S147" s="987"/>
      <c r="T147" s="988"/>
      <c r="U147" s="988"/>
      <c r="V147" s="988"/>
      <c r="W147" s="989"/>
      <c r="X147" s="1029" t="s">
        <v>882</v>
      </c>
      <c r="Z147" s="1030"/>
      <c r="AA147" s="1015"/>
      <c r="AB147" s="1016"/>
      <c r="AC147" s="1016"/>
      <c r="AD147" s="1016"/>
      <c r="AE147" s="1016"/>
      <c r="AF147" s="1016"/>
      <c r="AG147" s="1017"/>
      <c r="AH147" s="1015"/>
      <c r="AI147" s="1016"/>
      <c r="AJ147" s="1016"/>
      <c r="AK147" s="1016"/>
      <c r="AL147" s="1016"/>
      <c r="AM147" s="1016"/>
      <c r="AN147" s="1017"/>
      <c r="AO147" s="1015"/>
      <c r="AP147" s="1016"/>
      <c r="AQ147" s="1016"/>
      <c r="AR147" s="1016"/>
      <c r="AS147" s="1016"/>
      <c r="AT147" s="1016"/>
      <c r="AU147" s="1017"/>
      <c r="AV147" s="1015"/>
      <c r="AW147" s="1016"/>
      <c r="AX147" s="1016"/>
      <c r="AY147" s="1016"/>
      <c r="AZ147" s="1016"/>
      <c r="BA147" s="1016"/>
      <c r="BB147" s="1017"/>
      <c r="BC147" s="1015"/>
      <c r="BD147" s="1016"/>
      <c r="BE147" s="1018"/>
      <c r="BF147" s="1019"/>
      <c r="BG147" s="1020"/>
      <c r="BH147" s="1021"/>
      <c r="BI147" s="1022"/>
      <c r="BJ147" s="1023"/>
      <c r="BK147" s="1024"/>
      <c r="BL147" s="1024"/>
      <c r="BM147" s="1024"/>
      <c r="BN147" s="1025"/>
    </row>
    <row r="148" spans="2:66" ht="20.25" customHeight="1">
      <c r="B148" s="975"/>
      <c r="C148" s="976"/>
      <c r="D148" s="977"/>
      <c r="E148" s="858"/>
      <c r="F148" s="978"/>
      <c r="G148" s="1031"/>
      <c r="H148" s="1032"/>
      <c r="I148" s="1033"/>
      <c r="J148" s="1034">
        <f>G147</f>
        <v>0</v>
      </c>
      <c r="K148" s="1033"/>
      <c r="L148" s="1034">
        <f>M147</f>
        <v>0</v>
      </c>
      <c r="M148" s="1035"/>
      <c r="N148" s="1036"/>
      <c r="O148" s="1037"/>
      <c r="P148" s="1038"/>
      <c r="Q148" s="1038"/>
      <c r="R148" s="1032"/>
      <c r="S148" s="987"/>
      <c r="T148" s="988"/>
      <c r="U148" s="988"/>
      <c r="V148" s="988"/>
      <c r="W148" s="989"/>
      <c r="X148" s="1026" t="s">
        <v>885</v>
      </c>
      <c r="Y148" s="1027"/>
      <c r="Z148" s="1028"/>
      <c r="AA148" s="993" t="str">
        <f>IF(AA147="","",VLOOKUP(AA147,'シフト記号表（従来型・ユニット型共通）'!$C$6:$L$47,10,FALSE))</f>
        <v/>
      </c>
      <c r="AB148" s="994" t="str">
        <f>IF(AB147="","",VLOOKUP(AB147,'シフト記号表（従来型・ユニット型共通）'!$C$6:$L$47,10,FALSE))</f>
        <v/>
      </c>
      <c r="AC148" s="994" t="str">
        <f>IF(AC147="","",VLOOKUP(AC147,'シフト記号表（従来型・ユニット型共通）'!$C$6:$L$47,10,FALSE))</f>
        <v/>
      </c>
      <c r="AD148" s="994" t="str">
        <f>IF(AD147="","",VLOOKUP(AD147,'シフト記号表（従来型・ユニット型共通）'!$C$6:$L$47,10,FALSE))</f>
        <v/>
      </c>
      <c r="AE148" s="994" t="str">
        <f>IF(AE147="","",VLOOKUP(AE147,'シフト記号表（従来型・ユニット型共通）'!$C$6:$L$47,10,FALSE))</f>
        <v/>
      </c>
      <c r="AF148" s="994" t="str">
        <f>IF(AF147="","",VLOOKUP(AF147,'シフト記号表（従来型・ユニット型共通）'!$C$6:$L$47,10,FALSE))</f>
        <v/>
      </c>
      <c r="AG148" s="995" t="str">
        <f>IF(AG147="","",VLOOKUP(AG147,'シフト記号表（従来型・ユニット型共通）'!$C$6:$L$47,10,FALSE))</f>
        <v/>
      </c>
      <c r="AH148" s="993" t="str">
        <f>IF(AH147="","",VLOOKUP(AH147,'シフト記号表（従来型・ユニット型共通）'!$C$6:$L$47,10,FALSE))</f>
        <v/>
      </c>
      <c r="AI148" s="994" t="str">
        <f>IF(AI147="","",VLOOKUP(AI147,'シフト記号表（従来型・ユニット型共通）'!$C$6:$L$47,10,FALSE))</f>
        <v/>
      </c>
      <c r="AJ148" s="994" t="str">
        <f>IF(AJ147="","",VLOOKUP(AJ147,'シフト記号表（従来型・ユニット型共通）'!$C$6:$L$47,10,FALSE))</f>
        <v/>
      </c>
      <c r="AK148" s="994" t="str">
        <f>IF(AK147="","",VLOOKUP(AK147,'シフト記号表（従来型・ユニット型共通）'!$C$6:$L$47,10,FALSE))</f>
        <v/>
      </c>
      <c r="AL148" s="994" t="str">
        <f>IF(AL147="","",VLOOKUP(AL147,'シフト記号表（従来型・ユニット型共通）'!$C$6:$L$47,10,FALSE))</f>
        <v/>
      </c>
      <c r="AM148" s="994" t="str">
        <f>IF(AM147="","",VLOOKUP(AM147,'シフト記号表（従来型・ユニット型共通）'!$C$6:$L$47,10,FALSE))</f>
        <v/>
      </c>
      <c r="AN148" s="995" t="str">
        <f>IF(AN147="","",VLOOKUP(AN147,'シフト記号表（従来型・ユニット型共通）'!$C$6:$L$47,10,FALSE))</f>
        <v/>
      </c>
      <c r="AO148" s="993" t="str">
        <f>IF(AO147="","",VLOOKUP(AO147,'シフト記号表（従来型・ユニット型共通）'!$C$6:$L$47,10,FALSE))</f>
        <v/>
      </c>
      <c r="AP148" s="994" t="str">
        <f>IF(AP147="","",VLOOKUP(AP147,'シフト記号表（従来型・ユニット型共通）'!$C$6:$L$47,10,FALSE))</f>
        <v/>
      </c>
      <c r="AQ148" s="994" t="str">
        <f>IF(AQ147="","",VLOOKUP(AQ147,'シフト記号表（従来型・ユニット型共通）'!$C$6:$L$47,10,FALSE))</f>
        <v/>
      </c>
      <c r="AR148" s="994" t="str">
        <f>IF(AR147="","",VLOOKUP(AR147,'シフト記号表（従来型・ユニット型共通）'!$C$6:$L$47,10,FALSE))</f>
        <v/>
      </c>
      <c r="AS148" s="994" t="str">
        <f>IF(AS147="","",VLOOKUP(AS147,'シフト記号表（従来型・ユニット型共通）'!$C$6:$L$47,10,FALSE))</f>
        <v/>
      </c>
      <c r="AT148" s="994" t="str">
        <f>IF(AT147="","",VLOOKUP(AT147,'シフト記号表（従来型・ユニット型共通）'!$C$6:$L$47,10,FALSE))</f>
        <v/>
      </c>
      <c r="AU148" s="995" t="str">
        <f>IF(AU147="","",VLOOKUP(AU147,'シフト記号表（従来型・ユニット型共通）'!$C$6:$L$47,10,FALSE))</f>
        <v/>
      </c>
      <c r="AV148" s="993" t="str">
        <f>IF(AV147="","",VLOOKUP(AV147,'シフト記号表（従来型・ユニット型共通）'!$C$6:$L$47,10,FALSE))</f>
        <v/>
      </c>
      <c r="AW148" s="994" t="str">
        <f>IF(AW147="","",VLOOKUP(AW147,'シフト記号表（従来型・ユニット型共通）'!$C$6:$L$47,10,FALSE))</f>
        <v/>
      </c>
      <c r="AX148" s="994" t="str">
        <f>IF(AX147="","",VLOOKUP(AX147,'シフト記号表（従来型・ユニット型共通）'!$C$6:$L$47,10,FALSE))</f>
        <v/>
      </c>
      <c r="AY148" s="994" t="str">
        <f>IF(AY147="","",VLOOKUP(AY147,'シフト記号表（従来型・ユニット型共通）'!$C$6:$L$47,10,FALSE))</f>
        <v/>
      </c>
      <c r="AZ148" s="994" t="str">
        <f>IF(AZ147="","",VLOOKUP(AZ147,'シフト記号表（従来型・ユニット型共通）'!$C$6:$L$47,10,FALSE))</f>
        <v/>
      </c>
      <c r="BA148" s="994" t="str">
        <f>IF(BA147="","",VLOOKUP(BA147,'シフト記号表（従来型・ユニット型共通）'!$C$6:$L$47,10,FALSE))</f>
        <v/>
      </c>
      <c r="BB148" s="995" t="str">
        <f>IF(BB147="","",VLOOKUP(BB147,'シフト記号表（従来型・ユニット型共通）'!$C$6:$L$47,10,FALSE))</f>
        <v/>
      </c>
      <c r="BC148" s="993" t="str">
        <f>IF(BC147="","",VLOOKUP(BC147,'シフト記号表（従来型・ユニット型共通）'!$C$6:$L$47,10,FALSE))</f>
        <v/>
      </c>
      <c r="BD148" s="994" t="str">
        <f>IF(BD147="","",VLOOKUP(BD147,'シフト記号表（従来型・ユニット型共通）'!$C$6:$L$47,10,FALSE))</f>
        <v/>
      </c>
      <c r="BE148" s="994" t="str">
        <f>IF(BE147="","",VLOOKUP(BE147,'シフト記号表（従来型・ユニット型共通）'!$C$6:$L$47,10,FALSE))</f>
        <v/>
      </c>
      <c r="BF148" s="1039">
        <f>IF($BI$3="４週",SUM(AA148:BB148),IF($BI$3="暦月",SUM(AA148:BE148),""))</f>
        <v>0</v>
      </c>
      <c r="BG148" s="1040"/>
      <c r="BH148" s="1041">
        <f>IF($BI$3="４週",BF148/4,IF($BI$3="暦月",(BF148/($BI$8/7)),""))</f>
        <v>0</v>
      </c>
      <c r="BI148" s="1040"/>
      <c r="BJ148" s="1042"/>
      <c r="BK148" s="1043"/>
      <c r="BL148" s="1043"/>
      <c r="BM148" s="1043"/>
      <c r="BN148" s="1044"/>
    </row>
    <row r="149" spans="2:66" ht="20.25" customHeight="1">
      <c r="B149" s="946">
        <f>B147+1</f>
        <v>67</v>
      </c>
      <c r="C149" s="1002"/>
      <c r="D149" s="1003"/>
      <c r="E149" s="858"/>
      <c r="F149" s="978"/>
      <c r="G149" s="1004"/>
      <c r="H149" s="1005"/>
      <c r="I149" s="981"/>
      <c r="J149" s="982"/>
      <c r="K149" s="981"/>
      <c r="L149" s="982"/>
      <c r="M149" s="1008"/>
      <c r="N149" s="1009"/>
      <c r="O149" s="1010"/>
      <c r="P149" s="1011"/>
      <c r="Q149" s="1011"/>
      <c r="R149" s="1005"/>
      <c r="S149" s="987"/>
      <c r="T149" s="988"/>
      <c r="U149" s="988"/>
      <c r="V149" s="988"/>
      <c r="W149" s="989"/>
      <c r="X149" s="1029" t="s">
        <v>882</v>
      </c>
      <c r="Z149" s="1030"/>
      <c r="AA149" s="1015"/>
      <c r="AB149" s="1016"/>
      <c r="AC149" s="1016"/>
      <c r="AD149" s="1016"/>
      <c r="AE149" s="1016"/>
      <c r="AF149" s="1016"/>
      <c r="AG149" s="1017"/>
      <c r="AH149" s="1015"/>
      <c r="AI149" s="1016"/>
      <c r="AJ149" s="1016"/>
      <c r="AK149" s="1016"/>
      <c r="AL149" s="1016"/>
      <c r="AM149" s="1016"/>
      <c r="AN149" s="1017"/>
      <c r="AO149" s="1015"/>
      <c r="AP149" s="1016"/>
      <c r="AQ149" s="1016"/>
      <c r="AR149" s="1016"/>
      <c r="AS149" s="1016"/>
      <c r="AT149" s="1016"/>
      <c r="AU149" s="1017"/>
      <c r="AV149" s="1015"/>
      <c r="AW149" s="1016"/>
      <c r="AX149" s="1016"/>
      <c r="AY149" s="1016"/>
      <c r="AZ149" s="1016"/>
      <c r="BA149" s="1016"/>
      <c r="BB149" s="1017"/>
      <c r="BC149" s="1015"/>
      <c r="BD149" s="1016"/>
      <c r="BE149" s="1018"/>
      <c r="BF149" s="1019"/>
      <c r="BG149" s="1020"/>
      <c r="BH149" s="1021"/>
      <c r="BI149" s="1022"/>
      <c r="BJ149" s="1023"/>
      <c r="BK149" s="1024"/>
      <c r="BL149" s="1024"/>
      <c r="BM149" s="1024"/>
      <c r="BN149" s="1025"/>
    </row>
    <row r="150" spans="2:66" ht="20.25" customHeight="1">
      <c r="B150" s="975"/>
      <c r="C150" s="976"/>
      <c r="D150" s="977"/>
      <c r="E150" s="858"/>
      <c r="F150" s="978"/>
      <c r="G150" s="1031"/>
      <c r="H150" s="1032"/>
      <c r="I150" s="1033"/>
      <c r="J150" s="1034">
        <f>G149</f>
        <v>0</v>
      </c>
      <c r="K150" s="1033"/>
      <c r="L150" s="1034">
        <f>M149</f>
        <v>0</v>
      </c>
      <c r="M150" s="1035"/>
      <c r="N150" s="1036"/>
      <c r="O150" s="1037"/>
      <c r="P150" s="1038"/>
      <c r="Q150" s="1038"/>
      <c r="R150" s="1032"/>
      <c r="S150" s="987"/>
      <c r="T150" s="988"/>
      <c r="U150" s="988"/>
      <c r="V150" s="988"/>
      <c r="W150" s="989"/>
      <c r="X150" s="1026" t="s">
        <v>885</v>
      </c>
      <c r="Y150" s="1027"/>
      <c r="Z150" s="1028"/>
      <c r="AA150" s="993" t="str">
        <f>IF(AA149="","",VLOOKUP(AA149,'シフト記号表（従来型・ユニット型共通）'!$C$6:$L$47,10,FALSE))</f>
        <v/>
      </c>
      <c r="AB150" s="994" t="str">
        <f>IF(AB149="","",VLOOKUP(AB149,'シフト記号表（従来型・ユニット型共通）'!$C$6:$L$47,10,FALSE))</f>
        <v/>
      </c>
      <c r="AC150" s="994" t="str">
        <f>IF(AC149="","",VLOOKUP(AC149,'シフト記号表（従来型・ユニット型共通）'!$C$6:$L$47,10,FALSE))</f>
        <v/>
      </c>
      <c r="AD150" s="994" t="str">
        <f>IF(AD149="","",VLOOKUP(AD149,'シフト記号表（従来型・ユニット型共通）'!$C$6:$L$47,10,FALSE))</f>
        <v/>
      </c>
      <c r="AE150" s="994" t="str">
        <f>IF(AE149="","",VLOOKUP(AE149,'シフト記号表（従来型・ユニット型共通）'!$C$6:$L$47,10,FALSE))</f>
        <v/>
      </c>
      <c r="AF150" s="994" t="str">
        <f>IF(AF149="","",VLOOKUP(AF149,'シフト記号表（従来型・ユニット型共通）'!$C$6:$L$47,10,FALSE))</f>
        <v/>
      </c>
      <c r="AG150" s="995" t="str">
        <f>IF(AG149="","",VLOOKUP(AG149,'シフト記号表（従来型・ユニット型共通）'!$C$6:$L$47,10,FALSE))</f>
        <v/>
      </c>
      <c r="AH150" s="993" t="str">
        <f>IF(AH149="","",VLOOKUP(AH149,'シフト記号表（従来型・ユニット型共通）'!$C$6:$L$47,10,FALSE))</f>
        <v/>
      </c>
      <c r="AI150" s="994" t="str">
        <f>IF(AI149="","",VLOOKUP(AI149,'シフト記号表（従来型・ユニット型共通）'!$C$6:$L$47,10,FALSE))</f>
        <v/>
      </c>
      <c r="AJ150" s="994" t="str">
        <f>IF(AJ149="","",VLOOKUP(AJ149,'シフト記号表（従来型・ユニット型共通）'!$C$6:$L$47,10,FALSE))</f>
        <v/>
      </c>
      <c r="AK150" s="994" t="str">
        <f>IF(AK149="","",VLOOKUP(AK149,'シフト記号表（従来型・ユニット型共通）'!$C$6:$L$47,10,FALSE))</f>
        <v/>
      </c>
      <c r="AL150" s="994" t="str">
        <f>IF(AL149="","",VLOOKUP(AL149,'シフト記号表（従来型・ユニット型共通）'!$C$6:$L$47,10,FALSE))</f>
        <v/>
      </c>
      <c r="AM150" s="994" t="str">
        <f>IF(AM149="","",VLOOKUP(AM149,'シフト記号表（従来型・ユニット型共通）'!$C$6:$L$47,10,FALSE))</f>
        <v/>
      </c>
      <c r="AN150" s="995" t="str">
        <f>IF(AN149="","",VLOOKUP(AN149,'シフト記号表（従来型・ユニット型共通）'!$C$6:$L$47,10,FALSE))</f>
        <v/>
      </c>
      <c r="AO150" s="993" t="str">
        <f>IF(AO149="","",VLOOKUP(AO149,'シフト記号表（従来型・ユニット型共通）'!$C$6:$L$47,10,FALSE))</f>
        <v/>
      </c>
      <c r="AP150" s="994" t="str">
        <f>IF(AP149="","",VLOOKUP(AP149,'シフト記号表（従来型・ユニット型共通）'!$C$6:$L$47,10,FALSE))</f>
        <v/>
      </c>
      <c r="AQ150" s="994" t="str">
        <f>IF(AQ149="","",VLOOKUP(AQ149,'シフト記号表（従来型・ユニット型共通）'!$C$6:$L$47,10,FALSE))</f>
        <v/>
      </c>
      <c r="AR150" s="994" t="str">
        <f>IF(AR149="","",VLOOKUP(AR149,'シフト記号表（従来型・ユニット型共通）'!$C$6:$L$47,10,FALSE))</f>
        <v/>
      </c>
      <c r="AS150" s="994" t="str">
        <f>IF(AS149="","",VLOOKUP(AS149,'シフト記号表（従来型・ユニット型共通）'!$C$6:$L$47,10,FALSE))</f>
        <v/>
      </c>
      <c r="AT150" s="994" t="str">
        <f>IF(AT149="","",VLOOKUP(AT149,'シフト記号表（従来型・ユニット型共通）'!$C$6:$L$47,10,FALSE))</f>
        <v/>
      </c>
      <c r="AU150" s="995" t="str">
        <f>IF(AU149="","",VLOOKUP(AU149,'シフト記号表（従来型・ユニット型共通）'!$C$6:$L$47,10,FALSE))</f>
        <v/>
      </c>
      <c r="AV150" s="993" t="str">
        <f>IF(AV149="","",VLOOKUP(AV149,'シフト記号表（従来型・ユニット型共通）'!$C$6:$L$47,10,FALSE))</f>
        <v/>
      </c>
      <c r="AW150" s="994" t="str">
        <f>IF(AW149="","",VLOOKUP(AW149,'シフト記号表（従来型・ユニット型共通）'!$C$6:$L$47,10,FALSE))</f>
        <v/>
      </c>
      <c r="AX150" s="994" t="str">
        <f>IF(AX149="","",VLOOKUP(AX149,'シフト記号表（従来型・ユニット型共通）'!$C$6:$L$47,10,FALSE))</f>
        <v/>
      </c>
      <c r="AY150" s="994" t="str">
        <f>IF(AY149="","",VLOOKUP(AY149,'シフト記号表（従来型・ユニット型共通）'!$C$6:$L$47,10,FALSE))</f>
        <v/>
      </c>
      <c r="AZ150" s="994" t="str">
        <f>IF(AZ149="","",VLOOKUP(AZ149,'シフト記号表（従来型・ユニット型共通）'!$C$6:$L$47,10,FALSE))</f>
        <v/>
      </c>
      <c r="BA150" s="994" t="str">
        <f>IF(BA149="","",VLOOKUP(BA149,'シフト記号表（従来型・ユニット型共通）'!$C$6:$L$47,10,FALSE))</f>
        <v/>
      </c>
      <c r="BB150" s="995" t="str">
        <f>IF(BB149="","",VLOOKUP(BB149,'シフト記号表（従来型・ユニット型共通）'!$C$6:$L$47,10,FALSE))</f>
        <v/>
      </c>
      <c r="BC150" s="993" t="str">
        <f>IF(BC149="","",VLOOKUP(BC149,'シフト記号表（従来型・ユニット型共通）'!$C$6:$L$47,10,FALSE))</f>
        <v/>
      </c>
      <c r="BD150" s="994" t="str">
        <f>IF(BD149="","",VLOOKUP(BD149,'シフト記号表（従来型・ユニット型共通）'!$C$6:$L$47,10,FALSE))</f>
        <v/>
      </c>
      <c r="BE150" s="994" t="str">
        <f>IF(BE149="","",VLOOKUP(BE149,'シフト記号表（従来型・ユニット型共通）'!$C$6:$L$47,10,FALSE))</f>
        <v/>
      </c>
      <c r="BF150" s="1039">
        <f>IF($BI$3="４週",SUM(AA150:BB150),IF($BI$3="暦月",SUM(AA150:BE150),""))</f>
        <v>0</v>
      </c>
      <c r="BG150" s="1040"/>
      <c r="BH150" s="1041">
        <f>IF($BI$3="４週",BF150/4,IF($BI$3="暦月",(BF150/($BI$8/7)),""))</f>
        <v>0</v>
      </c>
      <c r="BI150" s="1040"/>
      <c r="BJ150" s="1042"/>
      <c r="BK150" s="1043"/>
      <c r="BL150" s="1043"/>
      <c r="BM150" s="1043"/>
      <c r="BN150" s="1044"/>
    </row>
    <row r="151" spans="2:66" ht="20.25" customHeight="1">
      <c r="B151" s="946">
        <f>B149+1</f>
        <v>68</v>
      </c>
      <c r="C151" s="1002"/>
      <c r="D151" s="1003"/>
      <c r="E151" s="858"/>
      <c r="F151" s="978"/>
      <c r="G151" s="1004"/>
      <c r="H151" s="1005"/>
      <c r="I151" s="981"/>
      <c r="J151" s="982"/>
      <c r="K151" s="981"/>
      <c r="L151" s="982"/>
      <c r="M151" s="1008"/>
      <c r="N151" s="1009"/>
      <c r="O151" s="1010"/>
      <c r="P151" s="1011"/>
      <c r="Q151" s="1011"/>
      <c r="R151" s="1005"/>
      <c r="S151" s="987"/>
      <c r="T151" s="988"/>
      <c r="U151" s="988"/>
      <c r="V151" s="988"/>
      <c r="W151" s="989"/>
      <c r="X151" s="1029" t="s">
        <v>882</v>
      </c>
      <c r="Z151" s="1030"/>
      <c r="AA151" s="1015"/>
      <c r="AB151" s="1016"/>
      <c r="AC151" s="1016"/>
      <c r="AD151" s="1016"/>
      <c r="AE151" s="1016"/>
      <c r="AF151" s="1016"/>
      <c r="AG151" s="1017"/>
      <c r="AH151" s="1015"/>
      <c r="AI151" s="1016"/>
      <c r="AJ151" s="1016"/>
      <c r="AK151" s="1016"/>
      <c r="AL151" s="1016"/>
      <c r="AM151" s="1016"/>
      <c r="AN151" s="1017"/>
      <c r="AO151" s="1015"/>
      <c r="AP151" s="1016"/>
      <c r="AQ151" s="1016"/>
      <c r="AR151" s="1016"/>
      <c r="AS151" s="1016"/>
      <c r="AT151" s="1016"/>
      <c r="AU151" s="1017"/>
      <c r="AV151" s="1015"/>
      <c r="AW151" s="1016"/>
      <c r="AX151" s="1016"/>
      <c r="AY151" s="1016"/>
      <c r="AZ151" s="1016"/>
      <c r="BA151" s="1016"/>
      <c r="BB151" s="1017"/>
      <c r="BC151" s="1015"/>
      <c r="BD151" s="1016"/>
      <c r="BE151" s="1018"/>
      <c r="BF151" s="1019"/>
      <c r="BG151" s="1020"/>
      <c r="BH151" s="1021"/>
      <c r="BI151" s="1022"/>
      <c r="BJ151" s="1023"/>
      <c r="BK151" s="1024"/>
      <c r="BL151" s="1024"/>
      <c r="BM151" s="1024"/>
      <c r="BN151" s="1025"/>
    </row>
    <row r="152" spans="2:66" ht="20.25" customHeight="1">
      <c r="B152" s="975"/>
      <c r="C152" s="976"/>
      <c r="D152" s="977"/>
      <c r="E152" s="858"/>
      <c r="F152" s="978"/>
      <c r="G152" s="1031"/>
      <c r="H152" s="1032"/>
      <c r="I152" s="1033"/>
      <c r="J152" s="1034">
        <f>G151</f>
        <v>0</v>
      </c>
      <c r="K152" s="1033"/>
      <c r="L152" s="1034">
        <f>M151</f>
        <v>0</v>
      </c>
      <c r="M152" s="1035"/>
      <c r="N152" s="1036"/>
      <c r="O152" s="1037"/>
      <c r="P152" s="1038"/>
      <c r="Q152" s="1038"/>
      <c r="R152" s="1032"/>
      <c r="S152" s="987"/>
      <c r="T152" s="988"/>
      <c r="U152" s="988"/>
      <c r="V152" s="988"/>
      <c r="W152" s="989"/>
      <c r="X152" s="1026" t="s">
        <v>885</v>
      </c>
      <c r="Y152" s="1027"/>
      <c r="Z152" s="1028"/>
      <c r="AA152" s="993" t="str">
        <f>IF(AA151="","",VLOOKUP(AA151,'シフト記号表（従来型・ユニット型共通）'!$C$6:$L$47,10,FALSE))</f>
        <v/>
      </c>
      <c r="AB152" s="994" t="str">
        <f>IF(AB151="","",VLOOKUP(AB151,'シフト記号表（従来型・ユニット型共通）'!$C$6:$L$47,10,FALSE))</f>
        <v/>
      </c>
      <c r="AC152" s="994" t="str">
        <f>IF(AC151="","",VLOOKUP(AC151,'シフト記号表（従来型・ユニット型共通）'!$C$6:$L$47,10,FALSE))</f>
        <v/>
      </c>
      <c r="AD152" s="994" t="str">
        <f>IF(AD151="","",VLOOKUP(AD151,'シフト記号表（従来型・ユニット型共通）'!$C$6:$L$47,10,FALSE))</f>
        <v/>
      </c>
      <c r="AE152" s="994" t="str">
        <f>IF(AE151="","",VLOOKUP(AE151,'シフト記号表（従来型・ユニット型共通）'!$C$6:$L$47,10,FALSE))</f>
        <v/>
      </c>
      <c r="AF152" s="994" t="str">
        <f>IF(AF151="","",VLOOKUP(AF151,'シフト記号表（従来型・ユニット型共通）'!$C$6:$L$47,10,FALSE))</f>
        <v/>
      </c>
      <c r="AG152" s="995" t="str">
        <f>IF(AG151="","",VLOOKUP(AG151,'シフト記号表（従来型・ユニット型共通）'!$C$6:$L$47,10,FALSE))</f>
        <v/>
      </c>
      <c r="AH152" s="993" t="str">
        <f>IF(AH151="","",VLOOKUP(AH151,'シフト記号表（従来型・ユニット型共通）'!$C$6:$L$47,10,FALSE))</f>
        <v/>
      </c>
      <c r="AI152" s="994" t="str">
        <f>IF(AI151="","",VLOOKUP(AI151,'シフト記号表（従来型・ユニット型共通）'!$C$6:$L$47,10,FALSE))</f>
        <v/>
      </c>
      <c r="AJ152" s="994" t="str">
        <f>IF(AJ151="","",VLOOKUP(AJ151,'シフト記号表（従来型・ユニット型共通）'!$C$6:$L$47,10,FALSE))</f>
        <v/>
      </c>
      <c r="AK152" s="994" t="str">
        <f>IF(AK151="","",VLOOKUP(AK151,'シフト記号表（従来型・ユニット型共通）'!$C$6:$L$47,10,FALSE))</f>
        <v/>
      </c>
      <c r="AL152" s="994" t="str">
        <f>IF(AL151="","",VLOOKUP(AL151,'シフト記号表（従来型・ユニット型共通）'!$C$6:$L$47,10,FALSE))</f>
        <v/>
      </c>
      <c r="AM152" s="994" t="str">
        <f>IF(AM151="","",VLOOKUP(AM151,'シフト記号表（従来型・ユニット型共通）'!$C$6:$L$47,10,FALSE))</f>
        <v/>
      </c>
      <c r="AN152" s="995" t="str">
        <f>IF(AN151="","",VLOOKUP(AN151,'シフト記号表（従来型・ユニット型共通）'!$C$6:$L$47,10,FALSE))</f>
        <v/>
      </c>
      <c r="AO152" s="993" t="str">
        <f>IF(AO151="","",VLOOKUP(AO151,'シフト記号表（従来型・ユニット型共通）'!$C$6:$L$47,10,FALSE))</f>
        <v/>
      </c>
      <c r="AP152" s="994" t="str">
        <f>IF(AP151="","",VLOOKUP(AP151,'シフト記号表（従来型・ユニット型共通）'!$C$6:$L$47,10,FALSE))</f>
        <v/>
      </c>
      <c r="AQ152" s="994" t="str">
        <f>IF(AQ151="","",VLOOKUP(AQ151,'シフト記号表（従来型・ユニット型共通）'!$C$6:$L$47,10,FALSE))</f>
        <v/>
      </c>
      <c r="AR152" s="994" t="str">
        <f>IF(AR151="","",VLOOKUP(AR151,'シフト記号表（従来型・ユニット型共通）'!$C$6:$L$47,10,FALSE))</f>
        <v/>
      </c>
      <c r="AS152" s="994" t="str">
        <f>IF(AS151="","",VLOOKUP(AS151,'シフト記号表（従来型・ユニット型共通）'!$C$6:$L$47,10,FALSE))</f>
        <v/>
      </c>
      <c r="AT152" s="994" t="str">
        <f>IF(AT151="","",VLOOKUP(AT151,'シフト記号表（従来型・ユニット型共通）'!$C$6:$L$47,10,FALSE))</f>
        <v/>
      </c>
      <c r="AU152" s="995" t="str">
        <f>IF(AU151="","",VLOOKUP(AU151,'シフト記号表（従来型・ユニット型共通）'!$C$6:$L$47,10,FALSE))</f>
        <v/>
      </c>
      <c r="AV152" s="993" t="str">
        <f>IF(AV151="","",VLOOKUP(AV151,'シフト記号表（従来型・ユニット型共通）'!$C$6:$L$47,10,FALSE))</f>
        <v/>
      </c>
      <c r="AW152" s="994" t="str">
        <f>IF(AW151="","",VLOOKUP(AW151,'シフト記号表（従来型・ユニット型共通）'!$C$6:$L$47,10,FALSE))</f>
        <v/>
      </c>
      <c r="AX152" s="994" t="str">
        <f>IF(AX151="","",VLOOKUP(AX151,'シフト記号表（従来型・ユニット型共通）'!$C$6:$L$47,10,FALSE))</f>
        <v/>
      </c>
      <c r="AY152" s="994" t="str">
        <f>IF(AY151="","",VLOOKUP(AY151,'シフト記号表（従来型・ユニット型共通）'!$C$6:$L$47,10,FALSE))</f>
        <v/>
      </c>
      <c r="AZ152" s="994" t="str">
        <f>IF(AZ151="","",VLOOKUP(AZ151,'シフト記号表（従来型・ユニット型共通）'!$C$6:$L$47,10,FALSE))</f>
        <v/>
      </c>
      <c r="BA152" s="994" t="str">
        <f>IF(BA151="","",VLOOKUP(BA151,'シフト記号表（従来型・ユニット型共通）'!$C$6:$L$47,10,FALSE))</f>
        <v/>
      </c>
      <c r="BB152" s="995" t="str">
        <f>IF(BB151="","",VLOOKUP(BB151,'シフト記号表（従来型・ユニット型共通）'!$C$6:$L$47,10,FALSE))</f>
        <v/>
      </c>
      <c r="BC152" s="993" t="str">
        <f>IF(BC151="","",VLOOKUP(BC151,'シフト記号表（従来型・ユニット型共通）'!$C$6:$L$47,10,FALSE))</f>
        <v/>
      </c>
      <c r="BD152" s="994" t="str">
        <f>IF(BD151="","",VLOOKUP(BD151,'シフト記号表（従来型・ユニット型共通）'!$C$6:$L$47,10,FALSE))</f>
        <v/>
      </c>
      <c r="BE152" s="994" t="str">
        <f>IF(BE151="","",VLOOKUP(BE151,'シフト記号表（従来型・ユニット型共通）'!$C$6:$L$47,10,FALSE))</f>
        <v/>
      </c>
      <c r="BF152" s="1039">
        <f>IF($BI$3="４週",SUM(AA152:BB152),IF($BI$3="暦月",SUM(AA152:BE152),""))</f>
        <v>0</v>
      </c>
      <c r="BG152" s="1040"/>
      <c r="BH152" s="1041">
        <f>IF($BI$3="４週",BF152/4,IF($BI$3="暦月",(BF152/($BI$8/7)),""))</f>
        <v>0</v>
      </c>
      <c r="BI152" s="1040"/>
      <c r="BJ152" s="1042"/>
      <c r="BK152" s="1043"/>
      <c r="BL152" s="1043"/>
      <c r="BM152" s="1043"/>
      <c r="BN152" s="1044"/>
    </row>
    <row r="153" spans="2:66" ht="20.25" customHeight="1">
      <c r="B153" s="946">
        <f>B151+1</f>
        <v>69</v>
      </c>
      <c r="C153" s="1002"/>
      <c r="D153" s="1003"/>
      <c r="E153" s="858"/>
      <c r="F153" s="978"/>
      <c r="G153" s="1004"/>
      <c r="H153" s="1005"/>
      <c r="I153" s="981"/>
      <c r="J153" s="982"/>
      <c r="K153" s="981"/>
      <c r="L153" s="982"/>
      <c r="M153" s="1008"/>
      <c r="N153" s="1009"/>
      <c r="O153" s="1010"/>
      <c r="P153" s="1011"/>
      <c r="Q153" s="1011"/>
      <c r="R153" s="1005"/>
      <c r="S153" s="987"/>
      <c r="T153" s="988"/>
      <c r="U153" s="988"/>
      <c r="V153" s="988"/>
      <c r="W153" s="989"/>
      <c r="X153" s="1029" t="s">
        <v>882</v>
      </c>
      <c r="Z153" s="1030"/>
      <c r="AA153" s="1015"/>
      <c r="AB153" s="1016"/>
      <c r="AC153" s="1016"/>
      <c r="AD153" s="1016"/>
      <c r="AE153" s="1016"/>
      <c r="AF153" s="1016"/>
      <c r="AG153" s="1017"/>
      <c r="AH153" s="1015"/>
      <c r="AI153" s="1016"/>
      <c r="AJ153" s="1016"/>
      <c r="AK153" s="1016"/>
      <c r="AL153" s="1016"/>
      <c r="AM153" s="1016"/>
      <c r="AN153" s="1017"/>
      <c r="AO153" s="1015"/>
      <c r="AP153" s="1016"/>
      <c r="AQ153" s="1016"/>
      <c r="AR153" s="1016"/>
      <c r="AS153" s="1016"/>
      <c r="AT153" s="1016"/>
      <c r="AU153" s="1017"/>
      <c r="AV153" s="1015"/>
      <c r="AW153" s="1016"/>
      <c r="AX153" s="1016"/>
      <c r="AY153" s="1016"/>
      <c r="AZ153" s="1016"/>
      <c r="BA153" s="1016"/>
      <c r="BB153" s="1017"/>
      <c r="BC153" s="1015"/>
      <c r="BD153" s="1016"/>
      <c r="BE153" s="1018"/>
      <c r="BF153" s="1019"/>
      <c r="BG153" s="1020"/>
      <c r="BH153" s="1021"/>
      <c r="BI153" s="1022"/>
      <c r="BJ153" s="1023"/>
      <c r="BK153" s="1024"/>
      <c r="BL153" s="1024"/>
      <c r="BM153" s="1024"/>
      <c r="BN153" s="1025"/>
    </row>
    <row r="154" spans="2:66" ht="20.25" customHeight="1">
      <c r="B154" s="975"/>
      <c r="C154" s="976"/>
      <c r="D154" s="977"/>
      <c r="E154" s="858"/>
      <c r="F154" s="978"/>
      <c r="G154" s="1031"/>
      <c r="H154" s="1032"/>
      <c r="I154" s="1033"/>
      <c r="J154" s="1034">
        <f>G153</f>
        <v>0</v>
      </c>
      <c r="K154" s="1033"/>
      <c r="L154" s="1034">
        <f>M153</f>
        <v>0</v>
      </c>
      <c r="M154" s="1035"/>
      <c r="N154" s="1036"/>
      <c r="O154" s="1037"/>
      <c r="P154" s="1038"/>
      <c r="Q154" s="1038"/>
      <c r="R154" s="1032"/>
      <c r="S154" s="987"/>
      <c r="T154" s="988"/>
      <c r="U154" s="988"/>
      <c r="V154" s="988"/>
      <c r="W154" s="989"/>
      <c r="X154" s="1026" t="s">
        <v>885</v>
      </c>
      <c r="Y154" s="1027"/>
      <c r="Z154" s="1028"/>
      <c r="AA154" s="993" t="str">
        <f>IF(AA153="","",VLOOKUP(AA153,'シフト記号表（従来型・ユニット型共通）'!$C$6:$L$47,10,FALSE))</f>
        <v/>
      </c>
      <c r="AB154" s="994" t="str">
        <f>IF(AB153="","",VLOOKUP(AB153,'シフト記号表（従来型・ユニット型共通）'!$C$6:$L$47,10,FALSE))</f>
        <v/>
      </c>
      <c r="AC154" s="994" t="str">
        <f>IF(AC153="","",VLOOKUP(AC153,'シフト記号表（従来型・ユニット型共通）'!$C$6:$L$47,10,FALSE))</f>
        <v/>
      </c>
      <c r="AD154" s="994" t="str">
        <f>IF(AD153="","",VLOOKUP(AD153,'シフト記号表（従来型・ユニット型共通）'!$C$6:$L$47,10,FALSE))</f>
        <v/>
      </c>
      <c r="AE154" s="994" t="str">
        <f>IF(AE153="","",VLOOKUP(AE153,'シフト記号表（従来型・ユニット型共通）'!$C$6:$L$47,10,FALSE))</f>
        <v/>
      </c>
      <c r="AF154" s="994" t="str">
        <f>IF(AF153="","",VLOOKUP(AF153,'シフト記号表（従来型・ユニット型共通）'!$C$6:$L$47,10,FALSE))</f>
        <v/>
      </c>
      <c r="AG154" s="995" t="str">
        <f>IF(AG153="","",VLOOKUP(AG153,'シフト記号表（従来型・ユニット型共通）'!$C$6:$L$47,10,FALSE))</f>
        <v/>
      </c>
      <c r="AH154" s="993" t="str">
        <f>IF(AH153="","",VLOOKUP(AH153,'シフト記号表（従来型・ユニット型共通）'!$C$6:$L$47,10,FALSE))</f>
        <v/>
      </c>
      <c r="AI154" s="994" t="str">
        <f>IF(AI153="","",VLOOKUP(AI153,'シフト記号表（従来型・ユニット型共通）'!$C$6:$L$47,10,FALSE))</f>
        <v/>
      </c>
      <c r="AJ154" s="994" t="str">
        <f>IF(AJ153="","",VLOOKUP(AJ153,'シフト記号表（従来型・ユニット型共通）'!$C$6:$L$47,10,FALSE))</f>
        <v/>
      </c>
      <c r="AK154" s="994" t="str">
        <f>IF(AK153="","",VLOOKUP(AK153,'シフト記号表（従来型・ユニット型共通）'!$C$6:$L$47,10,FALSE))</f>
        <v/>
      </c>
      <c r="AL154" s="994" t="str">
        <f>IF(AL153="","",VLOOKUP(AL153,'シフト記号表（従来型・ユニット型共通）'!$C$6:$L$47,10,FALSE))</f>
        <v/>
      </c>
      <c r="AM154" s="994" t="str">
        <f>IF(AM153="","",VLOOKUP(AM153,'シフト記号表（従来型・ユニット型共通）'!$C$6:$L$47,10,FALSE))</f>
        <v/>
      </c>
      <c r="AN154" s="995" t="str">
        <f>IF(AN153="","",VLOOKUP(AN153,'シフト記号表（従来型・ユニット型共通）'!$C$6:$L$47,10,FALSE))</f>
        <v/>
      </c>
      <c r="AO154" s="993" t="str">
        <f>IF(AO153="","",VLOOKUP(AO153,'シフト記号表（従来型・ユニット型共通）'!$C$6:$L$47,10,FALSE))</f>
        <v/>
      </c>
      <c r="AP154" s="994" t="str">
        <f>IF(AP153="","",VLOOKUP(AP153,'シフト記号表（従来型・ユニット型共通）'!$C$6:$L$47,10,FALSE))</f>
        <v/>
      </c>
      <c r="AQ154" s="994" t="str">
        <f>IF(AQ153="","",VLOOKUP(AQ153,'シフト記号表（従来型・ユニット型共通）'!$C$6:$L$47,10,FALSE))</f>
        <v/>
      </c>
      <c r="AR154" s="994" t="str">
        <f>IF(AR153="","",VLOOKUP(AR153,'シフト記号表（従来型・ユニット型共通）'!$C$6:$L$47,10,FALSE))</f>
        <v/>
      </c>
      <c r="AS154" s="994" t="str">
        <f>IF(AS153="","",VLOOKUP(AS153,'シフト記号表（従来型・ユニット型共通）'!$C$6:$L$47,10,FALSE))</f>
        <v/>
      </c>
      <c r="AT154" s="994" t="str">
        <f>IF(AT153="","",VLOOKUP(AT153,'シフト記号表（従来型・ユニット型共通）'!$C$6:$L$47,10,FALSE))</f>
        <v/>
      </c>
      <c r="AU154" s="995" t="str">
        <f>IF(AU153="","",VLOOKUP(AU153,'シフト記号表（従来型・ユニット型共通）'!$C$6:$L$47,10,FALSE))</f>
        <v/>
      </c>
      <c r="AV154" s="993" t="str">
        <f>IF(AV153="","",VLOOKUP(AV153,'シフト記号表（従来型・ユニット型共通）'!$C$6:$L$47,10,FALSE))</f>
        <v/>
      </c>
      <c r="AW154" s="994" t="str">
        <f>IF(AW153="","",VLOOKUP(AW153,'シフト記号表（従来型・ユニット型共通）'!$C$6:$L$47,10,FALSE))</f>
        <v/>
      </c>
      <c r="AX154" s="994" t="str">
        <f>IF(AX153="","",VLOOKUP(AX153,'シフト記号表（従来型・ユニット型共通）'!$C$6:$L$47,10,FALSE))</f>
        <v/>
      </c>
      <c r="AY154" s="994" t="str">
        <f>IF(AY153="","",VLOOKUP(AY153,'シフト記号表（従来型・ユニット型共通）'!$C$6:$L$47,10,FALSE))</f>
        <v/>
      </c>
      <c r="AZ154" s="994" t="str">
        <f>IF(AZ153="","",VLOOKUP(AZ153,'シフト記号表（従来型・ユニット型共通）'!$C$6:$L$47,10,FALSE))</f>
        <v/>
      </c>
      <c r="BA154" s="994" t="str">
        <f>IF(BA153="","",VLOOKUP(BA153,'シフト記号表（従来型・ユニット型共通）'!$C$6:$L$47,10,FALSE))</f>
        <v/>
      </c>
      <c r="BB154" s="995" t="str">
        <f>IF(BB153="","",VLOOKUP(BB153,'シフト記号表（従来型・ユニット型共通）'!$C$6:$L$47,10,FALSE))</f>
        <v/>
      </c>
      <c r="BC154" s="993" t="str">
        <f>IF(BC153="","",VLOOKUP(BC153,'シフト記号表（従来型・ユニット型共通）'!$C$6:$L$47,10,FALSE))</f>
        <v/>
      </c>
      <c r="BD154" s="994" t="str">
        <f>IF(BD153="","",VLOOKUP(BD153,'シフト記号表（従来型・ユニット型共通）'!$C$6:$L$47,10,FALSE))</f>
        <v/>
      </c>
      <c r="BE154" s="994" t="str">
        <f>IF(BE153="","",VLOOKUP(BE153,'シフト記号表（従来型・ユニット型共通）'!$C$6:$L$47,10,FALSE))</f>
        <v/>
      </c>
      <c r="BF154" s="1039">
        <f>IF($BI$3="４週",SUM(AA154:BB154),IF($BI$3="暦月",SUM(AA154:BE154),""))</f>
        <v>0</v>
      </c>
      <c r="BG154" s="1040"/>
      <c r="BH154" s="1041">
        <f>IF($BI$3="４週",BF154/4,IF($BI$3="暦月",(BF154/($BI$8/7)),""))</f>
        <v>0</v>
      </c>
      <c r="BI154" s="1040"/>
      <c r="BJ154" s="1042"/>
      <c r="BK154" s="1043"/>
      <c r="BL154" s="1043"/>
      <c r="BM154" s="1043"/>
      <c r="BN154" s="1044"/>
    </row>
    <row r="155" spans="2:66" ht="20.25" customHeight="1">
      <c r="B155" s="946">
        <f>B153+1</f>
        <v>70</v>
      </c>
      <c r="C155" s="1002"/>
      <c r="D155" s="1003"/>
      <c r="E155" s="858"/>
      <c r="F155" s="978"/>
      <c r="G155" s="1004"/>
      <c r="H155" s="1005"/>
      <c r="I155" s="981"/>
      <c r="J155" s="982"/>
      <c r="K155" s="981"/>
      <c r="L155" s="982"/>
      <c r="M155" s="1008"/>
      <c r="N155" s="1009"/>
      <c r="O155" s="1010"/>
      <c r="P155" s="1011"/>
      <c r="Q155" s="1011"/>
      <c r="R155" s="1005"/>
      <c r="S155" s="987"/>
      <c r="T155" s="988"/>
      <c r="U155" s="988"/>
      <c r="V155" s="988"/>
      <c r="W155" s="989"/>
      <c r="X155" s="1029" t="s">
        <v>882</v>
      </c>
      <c r="Z155" s="1030"/>
      <c r="AA155" s="1015"/>
      <c r="AB155" s="1016"/>
      <c r="AC155" s="1016"/>
      <c r="AD155" s="1016"/>
      <c r="AE155" s="1016"/>
      <c r="AF155" s="1016"/>
      <c r="AG155" s="1017"/>
      <c r="AH155" s="1015"/>
      <c r="AI155" s="1016"/>
      <c r="AJ155" s="1016"/>
      <c r="AK155" s="1016"/>
      <c r="AL155" s="1016"/>
      <c r="AM155" s="1016"/>
      <c r="AN155" s="1017"/>
      <c r="AO155" s="1015"/>
      <c r="AP155" s="1016"/>
      <c r="AQ155" s="1016"/>
      <c r="AR155" s="1016"/>
      <c r="AS155" s="1016"/>
      <c r="AT155" s="1016"/>
      <c r="AU155" s="1017"/>
      <c r="AV155" s="1015"/>
      <c r="AW155" s="1016"/>
      <c r="AX155" s="1016"/>
      <c r="AY155" s="1016"/>
      <c r="AZ155" s="1016"/>
      <c r="BA155" s="1016"/>
      <c r="BB155" s="1017"/>
      <c r="BC155" s="1015"/>
      <c r="BD155" s="1016"/>
      <c r="BE155" s="1018"/>
      <c r="BF155" s="1019"/>
      <c r="BG155" s="1020"/>
      <c r="BH155" s="1021"/>
      <c r="BI155" s="1022"/>
      <c r="BJ155" s="1023"/>
      <c r="BK155" s="1024"/>
      <c r="BL155" s="1024"/>
      <c r="BM155" s="1024"/>
      <c r="BN155" s="1025"/>
    </row>
    <row r="156" spans="2:66" ht="20.25" customHeight="1">
      <c r="B156" s="975"/>
      <c r="C156" s="976"/>
      <c r="D156" s="977"/>
      <c r="E156" s="858"/>
      <c r="F156" s="978"/>
      <c r="G156" s="1031"/>
      <c r="H156" s="1032"/>
      <c r="I156" s="1033"/>
      <c r="J156" s="1034">
        <f>G155</f>
        <v>0</v>
      </c>
      <c r="K156" s="1033"/>
      <c r="L156" s="1034">
        <f>M155</f>
        <v>0</v>
      </c>
      <c r="M156" s="1035"/>
      <c r="N156" s="1036"/>
      <c r="O156" s="1037"/>
      <c r="P156" s="1038"/>
      <c r="Q156" s="1038"/>
      <c r="R156" s="1032"/>
      <c r="S156" s="987"/>
      <c r="T156" s="988"/>
      <c r="U156" s="988"/>
      <c r="V156" s="988"/>
      <c r="W156" s="989"/>
      <c r="X156" s="1026" t="s">
        <v>885</v>
      </c>
      <c r="Y156" s="1027"/>
      <c r="Z156" s="1028"/>
      <c r="AA156" s="993" t="str">
        <f>IF(AA155="","",VLOOKUP(AA155,'シフト記号表（従来型・ユニット型共通）'!$C$6:$L$47,10,FALSE))</f>
        <v/>
      </c>
      <c r="AB156" s="994" t="str">
        <f>IF(AB155="","",VLOOKUP(AB155,'シフト記号表（従来型・ユニット型共通）'!$C$6:$L$47,10,FALSE))</f>
        <v/>
      </c>
      <c r="AC156" s="994" t="str">
        <f>IF(AC155="","",VLOOKUP(AC155,'シフト記号表（従来型・ユニット型共通）'!$C$6:$L$47,10,FALSE))</f>
        <v/>
      </c>
      <c r="AD156" s="994" t="str">
        <f>IF(AD155="","",VLOOKUP(AD155,'シフト記号表（従来型・ユニット型共通）'!$C$6:$L$47,10,FALSE))</f>
        <v/>
      </c>
      <c r="AE156" s="994" t="str">
        <f>IF(AE155="","",VLOOKUP(AE155,'シフト記号表（従来型・ユニット型共通）'!$C$6:$L$47,10,FALSE))</f>
        <v/>
      </c>
      <c r="AF156" s="994" t="str">
        <f>IF(AF155="","",VLOOKUP(AF155,'シフト記号表（従来型・ユニット型共通）'!$C$6:$L$47,10,FALSE))</f>
        <v/>
      </c>
      <c r="AG156" s="995" t="str">
        <f>IF(AG155="","",VLOOKUP(AG155,'シフト記号表（従来型・ユニット型共通）'!$C$6:$L$47,10,FALSE))</f>
        <v/>
      </c>
      <c r="AH156" s="993" t="str">
        <f>IF(AH155="","",VLOOKUP(AH155,'シフト記号表（従来型・ユニット型共通）'!$C$6:$L$47,10,FALSE))</f>
        <v/>
      </c>
      <c r="AI156" s="994" t="str">
        <f>IF(AI155="","",VLOOKUP(AI155,'シフト記号表（従来型・ユニット型共通）'!$C$6:$L$47,10,FALSE))</f>
        <v/>
      </c>
      <c r="AJ156" s="994" t="str">
        <f>IF(AJ155="","",VLOOKUP(AJ155,'シフト記号表（従来型・ユニット型共通）'!$C$6:$L$47,10,FALSE))</f>
        <v/>
      </c>
      <c r="AK156" s="994" t="str">
        <f>IF(AK155="","",VLOOKUP(AK155,'シフト記号表（従来型・ユニット型共通）'!$C$6:$L$47,10,FALSE))</f>
        <v/>
      </c>
      <c r="AL156" s="994" t="str">
        <f>IF(AL155="","",VLOOKUP(AL155,'シフト記号表（従来型・ユニット型共通）'!$C$6:$L$47,10,FALSE))</f>
        <v/>
      </c>
      <c r="AM156" s="994" t="str">
        <f>IF(AM155="","",VLOOKUP(AM155,'シフト記号表（従来型・ユニット型共通）'!$C$6:$L$47,10,FALSE))</f>
        <v/>
      </c>
      <c r="AN156" s="995" t="str">
        <f>IF(AN155="","",VLOOKUP(AN155,'シフト記号表（従来型・ユニット型共通）'!$C$6:$L$47,10,FALSE))</f>
        <v/>
      </c>
      <c r="AO156" s="993" t="str">
        <f>IF(AO155="","",VLOOKUP(AO155,'シフト記号表（従来型・ユニット型共通）'!$C$6:$L$47,10,FALSE))</f>
        <v/>
      </c>
      <c r="AP156" s="994" t="str">
        <f>IF(AP155="","",VLOOKUP(AP155,'シフト記号表（従来型・ユニット型共通）'!$C$6:$L$47,10,FALSE))</f>
        <v/>
      </c>
      <c r="AQ156" s="994" t="str">
        <f>IF(AQ155="","",VLOOKUP(AQ155,'シフト記号表（従来型・ユニット型共通）'!$C$6:$L$47,10,FALSE))</f>
        <v/>
      </c>
      <c r="AR156" s="994" t="str">
        <f>IF(AR155="","",VLOOKUP(AR155,'シフト記号表（従来型・ユニット型共通）'!$C$6:$L$47,10,FALSE))</f>
        <v/>
      </c>
      <c r="AS156" s="994" t="str">
        <f>IF(AS155="","",VLOOKUP(AS155,'シフト記号表（従来型・ユニット型共通）'!$C$6:$L$47,10,FALSE))</f>
        <v/>
      </c>
      <c r="AT156" s="994" t="str">
        <f>IF(AT155="","",VLOOKUP(AT155,'シフト記号表（従来型・ユニット型共通）'!$C$6:$L$47,10,FALSE))</f>
        <v/>
      </c>
      <c r="AU156" s="995" t="str">
        <f>IF(AU155="","",VLOOKUP(AU155,'シフト記号表（従来型・ユニット型共通）'!$C$6:$L$47,10,FALSE))</f>
        <v/>
      </c>
      <c r="AV156" s="993" t="str">
        <f>IF(AV155="","",VLOOKUP(AV155,'シフト記号表（従来型・ユニット型共通）'!$C$6:$L$47,10,FALSE))</f>
        <v/>
      </c>
      <c r="AW156" s="994" t="str">
        <f>IF(AW155="","",VLOOKUP(AW155,'シフト記号表（従来型・ユニット型共通）'!$C$6:$L$47,10,FALSE))</f>
        <v/>
      </c>
      <c r="AX156" s="994" t="str">
        <f>IF(AX155="","",VLOOKUP(AX155,'シフト記号表（従来型・ユニット型共通）'!$C$6:$L$47,10,FALSE))</f>
        <v/>
      </c>
      <c r="AY156" s="994" t="str">
        <f>IF(AY155="","",VLOOKUP(AY155,'シフト記号表（従来型・ユニット型共通）'!$C$6:$L$47,10,FALSE))</f>
        <v/>
      </c>
      <c r="AZ156" s="994" t="str">
        <f>IF(AZ155="","",VLOOKUP(AZ155,'シフト記号表（従来型・ユニット型共通）'!$C$6:$L$47,10,FALSE))</f>
        <v/>
      </c>
      <c r="BA156" s="994" t="str">
        <f>IF(BA155="","",VLOOKUP(BA155,'シフト記号表（従来型・ユニット型共通）'!$C$6:$L$47,10,FALSE))</f>
        <v/>
      </c>
      <c r="BB156" s="995" t="str">
        <f>IF(BB155="","",VLOOKUP(BB155,'シフト記号表（従来型・ユニット型共通）'!$C$6:$L$47,10,FALSE))</f>
        <v/>
      </c>
      <c r="BC156" s="993" t="str">
        <f>IF(BC155="","",VLOOKUP(BC155,'シフト記号表（従来型・ユニット型共通）'!$C$6:$L$47,10,FALSE))</f>
        <v/>
      </c>
      <c r="BD156" s="994" t="str">
        <f>IF(BD155="","",VLOOKUP(BD155,'シフト記号表（従来型・ユニット型共通）'!$C$6:$L$47,10,FALSE))</f>
        <v/>
      </c>
      <c r="BE156" s="994" t="str">
        <f>IF(BE155="","",VLOOKUP(BE155,'シフト記号表（従来型・ユニット型共通）'!$C$6:$L$47,10,FALSE))</f>
        <v/>
      </c>
      <c r="BF156" s="1039">
        <f>IF($BI$3="４週",SUM(AA156:BB156),IF($BI$3="暦月",SUM(AA156:BE156),""))</f>
        <v>0</v>
      </c>
      <c r="BG156" s="1040"/>
      <c r="BH156" s="1041">
        <f>IF($BI$3="４週",BF156/4,IF($BI$3="暦月",(BF156/($BI$8/7)),""))</f>
        <v>0</v>
      </c>
      <c r="BI156" s="1040"/>
      <c r="BJ156" s="1042"/>
      <c r="BK156" s="1043"/>
      <c r="BL156" s="1043"/>
      <c r="BM156" s="1043"/>
      <c r="BN156" s="1044"/>
    </row>
    <row r="157" spans="2:66" ht="20.25" customHeight="1">
      <c r="B157" s="946">
        <f>B155+1</f>
        <v>71</v>
      </c>
      <c r="C157" s="1002"/>
      <c r="D157" s="1003"/>
      <c r="E157" s="858"/>
      <c r="F157" s="978"/>
      <c r="G157" s="1004"/>
      <c r="H157" s="1005"/>
      <c r="I157" s="981"/>
      <c r="J157" s="982"/>
      <c r="K157" s="981"/>
      <c r="L157" s="982"/>
      <c r="M157" s="1008"/>
      <c r="N157" s="1009"/>
      <c r="O157" s="1010"/>
      <c r="P157" s="1011"/>
      <c r="Q157" s="1011"/>
      <c r="R157" s="1005"/>
      <c r="S157" s="987"/>
      <c r="T157" s="988"/>
      <c r="U157" s="988"/>
      <c r="V157" s="988"/>
      <c r="W157" s="989"/>
      <c r="X157" s="1029" t="s">
        <v>882</v>
      </c>
      <c r="Z157" s="1030"/>
      <c r="AA157" s="1015"/>
      <c r="AB157" s="1016"/>
      <c r="AC157" s="1016"/>
      <c r="AD157" s="1016"/>
      <c r="AE157" s="1016"/>
      <c r="AF157" s="1016"/>
      <c r="AG157" s="1017"/>
      <c r="AH157" s="1015"/>
      <c r="AI157" s="1016"/>
      <c r="AJ157" s="1016"/>
      <c r="AK157" s="1016"/>
      <c r="AL157" s="1016"/>
      <c r="AM157" s="1016"/>
      <c r="AN157" s="1017"/>
      <c r="AO157" s="1015"/>
      <c r="AP157" s="1016"/>
      <c r="AQ157" s="1016"/>
      <c r="AR157" s="1016"/>
      <c r="AS157" s="1016"/>
      <c r="AT157" s="1016"/>
      <c r="AU157" s="1017"/>
      <c r="AV157" s="1015"/>
      <c r="AW157" s="1016"/>
      <c r="AX157" s="1016"/>
      <c r="AY157" s="1016"/>
      <c r="AZ157" s="1016"/>
      <c r="BA157" s="1016"/>
      <c r="BB157" s="1017"/>
      <c r="BC157" s="1015"/>
      <c r="BD157" s="1016"/>
      <c r="BE157" s="1018"/>
      <c r="BF157" s="1019"/>
      <c r="BG157" s="1020"/>
      <c r="BH157" s="1021"/>
      <c r="BI157" s="1022"/>
      <c r="BJ157" s="1023"/>
      <c r="BK157" s="1024"/>
      <c r="BL157" s="1024"/>
      <c r="BM157" s="1024"/>
      <c r="BN157" s="1025"/>
    </row>
    <row r="158" spans="2:66" ht="20.25" customHeight="1">
      <c r="B158" s="975"/>
      <c r="C158" s="976"/>
      <c r="D158" s="977"/>
      <c r="E158" s="858"/>
      <c r="F158" s="978"/>
      <c r="G158" s="1031"/>
      <c r="H158" s="1032"/>
      <c r="I158" s="1033"/>
      <c r="J158" s="1034">
        <f>G157</f>
        <v>0</v>
      </c>
      <c r="K158" s="1033"/>
      <c r="L158" s="1034">
        <f>M157</f>
        <v>0</v>
      </c>
      <c r="M158" s="1035"/>
      <c r="N158" s="1036"/>
      <c r="O158" s="1037"/>
      <c r="P158" s="1038"/>
      <c r="Q158" s="1038"/>
      <c r="R158" s="1032"/>
      <c r="S158" s="987"/>
      <c r="T158" s="988"/>
      <c r="U158" s="988"/>
      <c r="V158" s="988"/>
      <c r="W158" s="989"/>
      <c r="X158" s="1026" t="s">
        <v>885</v>
      </c>
      <c r="Y158" s="1027"/>
      <c r="Z158" s="1028"/>
      <c r="AA158" s="993" t="str">
        <f>IF(AA157="","",VLOOKUP(AA157,'シフト記号表（従来型・ユニット型共通）'!$C$6:$L$47,10,FALSE))</f>
        <v/>
      </c>
      <c r="AB158" s="994" t="str">
        <f>IF(AB157="","",VLOOKUP(AB157,'シフト記号表（従来型・ユニット型共通）'!$C$6:$L$47,10,FALSE))</f>
        <v/>
      </c>
      <c r="AC158" s="994" t="str">
        <f>IF(AC157="","",VLOOKUP(AC157,'シフト記号表（従来型・ユニット型共通）'!$C$6:$L$47,10,FALSE))</f>
        <v/>
      </c>
      <c r="AD158" s="994" t="str">
        <f>IF(AD157="","",VLOOKUP(AD157,'シフト記号表（従来型・ユニット型共通）'!$C$6:$L$47,10,FALSE))</f>
        <v/>
      </c>
      <c r="AE158" s="994" t="str">
        <f>IF(AE157="","",VLOOKUP(AE157,'シフト記号表（従来型・ユニット型共通）'!$C$6:$L$47,10,FALSE))</f>
        <v/>
      </c>
      <c r="AF158" s="994" t="str">
        <f>IF(AF157="","",VLOOKUP(AF157,'シフト記号表（従来型・ユニット型共通）'!$C$6:$L$47,10,FALSE))</f>
        <v/>
      </c>
      <c r="AG158" s="995" t="str">
        <f>IF(AG157="","",VLOOKUP(AG157,'シフト記号表（従来型・ユニット型共通）'!$C$6:$L$47,10,FALSE))</f>
        <v/>
      </c>
      <c r="AH158" s="993" t="str">
        <f>IF(AH157="","",VLOOKUP(AH157,'シフト記号表（従来型・ユニット型共通）'!$C$6:$L$47,10,FALSE))</f>
        <v/>
      </c>
      <c r="AI158" s="994" t="str">
        <f>IF(AI157="","",VLOOKUP(AI157,'シフト記号表（従来型・ユニット型共通）'!$C$6:$L$47,10,FALSE))</f>
        <v/>
      </c>
      <c r="AJ158" s="994" t="str">
        <f>IF(AJ157="","",VLOOKUP(AJ157,'シフト記号表（従来型・ユニット型共通）'!$C$6:$L$47,10,FALSE))</f>
        <v/>
      </c>
      <c r="AK158" s="994" t="str">
        <f>IF(AK157="","",VLOOKUP(AK157,'シフト記号表（従来型・ユニット型共通）'!$C$6:$L$47,10,FALSE))</f>
        <v/>
      </c>
      <c r="AL158" s="994" t="str">
        <f>IF(AL157="","",VLOOKUP(AL157,'シフト記号表（従来型・ユニット型共通）'!$C$6:$L$47,10,FALSE))</f>
        <v/>
      </c>
      <c r="AM158" s="994" t="str">
        <f>IF(AM157="","",VLOOKUP(AM157,'シフト記号表（従来型・ユニット型共通）'!$C$6:$L$47,10,FALSE))</f>
        <v/>
      </c>
      <c r="AN158" s="995" t="str">
        <f>IF(AN157="","",VLOOKUP(AN157,'シフト記号表（従来型・ユニット型共通）'!$C$6:$L$47,10,FALSE))</f>
        <v/>
      </c>
      <c r="AO158" s="993" t="str">
        <f>IF(AO157="","",VLOOKUP(AO157,'シフト記号表（従来型・ユニット型共通）'!$C$6:$L$47,10,FALSE))</f>
        <v/>
      </c>
      <c r="AP158" s="994" t="str">
        <f>IF(AP157="","",VLOOKUP(AP157,'シフト記号表（従来型・ユニット型共通）'!$C$6:$L$47,10,FALSE))</f>
        <v/>
      </c>
      <c r="AQ158" s="994" t="str">
        <f>IF(AQ157="","",VLOOKUP(AQ157,'シフト記号表（従来型・ユニット型共通）'!$C$6:$L$47,10,FALSE))</f>
        <v/>
      </c>
      <c r="AR158" s="994" t="str">
        <f>IF(AR157="","",VLOOKUP(AR157,'シフト記号表（従来型・ユニット型共通）'!$C$6:$L$47,10,FALSE))</f>
        <v/>
      </c>
      <c r="AS158" s="994" t="str">
        <f>IF(AS157="","",VLOOKUP(AS157,'シフト記号表（従来型・ユニット型共通）'!$C$6:$L$47,10,FALSE))</f>
        <v/>
      </c>
      <c r="AT158" s="994" t="str">
        <f>IF(AT157="","",VLOOKUP(AT157,'シフト記号表（従来型・ユニット型共通）'!$C$6:$L$47,10,FALSE))</f>
        <v/>
      </c>
      <c r="AU158" s="995" t="str">
        <f>IF(AU157="","",VLOOKUP(AU157,'シフト記号表（従来型・ユニット型共通）'!$C$6:$L$47,10,FALSE))</f>
        <v/>
      </c>
      <c r="AV158" s="993" t="str">
        <f>IF(AV157="","",VLOOKUP(AV157,'シフト記号表（従来型・ユニット型共通）'!$C$6:$L$47,10,FALSE))</f>
        <v/>
      </c>
      <c r="AW158" s="994" t="str">
        <f>IF(AW157="","",VLOOKUP(AW157,'シフト記号表（従来型・ユニット型共通）'!$C$6:$L$47,10,FALSE))</f>
        <v/>
      </c>
      <c r="AX158" s="994" t="str">
        <f>IF(AX157="","",VLOOKUP(AX157,'シフト記号表（従来型・ユニット型共通）'!$C$6:$L$47,10,FALSE))</f>
        <v/>
      </c>
      <c r="AY158" s="994" t="str">
        <f>IF(AY157="","",VLOOKUP(AY157,'シフト記号表（従来型・ユニット型共通）'!$C$6:$L$47,10,FALSE))</f>
        <v/>
      </c>
      <c r="AZ158" s="994" t="str">
        <f>IF(AZ157="","",VLOOKUP(AZ157,'シフト記号表（従来型・ユニット型共通）'!$C$6:$L$47,10,FALSE))</f>
        <v/>
      </c>
      <c r="BA158" s="994" t="str">
        <f>IF(BA157="","",VLOOKUP(BA157,'シフト記号表（従来型・ユニット型共通）'!$C$6:$L$47,10,FALSE))</f>
        <v/>
      </c>
      <c r="BB158" s="995" t="str">
        <f>IF(BB157="","",VLOOKUP(BB157,'シフト記号表（従来型・ユニット型共通）'!$C$6:$L$47,10,FALSE))</f>
        <v/>
      </c>
      <c r="BC158" s="993" t="str">
        <f>IF(BC157="","",VLOOKUP(BC157,'シフト記号表（従来型・ユニット型共通）'!$C$6:$L$47,10,FALSE))</f>
        <v/>
      </c>
      <c r="BD158" s="994" t="str">
        <f>IF(BD157="","",VLOOKUP(BD157,'シフト記号表（従来型・ユニット型共通）'!$C$6:$L$47,10,FALSE))</f>
        <v/>
      </c>
      <c r="BE158" s="994" t="str">
        <f>IF(BE157="","",VLOOKUP(BE157,'シフト記号表（従来型・ユニット型共通）'!$C$6:$L$47,10,FALSE))</f>
        <v/>
      </c>
      <c r="BF158" s="1039">
        <f>IF($BI$3="４週",SUM(AA158:BB158),IF($BI$3="暦月",SUM(AA158:BE158),""))</f>
        <v>0</v>
      </c>
      <c r="BG158" s="1040"/>
      <c r="BH158" s="1041">
        <f>IF($BI$3="４週",BF158/4,IF($BI$3="暦月",(BF158/($BI$8/7)),""))</f>
        <v>0</v>
      </c>
      <c r="BI158" s="1040"/>
      <c r="BJ158" s="1042"/>
      <c r="BK158" s="1043"/>
      <c r="BL158" s="1043"/>
      <c r="BM158" s="1043"/>
      <c r="BN158" s="1044"/>
    </row>
    <row r="159" spans="2:66" ht="20.25" customHeight="1">
      <c r="B159" s="946">
        <f>B157+1</f>
        <v>72</v>
      </c>
      <c r="C159" s="1002"/>
      <c r="D159" s="1003"/>
      <c r="E159" s="858"/>
      <c r="F159" s="978"/>
      <c r="G159" s="1004"/>
      <c r="H159" s="1005"/>
      <c r="I159" s="981"/>
      <c r="J159" s="982"/>
      <c r="K159" s="981"/>
      <c r="L159" s="982"/>
      <c r="M159" s="1008"/>
      <c r="N159" s="1009"/>
      <c r="O159" s="1010"/>
      <c r="P159" s="1011"/>
      <c r="Q159" s="1011"/>
      <c r="R159" s="1005"/>
      <c r="S159" s="987"/>
      <c r="T159" s="988"/>
      <c r="U159" s="988"/>
      <c r="V159" s="988"/>
      <c r="W159" s="989"/>
      <c r="X159" s="1029" t="s">
        <v>882</v>
      </c>
      <c r="Z159" s="1030"/>
      <c r="AA159" s="1015"/>
      <c r="AB159" s="1016"/>
      <c r="AC159" s="1016"/>
      <c r="AD159" s="1016"/>
      <c r="AE159" s="1016"/>
      <c r="AF159" s="1016"/>
      <c r="AG159" s="1017"/>
      <c r="AH159" s="1015"/>
      <c r="AI159" s="1016"/>
      <c r="AJ159" s="1016"/>
      <c r="AK159" s="1016"/>
      <c r="AL159" s="1016"/>
      <c r="AM159" s="1016"/>
      <c r="AN159" s="1017"/>
      <c r="AO159" s="1015"/>
      <c r="AP159" s="1016"/>
      <c r="AQ159" s="1016"/>
      <c r="AR159" s="1016"/>
      <c r="AS159" s="1016"/>
      <c r="AT159" s="1016"/>
      <c r="AU159" s="1017"/>
      <c r="AV159" s="1015"/>
      <c r="AW159" s="1016"/>
      <c r="AX159" s="1016"/>
      <c r="AY159" s="1016"/>
      <c r="AZ159" s="1016"/>
      <c r="BA159" s="1016"/>
      <c r="BB159" s="1017"/>
      <c r="BC159" s="1015"/>
      <c r="BD159" s="1016"/>
      <c r="BE159" s="1018"/>
      <c r="BF159" s="1019"/>
      <c r="BG159" s="1020"/>
      <c r="BH159" s="1021"/>
      <c r="BI159" s="1022"/>
      <c r="BJ159" s="1023"/>
      <c r="BK159" s="1024"/>
      <c r="BL159" s="1024"/>
      <c r="BM159" s="1024"/>
      <c r="BN159" s="1025"/>
    </row>
    <row r="160" spans="2:66" ht="20.25" customHeight="1">
      <c r="B160" s="975"/>
      <c r="C160" s="976"/>
      <c r="D160" s="977"/>
      <c r="E160" s="858"/>
      <c r="F160" s="978"/>
      <c r="G160" s="1031"/>
      <c r="H160" s="1032"/>
      <c r="I160" s="1033"/>
      <c r="J160" s="1034">
        <f>G159</f>
        <v>0</v>
      </c>
      <c r="K160" s="1033"/>
      <c r="L160" s="1034">
        <f>M159</f>
        <v>0</v>
      </c>
      <c r="M160" s="1035"/>
      <c r="N160" s="1036"/>
      <c r="O160" s="1037"/>
      <c r="P160" s="1038"/>
      <c r="Q160" s="1038"/>
      <c r="R160" s="1032"/>
      <c r="S160" s="987"/>
      <c r="T160" s="988"/>
      <c r="U160" s="988"/>
      <c r="V160" s="988"/>
      <c r="W160" s="989"/>
      <c r="X160" s="1026" t="s">
        <v>885</v>
      </c>
      <c r="Y160" s="1027"/>
      <c r="Z160" s="1028"/>
      <c r="AA160" s="993" t="str">
        <f>IF(AA159="","",VLOOKUP(AA159,'シフト記号表（従来型・ユニット型共通）'!$C$6:$L$47,10,FALSE))</f>
        <v/>
      </c>
      <c r="AB160" s="994" t="str">
        <f>IF(AB159="","",VLOOKUP(AB159,'シフト記号表（従来型・ユニット型共通）'!$C$6:$L$47,10,FALSE))</f>
        <v/>
      </c>
      <c r="AC160" s="994" t="str">
        <f>IF(AC159="","",VLOOKUP(AC159,'シフト記号表（従来型・ユニット型共通）'!$C$6:$L$47,10,FALSE))</f>
        <v/>
      </c>
      <c r="AD160" s="994" t="str">
        <f>IF(AD159="","",VLOOKUP(AD159,'シフト記号表（従来型・ユニット型共通）'!$C$6:$L$47,10,FALSE))</f>
        <v/>
      </c>
      <c r="AE160" s="994" t="str">
        <f>IF(AE159="","",VLOOKUP(AE159,'シフト記号表（従来型・ユニット型共通）'!$C$6:$L$47,10,FALSE))</f>
        <v/>
      </c>
      <c r="AF160" s="994" t="str">
        <f>IF(AF159="","",VLOOKUP(AF159,'シフト記号表（従来型・ユニット型共通）'!$C$6:$L$47,10,FALSE))</f>
        <v/>
      </c>
      <c r="AG160" s="995" t="str">
        <f>IF(AG159="","",VLOOKUP(AG159,'シフト記号表（従来型・ユニット型共通）'!$C$6:$L$47,10,FALSE))</f>
        <v/>
      </c>
      <c r="AH160" s="993" t="str">
        <f>IF(AH159="","",VLOOKUP(AH159,'シフト記号表（従来型・ユニット型共通）'!$C$6:$L$47,10,FALSE))</f>
        <v/>
      </c>
      <c r="AI160" s="994" t="str">
        <f>IF(AI159="","",VLOOKUP(AI159,'シフト記号表（従来型・ユニット型共通）'!$C$6:$L$47,10,FALSE))</f>
        <v/>
      </c>
      <c r="AJ160" s="994" t="str">
        <f>IF(AJ159="","",VLOOKUP(AJ159,'シフト記号表（従来型・ユニット型共通）'!$C$6:$L$47,10,FALSE))</f>
        <v/>
      </c>
      <c r="AK160" s="994" t="str">
        <f>IF(AK159="","",VLOOKUP(AK159,'シフト記号表（従来型・ユニット型共通）'!$C$6:$L$47,10,FALSE))</f>
        <v/>
      </c>
      <c r="AL160" s="994" t="str">
        <f>IF(AL159="","",VLOOKUP(AL159,'シフト記号表（従来型・ユニット型共通）'!$C$6:$L$47,10,FALSE))</f>
        <v/>
      </c>
      <c r="AM160" s="994" t="str">
        <f>IF(AM159="","",VLOOKUP(AM159,'シフト記号表（従来型・ユニット型共通）'!$C$6:$L$47,10,FALSE))</f>
        <v/>
      </c>
      <c r="AN160" s="995" t="str">
        <f>IF(AN159="","",VLOOKUP(AN159,'シフト記号表（従来型・ユニット型共通）'!$C$6:$L$47,10,FALSE))</f>
        <v/>
      </c>
      <c r="AO160" s="993" t="str">
        <f>IF(AO159="","",VLOOKUP(AO159,'シフト記号表（従来型・ユニット型共通）'!$C$6:$L$47,10,FALSE))</f>
        <v/>
      </c>
      <c r="AP160" s="994" t="str">
        <f>IF(AP159="","",VLOOKUP(AP159,'シフト記号表（従来型・ユニット型共通）'!$C$6:$L$47,10,FALSE))</f>
        <v/>
      </c>
      <c r="AQ160" s="994" t="str">
        <f>IF(AQ159="","",VLOOKUP(AQ159,'シフト記号表（従来型・ユニット型共通）'!$C$6:$L$47,10,FALSE))</f>
        <v/>
      </c>
      <c r="AR160" s="994" t="str">
        <f>IF(AR159="","",VLOOKUP(AR159,'シフト記号表（従来型・ユニット型共通）'!$C$6:$L$47,10,FALSE))</f>
        <v/>
      </c>
      <c r="AS160" s="994" t="str">
        <f>IF(AS159="","",VLOOKUP(AS159,'シフト記号表（従来型・ユニット型共通）'!$C$6:$L$47,10,FALSE))</f>
        <v/>
      </c>
      <c r="AT160" s="994" t="str">
        <f>IF(AT159="","",VLOOKUP(AT159,'シフト記号表（従来型・ユニット型共通）'!$C$6:$L$47,10,FALSE))</f>
        <v/>
      </c>
      <c r="AU160" s="995" t="str">
        <f>IF(AU159="","",VLOOKUP(AU159,'シフト記号表（従来型・ユニット型共通）'!$C$6:$L$47,10,FALSE))</f>
        <v/>
      </c>
      <c r="AV160" s="993" t="str">
        <f>IF(AV159="","",VLOOKUP(AV159,'シフト記号表（従来型・ユニット型共通）'!$C$6:$L$47,10,FALSE))</f>
        <v/>
      </c>
      <c r="AW160" s="994" t="str">
        <f>IF(AW159="","",VLOOKUP(AW159,'シフト記号表（従来型・ユニット型共通）'!$C$6:$L$47,10,FALSE))</f>
        <v/>
      </c>
      <c r="AX160" s="994" t="str">
        <f>IF(AX159="","",VLOOKUP(AX159,'シフト記号表（従来型・ユニット型共通）'!$C$6:$L$47,10,FALSE))</f>
        <v/>
      </c>
      <c r="AY160" s="994" t="str">
        <f>IF(AY159="","",VLOOKUP(AY159,'シフト記号表（従来型・ユニット型共通）'!$C$6:$L$47,10,FALSE))</f>
        <v/>
      </c>
      <c r="AZ160" s="994" t="str">
        <f>IF(AZ159="","",VLOOKUP(AZ159,'シフト記号表（従来型・ユニット型共通）'!$C$6:$L$47,10,FALSE))</f>
        <v/>
      </c>
      <c r="BA160" s="994" t="str">
        <f>IF(BA159="","",VLOOKUP(BA159,'シフト記号表（従来型・ユニット型共通）'!$C$6:$L$47,10,FALSE))</f>
        <v/>
      </c>
      <c r="BB160" s="995" t="str">
        <f>IF(BB159="","",VLOOKUP(BB159,'シフト記号表（従来型・ユニット型共通）'!$C$6:$L$47,10,FALSE))</f>
        <v/>
      </c>
      <c r="BC160" s="993" t="str">
        <f>IF(BC159="","",VLOOKUP(BC159,'シフト記号表（従来型・ユニット型共通）'!$C$6:$L$47,10,FALSE))</f>
        <v/>
      </c>
      <c r="BD160" s="994" t="str">
        <f>IF(BD159="","",VLOOKUP(BD159,'シフト記号表（従来型・ユニット型共通）'!$C$6:$L$47,10,FALSE))</f>
        <v/>
      </c>
      <c r="BE160" s="994" t="str">
        <f>IF(BE159="","",VLOOKUP(BE159,'シフト記号表（従来型・ユニット型共通）'!$C$6:$L$47,10,FALSE))</f>
        <v/>
      </c>
      <c r="BF160" s="1039">
        <f>IF($BI$3="４週",SUM(AA160:BB160),IF($BI$3="暦月",SUM(AA160:BE160),""))</f>
        <v>0</v>
      </c>
      <c r="BG160" s="1040"/>
      <c r="BH160" s="1041">
        <f>IF($BI$3="４週",BF160/4,IF($BI$3="暦月",(BF160/($BI$8/7)),""))</f>
        <v>0</v>
      </c>
      <c r="BI160" s="1040"/>
      <c r="BJ160" s="1042"/>
      <c r="BK160" s="1043"/>
      <c r="BL160" s="1043"/>
      <c r="BM160" s="1043"/>
      <c r="BN160" s="1044"/>
    </row>
    <row r="161" spans="2:66" ht="20.25" customHeight="1">
      <c r="B161" s="946">
        <f>B159+1</f>
        <v>73</v>
      </c>
      <c r="C161" s="1002"/>
      <c r="D161" s="1003"/>
      <c r="E161" s="858"/>
      <c r="F161" s="978"/>
      <c r="G161" s="1004"/>
      <c r="H161" s="1005"/>
      <c r="I161" s="981"/>
      <c r="J161" s="982"/>
      <c r="K161" s="981"/>
      <c r="L161" s="982"/>
      <c r="M161" s="1008"/>
      <c r="N161" s="1009"/>
      <c r="O161" s="1010"/>
      <c r="P161" s="1011"/>
      <c r="Q161" s="1011"/>
      <c r="R161" s="1005"/>
      <c r="S161" s="987"/>
      <c r="T161" s="988"/>
      <c r="U161" s="988"/>
      <c r="V161" s="988"/>
      <c r="W161" s="989"/>
      <c r="X161" s="1029" t="s">
        <v>882</v>
      </c>
      <c r="Z161" s="1030"/>
      <c r="AA161" s="1015"/>
      <c r="AB161" s="1016"/>
      <c r="AC161" s="1016"/>
      <c r="AD161" s="1016"/>
      <c r="AE161" s="1016"/>
      <c r="AF161" s="1016"/>
      <c r="AG161" s="1017"/>
      <c r="AH161" s="1015"/>
      <c r="AI161" s="1016"/>
      <c r="AJ161" s="1016"/>
      <c r="AK161" s="1016"/>
      <c r="AL161" s="1016"/>
      <c r="AM161" s="1016"/>
      <c r="AN161" s="1017"/>
      <c r="AO161" s="1015"/>
      <c r="AP161" s="1016"/>
      <c r="AQ161" s="1016"/>
      <c r="AR161" s="1016"/>
      <c r="AS161" s="1016"/>
      <c r="AT161" s="1016"/>
      <c r="AU161" s="1017"/>
      <c r="AV161" s="1015"/>
      <c r="AW161" s="1016"/>
      <c r="AX161" s="1016"/>
      <c r="AY161" s="1016"/>
      <c r="AZ161" s="1016"/>
      <c r="BA161" s="1016"/>
      <c r="BB161" s="1017"/>
      <c r="BC161" s="1015"/>
      <c r="BD161" s="1016"/>
      <c r="BE161" s="1018"/>
      <c r="BF161" s="1019"/>
      <c r="BG161" s="1020"/>
      <c r="BH161" s="1021"/>
      <c r="BI161" s="1022"/>
      <c r="BJ161" s="1023"/>
      <c r="BK161" s="1024"/>
      <c r="BL161" s="1024"/>
      <c r="BM161" s="1024"/>
      <c r="BN161" s="1025"/>
    </row>
    <row r="162" spans="2:66" ht="20.25" customHeight="1">
      <c r="B162" s="975"/>
      <c r="C162" s="976"/>
      <c r="D162" s="977"/>
      <c r="E162" s="858"/>
      <c r="F162" s="978"/>
      <c r="G162" s="1031"/>
      <c r="H162" s="1032"/>
      <c r="I162" s="1033"/>
      <c r="J162" s="1034">
        <f>G161</f>
        <v>0</v>
      </c>
      <c r="K162" s="1033"/>
      <c r="L162" s="1034">
        <f>M161</f>
        <v>0</v>
      </c>
      <c r="M162" s="1035"/>
      <c r="N162" s="1036"/>
      <c r="O162" s="1037"/>
      <c r="P162" s="1038"/>
      <c r="Q162" s="1038"/>
      <c r="R162" s="1032"/>
      <c r="S162" s="987"/>
      <c r="T162" s="988"/>
      <c r="U162" s="988"/>
      <c r="V162" s="988"/>
      <c r="W162" s="989"/>
      <c r="X162" s="1026" t="s">
        <v>885</v>
      </c>
      <c r="Y162" s="1027"/>
      <c r="Z162" s="1028"/>
      <c r="AA162" s="993" t="str">
        <f>IF(AA161="","",VLOOKUP(AA161,'シフト記号表（従来型・ユニット型共通）'!$C$6:$L$47,10,FALSE))</f>
        <v/>
      </c>
      <c r="AB162" s="994" t="str">
        <f>IF(AB161="","",VLOOKUP(AB161,'シフト記号表（従来型・ユニット型共通）'!$C$6:$L$47,10,FALSE))</f>
        <v/>
      </c>
      <c r="AC162" s="994" t="str">
        <f>IF(AC161="","",VLOOKUP(AC161,'シフト記号表（従来型・ユニット型共通）'!$C$6:$L$47,10,FALSE))</f>
        <v/>
      </c>
      <c r="AD162" s="994" t="str">
        <f>IF(AD161="","",VLOOKUP(AD161,'シフト記号表（従来型・ユニット型共通）'!$C$6:$L$47,10,FALSE))</f>
        <v/>
      </c>
      <c r="AE162" s="994" t="str">
        <f>IF(AE161="","",VLOOKUP(AE161,'シフト記号表（従来型・ユニット型共通）'!$C$6:$L$47,10,FALSE))</f>
        <v/>
      </c>
      <c r="AF162" s="994" t="str">
        <f>IF(AF161="","",VLOOKUP(AF161,'シフト記号表（従来型・ユニット型共通）'!$C$6:$L$47,10,FALSE))</f>
        <v/>
      </c>
      <c r="AG162" s="995" t="str">
        <f>IF(AG161="","",VLOOKUP(AG161,'シフト記号表（従来型・ユニット型共通）'!$C$6:$L$47,10,FALSE))</f>
        <v/>
      </c>
      <c r="AH162" s="993" t="str">
        <f>IF(AH161="","",VLOOKUP(AH161,'シフト記号表（従来型・ユニット型共通）'!$C$6:$L$47,10,FALSE))</f>
        <v/>
      </c>
      <c r="AI162" s="994" t="str">
        <f>IF(AI161="","",VLOOKUP(AI161,'シフト記号表（従来型・ユニット型共通）'!$C$6:$L$47,10,FALSE))</f>
        <v/>
      </c>
      <c r="AJ162" s="994" t="str">
        <f>IF(AJ161="","",VLOOKUP(AJ161,'シフト記号表（従来型・ユニット型共通）'!$C$6:$L$47,10,FALSE))</f>
        <v/>
      </c>
      <c r="AK162" s="994" t="str">
        <f>IF(AK161="","",VLOOKUP(AK161,'シフト記号表（従来型・ユニット型共通）'!$C$6:$L$47,10,FALSE))</f>
        <v/>
      </c>
      <c r="AL162" s="994" t="str">
        <f>IF(AL161="","",VLOOKUP(AL161,'シフト記号表（従来型・ユニット型共通）'!$C$6:$L$47,10,FALSE))</f>
        <v/>
      </c>
      <c r="AM162" s="994" t="str">
        <f>IF(AM161="","",VLOOKUP(AM161,'シフト記号表（従来型・ユニット型共通）'!$C$6:$L$47,10,FALSE))</f>
        <v/>
      </c>
      <c r="AN162" s="995" t="str">
        <f>IF(AN161="","",VLOOKUP(AN161,'シフト記号表（従来型・ユニット型共通）'!$C$6:$L$47,10,FALSE))</f>
        <v/>
      </c>
      <c r="AO162" s="993" t="str">
        <f>IF(AO161="","",VLOOKUP(AO161,'シフト記号表（従来型・ユニット型共通）'!$C$6:$L$47,10,FALSE))</f>
        <v/>
      </c>
      <c r="AP162" s="994" t="str">
        <f>IF(AP161="","",VLOOKUP(AP161,'シフト記号表（従来型・ユニット型共通）'!$C$6:$L$47,10,FALSE))</f>
        <v/>
      </c>
      <c r="AQ162" s="994" t="str">
        <f>IF(AQ161="","",VLOOKUP(AQ161,'シフト記号表（従来型・ユニット型共通）'!$C$6:$L$47,10,FALSE))</f>
        <v/>
      </c>
      <c r="AR162" s="994" t="str">
        <f>IF(AR161="","",VLOOKUP(AR161,'シフト記号表（従来型・ユニット型共通）'!$C$6:$L$47,10,FALSE))</f>
        <v/>
      </c>
      <c r="AS162" s="994" t="str">
        <f>IF(AS161="","",VLOOKUP(AS161,'シフト記号表（従来型・ユニット型共通）'!$C$6:$L$47,10,FALSE))</f>
        <v/>
      </c>
      <c r="AT162" s="994" t="str">
        <f>IF(AT161="","",VLOOKUP(AT161,'シフト記号表（従来型・ユニット型共通）'!$C$6:$L$47,10,FALSE))</f>
        <v/>
      </c>
      <c r="AU162" s="995" t="str">
        <f>IF(AU161="","",VLOOKUP(AU161,'シフト記号表（従来型・ユニット型共通）'!$C$6:$L$47,10,FALSE))</f>
        <v/>
      </c>
      <c r="AV162" s="993" t="str">
        <f>IF(AV161="","",VLOOKUP(AV161,'シフト記号表（従来型・ユニット型共通）'!$C$6:$L$47,10,FALSE))</f>
        <v/>
      </c>
      <c r="AW162" s="994" t="str">
        <f>IF(AW161="","",VLOOKUP(AW161,'シフト記号表（従来型・ユニット型共通）'!$C$6:$L$47,10,FALSE))</f>
        <v/>
      </c>
      <c r="AX162" s="994" t="str">
        <f>IF(AX161="","",VLOOKUP(AX161,'シフト記号表（従来型・ユニット型共通）'!$C$6:$L$47,10,FALSE))</f>
        <v/>
      </c>
      <c r="AY162" s="994" t="str">
        <f>IF(AY161="","",VLOOKUP(AY161,'シフト記号表（従来型・ユニット型共通）'!$C$6:$L$47,10,FALSE))</f>
        <v/>
      </c>
      <c r="AZ162" s="994" t="str">
        <f>IF(AZ161="","",VLOOKUP(AZ161,'シフト記号表（従来型・ユニット型共通）'!$C$6:$L$47,10,FALSE))</f>
        <v/>
      </c>
      <c r="BA162" s="994" t="str">
        <f>IF(BA161="","",VLOOKUP(BA161,'シフト記号表（従来型・ユニット型共通）'!$C$6:$L$47,10,FALSE))</f>
        <v/>
      </c>
      <c r="BB162" s="995" t="str">
        <f>IF(BB161="","",VLOOKUP(BB161,'シフト記号表（従来型・ユニット型共通）'!$C$6:$L$47,10,FALSE))</f>
        <v/>
      </c>
      <c r="BC162" s="993" t="str">
        <f>IF(BC161="","",VLOOKUP(BC161,'シフト記号表（従来型・ユニット型共通）'!$C$6:$L$47,10,FALSE))</f>
        <v/>
      </c>
      <c r="BD162" s="994" t="str">
        <f>IF(BD161="","",VLOOKUP(BD161,'シフト記号表（従来型・ユニット型共通）'!$C$6:$L$47,10,FALSE))</f>
        <v/>
      </c>
      <c r="BE162" s="994" t="str">
        <f>IF(BE161="","",VLOOKUP(BE161,'シフト記号表（従来型・ユニット型共通）'!$C$6:$L$47,10,FALSE))</f>
        <v/>
      </c>
      <c r="BF162" s="1039">
        <f>IF($BI$3="４週",SUM(AA162:BB162),IF($BI$3="暦月",SUM(AA162:BE162),""))</f>
        <v>0</v>
      </c>
      <c r="BG162" s="1040"/>
      <c r="BH162" s="1041">
        <f>IF($BI$3="４週",BF162/4,IF($BI$3="暦月",(BF162/($BI$8/7)),""))</f>
        <v>0</v>
      </c>
      <c r="BI162" s="1040"/>
      <c r="BJ162" s="1042"/>
      <c r="BK162" s="1043"/>
      <c r="BL162" s="1043"/>
      <c r="BM162" s="1043"/>
      <c r="BN162" s="1044"/>
    </row>
    <row r="163" spans="2:66" ht="20.25" customHeight="1">
      <c r="B163" s="946">
        <f>B161+1</f>
        <v>74</v>
      </c>
      <c r="C163" s="1002"/>
      <c r="D163" s="1003"/>
      <c r="E163" s="858"/>
      <c r="F163" s="978"/>
      <c r="G163" s="1004"/>
      <c r="H163" s="1005"/>
      <c r="I163" s="981"/>
      <c r="J163" s="982"/>
      <c r="K163" s="981"/>
      <c r="L163" s="982"/>
      <c r="M163" s="1008"/>
      <c r="N163" s="1009"/>
      <c r="O163" s="1010"/>
      <c r="P163" s="1011"/>
      <c r="Q163" s="1011"/>
      <c r="R163" s="1005"/>
      <c r="S163" s="987"/>
      <c r="T163" s="988"/>
      <c r="U163" s="988"/>
      <c r="V163" s="988"/>
      <c r="W163" s="989"/>
      <c r="X163" s="1029" t="s">
        <v>882</v>
      </c>
      <c r="Z163" s="1030"/>
      <c r="AA163" s="1015"/>
      <c r="AB163" s="1016"/>
      <c r="AC163" s="1016"/>
      <c r="AD163" s="1016"/>
      <c r="AE163" s="1016"/>
      <c r="AF163" s="1016"/>
      <c r="AG163" s="1017"/>
      <c r="AH163" s="1015"/>
      <c r="AI163" s="1016"/>
      <c r="AJ163" s="1016"/>
      <c r="AK163" s="1016"/>
      <c r="AL163" s="1016"/>
      <c r="AM163" s="1016"/>
      <c r="AN163" s="1017"/>
      <c r="AO163" s="1015"/>
      <c r="AP163" s="1016"/>
      <c r="AQ163" s="1016"/>
      <c r="AR163" s="1016"/>
      <c r="AS163" s="1016"/>
      <c r="AT163" s="1016"/>
      <c r="AU163" s="1017"/>
      <c r="AV163" s="1015"/>
      <c r="AW163" s="1016"/>
      <c r="AX163" s="1016"/>
      <c r="AY163" s="1016"/>
      <c r="AZ163" s="1016"/>
      <c r="BA163" s="1016"/>
      <c r="BB163" s="1017"/>
      <c r="BC163" s="1015"/>
      <c r="BD163" s="1016"/>
      <c r="BE163" s="1018"/>
      <c r="BF163" s="1019"/>
      <c r="BG163" s="1020"/>
      <c r="BH163" s="1021"/>
      <c r="BI163" s="1022"/>
      <c r="BJ163" s="1023"/>
      <c r="BK163" s="1024"/>
      <c r="BL163" s="1024"/>
      <c r="BM163" s="1024"/>
      <c r="BN163" s="1025"/>
    </row>
    <row r="164" spans="2:66" ht="20.25" customHeight="1">
      <c r="B164" s="975"/>
      <c r="C164" s="976"/>
      <c r="D164" s="977"/>
      <c r="E164" s="858"/>
      <c r="F164" s="978"/>
      <c r="G164" s="1031"/>
      <c r="H164" s="1032"/>
      <c r="I164" s="1033"/>
      <c r="J164" s="1034">
        <f>G163</f>
        <v>0</v>
      </c>
      <c r="K164" s="1033"/>
      <c r="L164" s="1034">
        <f>M163</f>
        <v>0</v>
      </c>
      <c r="M164" s="1035"/>
      <c r="N164" s="1036"/>
      <c r="O164" s="1037"/>
      <c r="P164" s="1038"/>
      <c r="Q164" s="1038"/>
      <c r="R164" s="1032"/>
      <c r="S164" s="987"/>
      <c r="T164" s="988"/>
      <c r="U164" s="988"/>
      <c r="V164" s="988"/>
      <c r="W164" s="989"/>
      <c r="X164" s="1026" t="s">
        <v>885</v>
      </c>
      <c r="Y164" s="1027"/>
      <c r="Z164" s="1028"/>
      <c r="AA164" s="993" t="str">
        <f>IF(AA163="","",VLOOKUP(AA163,'シフト記号表（従来型・ユニット型共通）'!$C$6:$L$47,10,FALSE))</f>
        <v/>
      </c>
      <c r="AB164" s="994" t="str">
        <f>IF(AB163="","",VLOOKUP(AB163,'シフト記号表（従来型・ユニット型共通）'!$C$6:$L$47,10,FALSE))</f>
        <v/>
      </c>
      <c r="AC164" s="994" t="str">
        <f>IF(AC163="","",VLOOKUP(AC163,'シフト記号表（従来型・ユニット型共通）'!$C$6:$L$47,10,FALSE))</f>
        <v/>
      </c>
      <c r="AD164" s="994" t="str">
        <f>IF(AD163="","",VLOOKUP(AD163,'シフト記号表（従来型・ユニット型共通）'!$C$6:$L$47,10,FALSE))</f>
        <v/>
      </c>
      <c r="AE164" s="994" t="str">
        <f>IF(AE163="","",VLOOKUP(AE163,'シフト記号表（従来型・ユニット型共通）'!$C$6:$L$47,10,FALSE))</f>
        <v/>
      </c>
      <c r="AF164" s="994" t="str">
        <f>IF(AF163="","",VLOOKUP(AF163,'シフト記号表（従来型・ユニット型共通）'!$C$6:$L$47,10,FALSE))</f>
        <v/>
      </c>
      <c r="AG164" s="995" t="str">
        <f>IF(AG163="","",VLOOKUP(AG163,'シフト記号表（従来型・ユニット型共通）'!$C$6:$L$47,10,FALSE))</f>
        <v/>
      </c>
      <c r="AH164" s="993" t="str">
        <f>IF(AH163="","",VLOOKUP(AH163,'シフト記号表（従来型・ユニット型共通）'!$C$6:$L$47,10,FALSE))</f>
        <v/>
      </c>
      <c r="AI164" s="994" t="str">
        <f>IF(AI163="","",VLOOKUP(AI163,'シフト記号表（従来型・ユニット型共通）'!$C$6:$L$47,10,FALSE))</f>
        <v/>
      </c>
      <c r="AJ164" s="994" t="str">
        <f>IF(AJ163="","",VLOOKUP(AJ163,'シフト記号表（従来型・ユニット型共通）'!$C$6:$L$47,10,FALSE))</f>
        <v/>
      </c>
      <c r="AK164" s="994" t="str">
        <f>IF(AK163="","",VLOOKUP(AK163,'シフト記号表（従来型・ユニット型共通）'!$C$6:$L$47,10,FALSE))</f>
        <v/>
      </c>
      <c r="AL164" s="994" t="str">
        <f>IF(AL163="","",VLOOKUP(AL163,'シフト記号表（従来型・ユニット型共通）'!$C$6:$L$47,10,FALSE))</f>
        <v/>
      </c>
      <c r="AM164" s="994" t="str">
        <f>IF(AM163="","",VLOOKUP(AM163,'シフト記号表（従来型・ユニット型共通）'!$C$6:$L$47,10,FALSE))</f>
        <v/>
      </c>
      <c r="AN164" s="995" t="str">
        <f>IF(AN163="","",VLOOKUP(AN163,'シフト記号表（従来型・ユニット型共通）'!$C$6:$L$47,10,FALSE))</f>
        <v/>
      </c>
      <c r="AO164" s="993" t="str">
        <f>IF(AO163="","",VLOOKUP(AO163,'シフト記号表（従来型・ユニット型共通）'!$C$6:$L$47,10,FALSE))</f>
        <v/>
      </c>
      <c r="AP164" s="994" t="str">
        <f>IF(AP163="","",VLOOKUP(AP163,'シフト記号表（従来型・ユニット型共通）'!$C$6:$L$47,10,FALSE))</f>
        <v/>
      </c>
      <c r="AQ164" s="994" t="str">
        <f>IF(AQ163="","",VLOOKUP(AQ163,'シフト記号表（従来型・ユニット型共通）'!$C$6:$L$47,10,FALSE))</f>
        <v/>
      </c>
      <c r="AR164" s="994" t="str">
        <f>IF(AR163="","",VLOOKUP(AR163,'シフト記号表（従来型・ユニット型共通）'!$C$6:$L$47,10,FALSE))</f>
        <v/>
      </c>
      <c r="AS164" s="994" t="str">
        <f>IF(AS163="","",VLOOKUP(AS163,'シフト記号表（従来型・ユニット型共通）'!$C$6:$L$47,10,FALSE))</f>
        <v/>
      </c>
      <c r="AT164" s="994" t="str">
        <f>IF(AT163="","",VLOOKUP(AT163,'シフト記号表（従来型・ユニット型共通）'!$C$6:$L$47,10,FALSE))</f>
        <v/>
      </c>
      <c r="AU164" s="995" t="str">
        <f>IF(AU163="","",VLOOKUP(AU163,'シフト記号表（従来型・ユニット型共通）'!$C$6:$L$47,10,FALSE))</f>
        <v/>
      </c>
      <c r="AV164" s="993" t="str">
        <f>IF(AV163="","",VLOOKUP(AV163,'シフト記号表（従来型・ユニット型共通）'!$C$6:$L$47,10,FALSE))</f>
        <v/>
      </c>
      <c r="AW164" s="994" t="str">
        <f>IF(AW163="","",VLOOKUP(AW163,'シフト記号表（従来型・ユニット型共通）'!$C$6:$L$47,10,FALSE))</f>
        <v/>
      </c>
      <c r="AX164" s="994" t="str">
        <f>IF(AX163="","",VLOOKUP(AX163,'シフト記号表（従来型・ユニット型共通）'!$C$6:$L$47,10,FALSE))</f>
        <v/>
      </c>
      <c r="AY164" s="994" t="str">
        <f>IF(AY163="","",VLOOKUP(AY163,'シフト記号表（従来型・ユニット型共通）'!$C$6:$L$47,10,FALSE))</f>
        <v/>
      </c>
      <c r="AZ164" s="994" t="str">
        <f>IF(AZ163="","",VLOOKUP(AZ163,'シフト記号表（従来型・ユニット型共通）'!$C$6:$L$47,10,FALSE))</f>
        <v/>
      </c>
      <c r="BA164" s="994" t="str">
        <f>IF(BA163="","",VLOOKUP(BA163,'シフト記号表（従来型・ユニット型共通）'!$C$6:$L$47,10,FALSE))</f>
        <v/>
      </c>
      <c r="BB164" s="995" t="str">
        <f>IF(BB163="","",VLOOKUP(BB163,'シフト記号表（従来型・ユニット型共通）'!$C$6:$L$47,10,FALSE))</f>
        <v/>
      </c>
      <c r="BC164" s="993" t="str">
        <f>IF(BC163="","",VLOOKUP(BC163,'シフト記号表（従来型・ユニット型共通）'!$C$6:$L$47,10,FALSE))</f>
        <v/>
      </c>
      <c r="BD164" s="994" t="str">
        <f>IF(BD163="","",VLOOKUP(BD163,'シフト記号表（従来型・ユニット型共通）'!$C$6:$L$47,10,FALSE))</f>
        <v/>
      </c>
      <c r="BE164" s="994" t="str">
        <f>IF(BE163="","",VLOOKUP(BE163,'シフト記号表（従来型・ユニット型共通）'!$C$6:$L$47,10,FALSE))</f>
        <v/>
      </c>
      <c r="BF164" s="1039">
        <f>IF($BI$3="４週",SUM(AA164:BB164),IF($BI$3="暦月",SUM(AA164:BE164),""))</f>
        <v>0</v>
      </c>
      <c r="BG164" s="1040"/>
      <c r="BH164" s="1041">
        <f>IF($BI$3="４週",BF164/4,IF($BI$3="暦月",(BF164/($BI$8/7)),""))</f>
        <v>0</v>
      </c>
      <c r="BI164" s="1040"/>
      <c r="BJ164" s="1042"/>
      <c r="BK164" s="1043"/>
      <c r="BL164" s="1043"/>
      <c r="BM164" s="1043"/>
      <c r="BN164" s="1044"/>
    </row>
    <row r="165" spans="2:66" ht="20.25" customHeight="1">
      <c r="B165" s="946">
        <f>B163+1</f>
        <v>75</v>
      </c>
      <c r="C165" s="1002"/>
      <c r="D165" s="1003"/>
      <c r="E165" s="858"/>
      <c r="F165" s="978"/>
      <c r="G165" s="1004"/>
      <c r="H165" s="1005"/>
      <c r="I165" s="981"/>
      <c r="J165" s="982"/>
      <c r="K165" s="981"/>
      <c r="L165" s="982"/>
      <c r="M165" s="1008"/>
      <c r="N165" s="1009"/>
      <c r="O165" s="1010"/>
      <c r="P165" s="1011"/>
      <c r="Q165" s="1011"/>
      <c r="R165" s="1005"/>
      <c r="S165" s="987"/>
      <c r="T165" s="988"/>
      <c r="U165" s="988"/>
      <c r="V165" s="988"/>
      <c r="W165" s="989"/>
      <c r="X165" s="1029" t="s">
        <v>882</v>
      </c>
      <c r="Z165" s="1030"/>
      <c r="AA165" s="1015"/>
      <c r="AB165" s="1016"/>
      <c r="AC165" s="1016"/>
      <c r="AD165" s="1016"/>
      <c r="AE165" s="1016"/>
      <c r="AF165" s="1016"/>
      <c r="AG165" s="1017"/>
      <c r="AH165" s="1015"/>
      <c r="AI165" s="1016"/>
      <c r="AJ165" s="1016"/>
      <c r="AK165" s="1016"/>
      <c r="AL165" s="1016"/>
      <c r="AM165" s="1016"/>
      <c r="AN165" s="1017"/>
      <c r="AO165" s="1015"/>
      <c r="AP165" s="1016"/>
      <c r="AQ165" s="1016"/>
      <c r="AR165" s="1016"/>
      <c r="AS165" s="1016"/>
      <c r="AT165" s="1016"/>
      <c r="AU165" s="1017"/>
      <c r="AV165" s="1015"/>
      <c r="AW165" s="1016"/>
      <c r="AX165" s="1016"/>
      <c r="AY165" s="1016"/>
      <c r="AZ165" s="1016"/>
      <c r="BA165" s="1016"/>
      <c r="BB165" s="1017"/>
      <c r="BC165" s="1015"/>
      <c r="BD165" s="1016"/>
      <c r="BE165" s="1018"/>
      <c r="BF165" s="1019"/>
      <c r="BG165" s="1020"/>
      <c r="BH165" s="1021"/>
      <c r="BI165" s="1022"/>
      <c r="BJ165" s="1023"/>
      <c r="BK165" s="1024"/>
      <c r="BL165" s="1024"/>
      <c r="BM165" s="1024"/>
      <c r="BN165" s="1025"/>
    </row>
    <row r="166" spans="2:66" ht="20.25" customHeight="1">
      <c r="B166" s="975"/>
      <c r="C166" s="976"/>
      <c r="D166" s="977"/>
      <c r="E166" s="858"/>
      <c r="F166" s="978"/>
      <c r="G166" s="1031"/>
      <c r="H166" s="1032"/>
      <c r="I166" s="1033"/>
      <c r="J166" s="1034">
        <f>G165</f>
        <v>0</v>
      </c>
      <c r="K166" s="1033"/>
      <c r="L166" s="1034">
        <f>M165</f>
        <v>0</v>
      </c>
      <c r="M166" s="1035"/>
      <c r="N166" s="1036"/>
      <c r="O166" s="1037"/>
      <c r="P166" s="1038"/>
      <c r="Q166" s="1038"/>
      <c r="R166" s="1032"/>
      <c r="S166" s="987"/>
      <c r="T166" s="988"/>
      <c r="U166" s="988"/>
      <c r="V166" s="988"/>
      <c r="W166" s="989"/>
      <c r="X166" s="1026" t="s">
        <v>885</v>
      </c>
      <c r="Y166" s="1027"/>
      <c r="Z166" s="1028"/>
      <c r="AA166" s="993" t="str">
        <f>IF(AA165="","",VLOOKUP(AA165,'シフト記号表（従来型・ユニット型共通）'!$C$6:$L$47,10,FALSE))</f>
        <v/>
      </c>
      <c r="AB166" s="994" t="str">
        <f>IF(AB165="","",VLOOKUP(AB165,'シフト記号表（従来型・ユニット型共通）'!$C$6:$L$47,10,FALSE))</f>
        <v/>
      </c>
      <c r="AC166" s="994" t="str">
        <f>IF(AC165="","",VLOOKUP(AC165,'シフト記号表（従来型・ユニット型共通）'!$C$6:$L$47,10,FALSE))</f>
        <v/>
      </c>
      <c r="AD166" s="994" t="str">
        <f>IF(AD165="","",VLOOKUP(AD165,'シフト記号表（従来型・ユニット型共通）'!$C$6:$L$47,10,FALSE))</f>
        <v/>
      </c>
      <c r="AE166" s="994" t="str">
        <f>IF(AE165="","",VLOOKUP(AE165,'シフト記号表（従来型・ユニット型共通）'!$C$6:$L$47,10,FALSE))</f>
        <v/>
      </c>
      <c r="AF166" s="994" t="str">
        <f>IF(AF165="","",VLOOKUP(AF165,'シフト記号表（従来型・ユニット型共通）'!$C$6:$L$47,10,FALSE))</f>
        <v/>
      </c>
      <c r="AG166" s="995" t="str">
        <f>IF(AG165="","",VLOOKUP(AG165,'シフト記号表（従来型・ユニット型共通）'!$C$6:$L$47,10,FALSE))</f>
        <v/>
      </c>
      <c r="AH166" s="993" t="str">
        <f>IF(AH165="","",VLOOKUP(AH165,'シフト記号表（従来型・ユニット型共通）'!$C$6:$L$47,10,FALSE))</f>
        <v/>
      </c>
      <c r="AI166" s="994" t="str">
        <f>IF(AI165="","",VLOOKUP(AI165,'シフト記号表（従来型・ユニット型共通）'!$C$6:$L$47,10,FALSE))</f>
        <v/>
      </c>
      <c r="AJ166" s="994" t="str">
        <f>IF(AJ165="","",VLOOKUP(AJ165,'シフト記号表（従来型・ユニット型共通）'!$C$6:$L$47,10,FALSE))</f>
        <v/>
      </c>
      <c r="AK166" s="994" t="str">
        <f>IF(AK165="","",VLOOKUP(AK165,'シフト記号表（従来型・ユニット型共通）'!$C$6:$L$47,10,FALSE))</f>
        <v/>
      </c>
      <c r="AL166" s="994" t="str">
        <f>IF(AL165="","",VLOOKUP(AL165,'シフト記号表（従来型・ユニット型共通）'!$C$6:$L$47,10,FALSE))</f>
        <v/>
      </c>
      <c r="AM166" s="994" t="str">
        <f>IF(AM165="","",VLOOKUP(AM165,'シフト記号表（従来型・ユニット型共通）'!$C$6:$L$47,10,FALSE))</f>
        <v/>
      </c>
      <c r="AN166" s="995" t="str">
        <f>IF(AN165="","",VLOOKUP(AN165,'シフト記号表（従来型・ユニット型共通）'!$C$6:$L$47,10,FALSE))</f>
        <v/>
      </c>
      <c r="AO166" s="993" t="str">
        <f>IF(AO165="","",VLOOKUP(AO165,'シフト記号表（従来型・ユニット型共通）'!$C$6:$L$47,10,FALSE))</f>
        <v/>
      </c>
      <c r="AP166" s="994" t="str">
        <f>IF(AP165="","",VLOOKUP(AP165,'シフト記号表（従来型・ユニット型共通）'!$C$6:$L$47,10,FALSE))</f>
        <v/>
      </c>
      <c r="AQ166" s="994" t="str">
        <f>IF(AQ165="","",VLOOKUP(AQ165,'シフト記号表（従来型・ユニット型共通）'!$C$6:$L$47,10,FALSE))</f>
        <v/>
      </c>
      <c r="AR166" s="994" t="str">
        <f>IF(AR165="","",VLOOKUP(AR165,'シフト記号表（従来型・ユニット型共通）'!$C$6:$L$47,10,FALSE))</f>
        <v/>
      </c>
      <c r="AS166" s="994" t="str">
        <f>IF(AS165="","",VLOOKUP(AS165,'シフト記号表（従来型・ユニット型共通）'!$C$6:$L$47,10,FALSE))</f>
        <v/>
      </c>
      <c r="AT166" s="994" t="str">
        <f>IF(AT165="","",VLOOKUP(AT165,'シフト記号表（従来型・ユニット型共通）'!$C$6:$L$47,10,FALSE))</f>
        <v/>
      </c>
      <c r="AU166" s="995" t="str">
        <f>IF(AU165="","",VLOOKUP(AU165,'シフト記号表（従来型・ユニット型共通）'!$C$6:$L$47,10,FALSE))</f>
        <v/>
      </c>
      <c r="AV166" s="993" t="str">
        <f>IF(AV165="","",VLOOKUP(AV165,'シフト記号表（従来型・ユニット型共通）'!$C$6:$L$47,10,FALSE))</f>
        <v/>
      </c>
      <c r="AW166" s="994" t="str">
        <f>IF(AW165="","",VLOOKUP(AW165,'シフト記号表（従来型・ユニット型共通）'!$C$6:$L$47,10,FALSE))</f>
        <v/>
      </c>
      <c r="AX166" s="994" t="str">
        <f>IF(AX165="","",VLOOKUP(AX165,'シフト記号表（従来型・ユニット型共通）'!$C$6:$L$47,10,FALSE))</f>
        <v/>
      </c>
      <c r="AY166" s="994" t="str">
        <f>IF(AY165="","",VLOOKUP(AY165,'シフト記号表（従来型・ユニット型共通）'!$C$6:$L$47,10,FALSE))</f>
        <v/>
      </c>
      <c r="AZ166" s="994" t="str">
        <f>IF(AZ165="","",VLOOKUP(AZ165,'シフト記号表（従来型・ユニット型共通）'!$C$6:$L$47,10,FALSE))</f>
        <v/>
      </c>
      <c r="BA166" s="994" t="str">
        <f>IF(BA165="","",VLOOKUP(BA165,'シフト記号表（従来型・ユニット型共通）'!$C$6:$L$47,10,FALSE))</f>
        <v/>
      </c>
      <c r="BB166" s="995" t="str">
        <f>IF(BB165="","",VLOOKUP(BB165,'シフト記号表（従来型・ユニット型共通）'!$C$6:$L$47,10,FALSE))</f>
        <v/>
      </c>
      <c r="BC166" s="993" t="str">
        <f>IF(BC165="","",VLOOKUP(BC165,'シフト記号表（従来型・ユニット型共通）'!$C$6:$L$47,10,FALSE))</f>
        <v/>
      </c>
      <c r="BD166" s="994" t="str">
        <f>IF(BD165="","",VLOOKUP(BD165,'シフト記号表（従来型・ユニット型共通）'!$C$6:$L$47,10,FALSE))</f>
        <v/>
      </c>
      <c r="BE166" s="994" t="str">
        <f>IF(BE165="","",VLOOKUP(BE165,'シフト記号表（従来型・ユニット型共通）'!$C$6:$L$47,10,FALSE))</f>
        <v/>
      </c>
      <c r="BF166" s="1039">
        <f>IF($BI$3="４週",SUM(AA166:BB166),IF($BI$3="暦月",SUM(AA166:BE166),""))</f>
        <v>0</v>
      </c>
      <c r="BG166" s="1040"/>
      <c r="BH166" s="1041">
        <f>IF($BI$3="４週",BF166/4,IF($BI$3="暦月",(BF166/($BI$8/7)),""))</f>
        <v>0</v>
      </c>
      <c r="BI166" s="1040"/>
      <c r="BJ166" s="1042"/>
      <c r="BK166" s="1043"/>
      <c r="BL166" s="1043"/>
      <c r="BM166" s="1043"/>
      <c r="BN166" s="1044"/>
    </row>
    <row r="167" spans="2:66" ht="20.25" customHeight="1">
      <c r="B167" s="946">
        <f>B165+1</f>
        <v>76</v>
      </c>
      <c r="C167" s="1002"/>
      <c r="D167" s="1003"/>
      <c r="E167" s="858"/>
      <c r="F167" s="978"/>
      <c r="G167" s="1004"/>
      <c r="H167" s="1005"/>
      <c r="I167" s="981"/>
      <c r="J167" s="982"/>
      <c r="K167" s="981"/>
      <c r="L167" s="982"/>
      <c r="M167" s="1008"/>
      <c r="N167" s="1009"/>
      <c r="O167" s="1010"/>
      <c r="P167" s="1011"/>
      <c r="Q167" s="1011"/>
      <c r="R167" s="1005"/>
      <c r="S167" s="987"/>
      <c r="T167" s="988"/>
      <c r="U167" s="988"/>
      <c r="V167" s="988"/>
      <c r="W167" s="989"/>
      <c r="X167" s="1029" t="s">
        <v>882</v>
      </c>
      <c r="Z167" s="1030"/>
      <c r="AA167" s="1015"/>
      <c r="AB167" s="1016"/>
      <c r="AC167" s="1016"/>
      <c r="AD167" s="1016"/>
      <c r="AE167" s="1016"/>
      <c r="AF167" s="1016"/>
      <c r="AG167" s="1017"/>
      <c r="AH167" s="1015"/>
      <c r="AI167" s="1016"/>
      <c r="AJ167" s="1016"/>
      <c r="AK167" s="1016"/>
      <c r="AL167" s="1016"/>
      <c r="AM167" s="1016"/>
      <c r="AN167" s="1017"/>
      <c r="AO167" s="1015"/>
      <c r="AP167" s="1016"/>
      <c r="AQ167" s="1016"/>
      <c r="AR167" s="1016"/>
      <c r="AS167" s="1016"/>
      <c r="AT167" s="1016"/>
      <c r="AU167" s="1017"/>
      <c r="AV167" s="1015"/>
      <c r="AW167" s="1016"/>
      <c r="AX167" s="1016"/>
      <c r="AY167" s="1016"/>
      <c r="AZ167" s="1016"/>
      <c r="BA167" s="1016"/>
      <c r="BB167" s="1017"/>
      <c r="BC167" s="1015"/>
      <c r="BD167" s="1016"/>
      <c r="BE167" s="1018"/>
      <c r="BF167" s="1019"/>
      <c r="BG167" s="1020"/>
      <c r="BH167" s="1021"/>
      <c r="BI167" s="1022"/>
      <c r="BJ167" s="1023"/>
      <c r="BK167" s="1024"/>
      <c r="BL167" s="1024"/>
      <c r="BM167" s="1024"/>
      <c r="BN167" s="1025"/>
    </row>
    <row r="168" spans="2:66" ht="20.25" customHeight="1">
      <c r="B168" s="975"/>
      <c r="C168" s="976"/>
      <c r="D168" s="977"/>
      <c r="E168" s="858"/>
      <c r="F168" s="978"/>
      <c r="G168" s="1031"/>
      <c r="H168" s="1032"/>
      <c r="I168" s="1033"/>
      <c r="J168" s="1034">
        <f>G167</f>
        <v>0</v>
      </c>
      <c r="K168" s="1033"/>
      <c r="L168" s="1034">
        <f>M167</f>
        <v>0</v>
      </c>
      <c r="M168" s="1035"/>
      <c r="N168" s="1036"/>
      <c r="O168" s="1037"/>
      <c r="P168" s="1038"/>
      <c r="Q168" s="1038"/>
      <c r="R168" s="1032"/>
      <c r="S168" s="987"/>
      <c r="T168" s="988"/>
      <c r="U168" s="988"/>
      <c r="V168" s="988"/>
      <c r="W168" s="989"/>
      <c r="X168" s="1026" t="s">
        <v>885</v>
      </c>
      <c r="Y168" s="1027"/>
      <c r="Z168" s="1028"/>
      <c r="AA168" s="993" t="str">
        <f>IF(AA167="","",VLOOKUP(AA167,'シフト記号表（従来型・ユニット型共通）'!$C$6:$L$47,10,FALSE))</f>
        <v/>
      </c>
      <c r="AB168" s="994" t="str">
        <f>IF(AB167="","",VLOOKUP(AB167,'シフト記号表（従来型・ユニット型共通）'!$C$6:$L$47,10,FALSE))</f>
        <v/>
      </c>
      <c r="AC168" s="994" t="str">
        <f>IF(AC167="","",VLOOKUP(AC167,'シフト記号表（従来型・ユニット型共通）'!$C$6:$L$47,10,FALSE))</f>
        <v/>
      </c>
      <c r="AD168" s="994" t="str">
        <f>IF(AD167="","",VLOOKUP(AD167,'シフト記号表（従来型・ユニット型共通）'!$C$6:$L$47,10,FALSE))</f>
        <v/>
      </c>
      <c r="AE168" s="994" t="str">
        <f>IF(AE167="","",VLOOKUP(AE167,'シフト記号表（従来型・ユニット型共通）'!$C$6:$L$47,10,FALSE))</f>
        <v/>
      </c>
      <c r="AF168" s="994" t="str">
        <f>IF(AF167="","",VLOOKUP(AF167,'シフト記号表（従来型・ユニット型共通）'!$C$6:$L$47,10,FALSE))</f>
        <v/>
      </c>
      <c r="AG168" s="995" t="str">
        <f>IF(AG167="","",VLOOKUP(AG167,'シフト記号表（従来型・ユニット型共通）'!$C$6:$L$47,10,FALSE))</f>
        <v/>
      </c>
      <c r="AH168" s="993" t="str">
        <f>IF(AH167="","",VLOOKUP(AH167,'シフト記号表（従来型・ユニット型共通）'!$C$6:$L$47,10,FALSE))</f>
        <v/>
      </c>
      <c r="AI168" s="994" t="str">
        <f>IF(AI167="","",VLOOKUP(AI167,'シフト記号表（従来型・ユニット型共通）'!$C$6:$L$47,10,FALSE))</f>
        <v/>
      </c>
      <c r="AJ168" s="994" t="str">
        <f>IF(AJ167="","",VLOOKUP(AJ167,'シフト記号表（従来型・ユニット型共通）'!$C$6:$L$47,10,FALSE))</f>
        <v/>
      </c>
      <c r="AK168" s="994" t="str">
        <f>IF(AK167="","",VLOOKUP(AK167,'シフト記号表（従来型・ユニット型共通）'!$C$6:$L$47,10,FALSE))</f>
        <v/>
      </c>
      <c r="AL168" s="994" t="str">
        <f>IF(AL167="","",VLOOKUP(AL167,'シフト記号表（従来型・ユニット型共通）'!$C$6:$L$47,10,FALSE))</f>
        <v/>
      </c>
      <c r="AM168" s="994" t="str">
        <f>IF(AM167="","",VLOOKUP(AM167,'シフト記号表（従来型・ユニット型共通）'!$C$6:$L$47,10,FALSE))</f>
        <v/>
      </c>
      <c r="AN168" s="995" t="str">
        <f>IF(AN167="","",VLOOKUP(AN167,'シフト記号表（従来型・ユニット型共通）'!$C$6:$L$47,10,FALSE))</f>
        <v/>
      </c>
      <c r="AO168" s="993" t="str">
        <f>IF(AO167="","",VLOOKUP(AO167,'シフト記号表（従来型・ユニット型共通）'!$C$6:$L$47,10,FALSE))</f>
        <v/>
      </c>
      <c r="AP168" s="994" t="str">
        <f>IF(AP167="","",VLOOKUP(AP167,'シフト記号表（従来型・ユニット型共通）'!$C$6:$L$47,10,FALSE))</f>
        <v/>
      </c>
      <c r="AQ168" s="994" t="str">
        <f>IF(AQ167="","",VLOOKUP(AQ167,'シフト記号表（従来型・ユニット型共通）'!$C$6:$L$47,10,FALSE))</f>
        <v/>
      </c>
      <c r="AR168" s="994" t="str">
        <f>IF(AR167="","",VLOOKUP(AR167,'シフト記号表（従来型・ユニット型共通）'!$C$6:$L$47,10,FALSE))</f>
        <v/>
      </c>
      <c r="AS168" s="994" t="str">
        <f>IF(AS167="","",VLOOKUP(AS167,'シフト記号表（従来型・ユニット型共通）'!$C$6:$L$47,10,FALSE))</f>
        <v/>
      </c>
      <c r="AT168" s="994" t="str">
        <f>IF(AT167="","",VLOOKUP(AT167,'シフト記号表（従来型・ユニット型共通）'!$C$6:$L$47,10,FALSE))</f>
        <v/>
      </c>
      <c r="AU168" s="995" t="str">
        <f>IF(AU167="","",VLOOKUP(AU167,'シフト記号表（従来型・ユニット型共通）'!$C$6:$L$47,10,FALSE))</f>
        <v/>
      </c>
      <c r="AV168" s="993" t="str">
        <f>IF(AV167="","",VLOOKUP(AV167,'シフト記号表（従来型・ユニット型共通）'!$C$6:$L$47,10,FALSE))</f>
        <v/>
      </c>
      <c r="AW168" s="994" t="str">
        <f>IF(AW167="","",VLOOKUP(AW167,'シフト記号表（従来型・ユニット型共通）'!$C$6:$L$47,10,FALSE))</f>
        <v/>
      </c>
      <c r="AX168" s="994" t="str">
        <f>IF(AX167="","",VLOOKUP(AX167,'シフト記号表（従来型・ユニット型共通）'!$C$6:$L$47,10,FALSE))</f>
        <v/>
      </c>
      <c r="AY168" s="994" t="str">
        <f>IF(AY167="","",VLOOKUP(AY167,'シフト記号表（従来型・ユニット型共通）'!$C$6:$L$47,10,FALSE))</f>
        <v/>
      </c>
      <c r="AZ168" s="994" t="str">
        <f>IF(AZ167="","",VLOOKUP(AZ167,'シフト記号表（従来型・ユニット型共通）'!$C$6:$L$47,10,FALSE))</f>
        <v/>
      </c>
      <c r="BA168" s="994" t="str">
        <f>IF(BA167="","",VLOOKUP(BA167,'シフト記号表（従来型・ユニット型共通）'!$C$6:$L$47,10,FALSE))</f>
        <v/>
      </c>
      <c r="BB168" s="995" t="str">
        <f>IF(BB167="","",VLOOKUP(BB167,'シフト記号表（従来型・ユニット型共通）'!$C$6:$L$47,10,FALSE))</f>
        <v/>
      </c>
      <c r="BC168" s="993" t="str">
        <f>IF(BC167="","",VLOOKUP(BC167,'シフト記号表（従来型・ユニット型共通）'!$C$6:$L$47,10,FALSE))</f>
        <v/>
      </c>
      <c r="BD168" s="994" t="str">
        <f>IF(BD167="","",VLOOKUP(BD167,'シフト記号表（従来型・ユニット型共通）'!$C$6:$L$47,10,FALSE))</f>
        <v/>
      </c>
      <c r="BE168" s="994" t="str">
        <f>IF(BE167="","",VLOOKUP(BE167,'シフト記号表（従来型・ユニット型共通）'!$C$6:$L$47,10,FALSE))</f>
        <v/>
      </c>
      <c r="BF168" s="1039">
        <f>IF($BI$3="４週",SUM(AA168:BB168),IF($BI$3="暦月",SUM(AA168:BE168),""))</f>
        <v>0</v>
      </c>
      <c r="BG168" s="1040"/>
      <c r="BH168" s="1041">
        <f>IF($BI$3="４週",BF168/4,IF($BI$3="暦月",(BF168/($BI$8/7)),""))</f>
        <v>0</v>
      </c>
      <c r="BI168" s="1040"/>
      <c r="BJ168" s="1042"/>
      <c r="BK168" s="1043"/>
      <c r="BL168" s="1043"/>
      <c r="BM168" s="1043"/>
      <c r="BN168" s="1044"/>
    </row>
    <row r="169" spans="2:66" ht="20.25" customHeight="1">
      <c r="B169" s="946">
        <f>B167+1</f>
        <v>77</v>
      </c>
      <c r="C169" s="1002"/>
      <c r="D169" s="1003"/>
      <c r="E169" s="858"/>
      <c r="F169" s="978"/>
      <c r="G169" s="1004"/>
      <c r="H169" s="1005"/>
      <c r="I169" s="981"/>
      <c r="J169" s="982"/>
      <c r="K169" s="981"/>
      <c r="L169" s="982"/>
      <c r="M169" s="1008"/>
      <c r="N169" s="1009"/>
      <c r="O169" s="1010"/>
      <c r="P169" s="1011"/>
      <c r="Q169" s="1011"/>
      <c r="R169" s="1005"/>
      <c r="S169" s="987"/>
      <c r="T169" s="988"/>
      <c r="U169" s="988"/>
      <c r="V169" s="988"/>
      <c r="W169" s="989"/>
      <c r="X169" s="1029" t="s">
        <v>882</v>
      </c>
      <c r="Z169" s="1030"/>
      <c r="AA169" s="1015"/>
      <c r="AB169" s="1016"/>
      <c r="AC169" s="1016"/>
      <c r="AD169" s="1016"/>
      <c r="AE169" s="1016"/>
      <c r="AF169" s="1016"/>
      <c r="AG169" s="1017"/>
      <c r="AH169" s="1015"/>
      <c r="AI169" s="1016"/>
      <c r="AJ169" s="1016"/>
      <c r="AK169" s="1016"/>
      <c r="AL169" s="1016"/>
      <c r="AM169" s="1016"/>
      <c r="AN169" s="1017"/>
      <c r="AO169" s="1015"/>
      <c r="AP169" s="1016"/>
      <c r="AQ169" s="1016"/>
      <c r="AR169" s="1016"/>
      <c r="AS169" s="1016"/>
      <c r="AT169" s="1016"/>
      <c r="AU169" s="1017"/>
      <c r="AV169" s="1015"/>
      <c r="AW169" s="1016"/>
      <c r="AX169" s="1016"/>
      <c r="AY169" s="1016"/>
      <c r="AZ169" s="1016"/>
      <c r="BA169" s="1016"/>
      <c r="BB169" s="1017"/>
      <c r="BC169" s="1015"/>
      <c r="BD169" s="1016"/>
      <c r="BE169" s="1018"/>
      <c r="BF169" s="1019"/>
      <c r="BG169" s="1020"/>
      <c r="BH169" s="1021"/>
      <c r="BI169" s="1022"/>
      <c r="BJ169" s="1023"/>
      <c r="BK169" s="1024"/>
      <c r="BL169" s="1024"/>
      <c r="BM169" s="1024"/>
      <c r="BN169" s="1025"/>
    </row>
    <row r="170" spans="2:66" ht="20.25" customHeight="1">
      <c r="B170" s="975"/>
      <c r="C170" s="976"/>
      <c r="D170" s="977"/>
      <c r="E170" s="858"/>
      <c r="F170" s="978"/>
      <c r="G170" s="1031"/>
      <c r="H170" s="1032"/>
      <c r="I170" s="1033"/>
      <c r="J170" s="1034">
        <f>G169</f>
        <v>0</v>
      </c>
      <c r="K170" s="1033"/>
      <c r="L170" s="1034">
        <f>M169</f>
        <v>0</v>
      </c>
      <c r="M170" s="1035"/>
      <c r="N170" s="1036"/>
      <c r="O170" s="1037"/>
      <c r="P170" s="1038"/>
      <c r="Q170" s="1038"/>
      <c r="R170" s="1032"/>
      <c r="S170" s="987"/>
      <c r="T170" s="988"/>
      <c r="U170" s="988"/>
      <c r="V170" s="988"/>
      <c r="W170" s="989"/>
      <c r="X170" s="1026" t="s">
        <v>885</v>
      </c>
      <c r="Y170" s="1027"/>
      <c r="Z170" s="1028"/>
      <c r="AA170" s="993" t="str">
        <f>IF(AA169="","",VLOOKUP(AA169,'シフト記号表（従来型・ユニット型共通）'!$C$6:$L$47,10,FALSE))</f>
        <v/>
      </c>
      <c r="AB170" s="994" t="str">
        <f>IF(AB169="","",VLOOKUP(AB169,'シフト記号表（従来型・ユニット型共通）'!$C$6:$L$47,10,FALSE))</f>
        <v/>
      </c>
      <c r="AC170" s="994" t="str">
        <f>IF(AC169="","",VLOOKUP(AC169,'シフト記号表（従来型・ユニット型共通）'!$C$6:$L$47,10,FALSE))</f>
        <v/>
      </c>
      <c r="AD170" s="994" t="str">
        <f>IF(AD169="","",VLOOKUP(AD169,'シフト記号表（従来型・ユニット型共通）'!$C$6:$L$47,10,FALSE))</f>
        <v/>
      </c>
      <c r="AE170" s="994" t="str">
        <f>IF(AE169="","",VLOOKUP(AE169,'シフト記号表（従来型・ユニット型共通）'!$C$6:$L$47,10,FALSE))</f>
        <v/>
      </c>
      <c r="AF170" s="994" t="str">
        <f>IF(AF169="","",VLOOKUP(AF169,'シフト記号表（従来型・ユニット型共通）'!$C$6:$L$47,10,FALSE))</f>
        <v/>
      </c>
      <c r="AG170" s="995" t="str">
        <f>IF(AG169="","",VLOOKUP(AG169,'シフト記号表（従来型・ユニット型共通）'!$C$6:$L$47,10,FALSE))</f>
        <v/>
      </c>
      <c r="AH170" s="993" t="str">
        <f>IF(AH169="","",VLOOKUP(AH169,'シフト記号表（従来型・ユニット型共通）'!$C$6:$L$47,10,FALSE))</f>
        <v/>
      </c>
      <c r="AI170" s="994" t="str">
        <f>IF(AI169="","",VLOOKUP(AI169,'シフト記号表（従来型・ユニット型共通）'!$C$6:$L$47,10,FALSE))</f>
        <v/>
      </c>
      <c r="AJ170" s="994" t="str">
        <f>IF(AJ169="","",VLOOKUP(AJ169,'シフト記号表（従来型・ユニット型共通）'!$C$6:$L$47,10,FALSE))</f>
        <v/>
      </c>
      <c r="AK170" s="994" t="str">
        <f>IF(AK169="","",VLOOKUP(AK169,'シフト記号表（従来型・ユニット型共通）'!$C$6:$L$47,10,FALSE))</f>
        <v/>
      </c>
      <c r="AL170" s="994" t="str">
        <f>IF(AL169="","",VLOOKUP(AL169,'シフト記号表（従来型・ユニット型共通）'!$C$6:$L$47,10,FALSE))</f>
        <v/>
      </c>
      <c r="AM170" s="994" t="str">
        <f>IF(AM169="","",VLOOKUP(AM169,'シフト記号表（従来型・ユニット型共通）'!$C$6:$L$47,10,FALSE))</f>
        <v/>
      </c>
      <c r="AN170" s="995" t="str">
        <f>IF(AN169="","",VLOOKUP(AN169,'シフト記号表（従来型・ユニット型共通）'!$C$6:$L$47,10,FALSE))</f>
        <v/>
      </c>
      <c r="AO170" s="993" t="str">
        <f>IF(AO169="","",VLOOKUP(AO169,'シフト記号表（従来型・ユニット型共通）'!$C$6:$L$47,10,FALSE))</f>
        <v/>
      </c>
      <c r="AP170" s="994" t="str">
        <f>IF(AP169="","",VLOOKUP(AP169,'シフト記号表（従来型・ユニット型共通）'!$C$6:$L$47,10,FALSE))</f>
        <v/>
      </c>
      <c r="AQ170" s="994" t="str">
        <f>IF(AQ169="","",VLOOKUP(AQ169,'シフト記号表（従来型・ユニット型共通）'!$C$6:$L$47,10,FALSE))</f>
        <v/>
      </c>
      <c r="AR170" s="994" t="str">
        <f>IF(AR169="","",VLOOKUP(AR169,'シフト記号表（従来型・ユニット型共通）'!$C$6:$L$47,10,FALSE))</f>
        <v/>
      </c>
      <c r="AS170" s="994" t="str">
        <f>IF(AS169="","",VLOOKUP(AS169,'シフト記号表（従来型・ユニット型共通）'!$C$6:$L$47,10,FALSE))</f>
        <v/>
      </c>
      <c r="AT170" s="994" t="str">
        <f>IF(AT169="","",VLOOKUP(AT169,'シフト記号表（従来型・ユニット型共通）'!$C$6:$L$47,10,FALSE))</f>
        <v/>
      </c>
      <c r="AU170" s="995" t="str">
        <f>IF(AU169="","",VLOOKUP(AU169,'シフト記号表（従来型・ユニット型共通）'!$C$6:$L$47,10,FALSE))</f>
        <v/>
      </c>
      <c r="AV170" s="993" t="str">
        <f>IF(AV169="","",VLOOKUP(AV169,'シフト記号表（従来型・ユニット型共通）'!$C$6:$L$47,10,FALSE))</f>
        <v/>
      </c>
      <c r="AW170" s="994" t="str">
        <f>IF(AW169="","",VLOOKUP(AW169,'シフト記号表（従来型・ユニット型共通）'!$C$6:$L$47,10,FALSE))</f>
        <v/>
      </c>
      <c r="AX170" s="994" t="str">
        <f>IF(AX169="","",VLOOKUP(AX169,'シフト記号表（従来型・ユニット型共通）'!$C$6:$L$47,10,FALSE))</f>
        <v/>
      </c>
      <c r="AY170" s="994" t="str">
        <f>IF(AY169="","",VLOOKUP(AY169,'シフト記号表（従来型・ユニット型共通）'!$C$6:$L$47,10,FALSE))</f>
        <v/>
      </c>
      <c r="AZ170" s="994" t="str">
        <f>IF(AZ169="","",VLOOKUP(AZ169,'シフト記号表（従来型・ユニット型共通）'!$C$6:$L$47,10,FALSE))</f>
        <v/>
      </c>
      <c r="BA170" s="994" t="str">
        <f>IF(BA169="","",VLOOKUP(BA169,'シフト記号表（従来型・ユニット型共通）'!$C$6:$L$47,10,FALSE))</f>
        <v/>
      </c>
      <c r="BB170" s="995" t="str">
        <f>IF(BB169="","",VLOOKUP(BB169,'シフト記号表（従来型・ユニット型共通）'!$C$6:$L$47,10,FALSE))</f>
        <v/>
      </c>
      <c r="BC170" s="993" t="str">
        <f>IF(BC169="","",VLOOKUP(BC169,'シフト記号表（従来型・ユニット型共通）'!$C$6:$L$47,10,FALSE))</f>
        <v/>
      </c>
      <c r="BD170" s="994" t="str">
        <f>IF(BD169="","",VLOOKUP(BD169,'シフト記号表（従来型・ユニット型共通）'!$C$6:$L$47,10,FALSE))</f>
        <v/>
      </c>
      <c r="BE170" s="994" t="str">
        <f>IF(BE169="","",VLOOKUP(BE169,'シフト記号表（従来型・ユニット型共通）'!$C$6:$L$47,10,FALSE))</f>
        <v/>
      </c>
      <c r="BF170" s="1039">
        <f>IF($BI$3="４週",SUM(AA170:BB170),IF($BI$3="暦月",SUM(AA170:BE170),""))</f>
        <v>0</v>
      </c>
      <c r="BG170" s="1040"/>
      <c r="BH170" s="1041">
        <f>IF($BI$3="４週",BF170/4,IF($BI$3="暦月",(BF170/($BI$8/7)),""))</f>
        <v>0</v>
      </c>
      <c r="BI170" s="1040"/>
      <c r="BJ170" s="1042"/>
      <c r="BK170" s="1043"/>
      <c r="BL170" s="1043"/>
      <c r="BM170" s="1043"/>
      <c r="BN170" s="1044"/>
    </row>
    <row r="171" spans="2:66" ht="20.25" customHeight="1">
      <c r="B171" s="946">
        <f>B169+1</f>
        <v>78</v>
      </c>
      <c r="C171" s="1002"/>
      <c r="D171" s="1003"/>
      <c r="E171" s="858"/>
      <c r="F171" s="978"/>
      <c r="G171" s="1004"/>
      <c r="H171" s="1005"/>
      <c r="I171" s="981"/>
      <c r="J171" s="982"/>
      <c r="K171" s="981"/>
      <c r="L171" s="982"/>
      <c r="M171" s="1008"/>
      <c r="N171" s="1009"/>
      <c r="O171" s="1010"/>
      <c r="P171" s="1011"/>
      <c r="Q171" s="1011"/>
      <c r="R171" s="1005"/>
      <c r="S171" s="987"/>
      <c r="T171" s="988"/>
      <c r="U171" s="988"/>
      <c r="V171" s="988"/>
      <c r="W171" s="989"/>
      <c r="X171" s="1029" t="s">
        <v>882</v>
      </c>
      <c r="Z171" s="1030"/>
      <c r="AA171" s="1015"/>
      <c r="AB171" s="1016"/>
      <c r="AC171" s="1016"/>
      <c r="AD171" s="1016"/>
      <c r="AE171" s="1016"/>
      <c r="AF171" s="1016"/>
      <c r="AG171" s="1017"/>
      <c r="AH171" s="1015"/>
      <c r="AI171" s="1016"/>
      <c r="AJ171" s="1016"/>
      <c r="AK171" s="1016"/>
      <c r="AL171" s="1016"/>
      <c r="AM171" s="1016"/>
      <c r="AN171" s="1017"/>
      <c r="AO171" s="1015"/>
      <c r="AP171" s="1016"/>
      <c r="AQ171" s="1016"/>
      <c r="AR171" s="1016"/>
      <c r="AS171" s="1016"/>
      <c r="AT171" s="1016"/>
      <c r="AU171" s="1017"/>
      <c r="AV171" s="1015"/>
      <c r="AW171" s="1016"/>
      <c r="AX171" s="1016"/>
      <c r="AY171" s="1016"/>
      <c r="AZ171" s="1016"/>
      <c r="BA171" s="1016"/>
      <c r="BB171" s="1017"/>
      <c r="BC171" s="1015"/>
      <c r="BD171" s="1016"/>
      <c r="BE171" s="1018"/>
      <c r="BF171" s="1019"/>
      <c r="BG171" s="1020"/>
      <c r="BH171" s="1021"/>
      <c r="BI171" s="1022"/>
      <c r="BJ171" s="1023"/>
      <c r="BK171" s="1024"/>
      <c r="BL171" s="1024"/>
      <c r="BM171" s="1024"/>
      <c r="BN171" s="1025"/>
    </row>
    <row r="172" spans="2:66" ht="20.25" customHeight="1">
      <c r="B172" s="975"/>
      <c r="C172" s="976"/>
      <c r="D172" s="977"/>
      <c r="E172" s="858"/>
      <c r="F172" s="978"/>
      <c r="G172" s="1031"/>
      <c r="H172" s="1032"/>
      <c r="I172" s="1033"/>
      <c r="J172" s="1034">
        <f>G171</f>
        <v>0</v>
      </c>
      <c r="K172" s="1033"/>
      <c r="L172" s="1034">
        <f>M171</f>
        <v>0</v>
      </c>
      <c r="M172" s="1035"/>
      <c r="N172" s="1036"/>
      <c r="O172" s="1037"/>
      <c r="P172" s="1038"/>
      <c r="Q172" s="1038"/>
      <c r="R172" s="1032"/>
      <c r="S172" s="987"/>
      <c r="T172" s="988"/>
      <c r="U172" s="988"/>
      <c r="V172" s="988"/>
      <c r="W172" s="989"/>
      <c r="X172" s="1026" t="s">
        <v>885</v>
      </c>
      <c r="Y172" s="1027"/>
      <c r="Z172" s="1028"/>
      <c r="AA172" s="993" t="str">
        <f>IF(AA171="","",VLOOKUP(AA171,'シフト記号表（従来型・ユニット型共通）'!$C$6:$L$47,10,FALSE))</f>
        <v/>
      </c>
      <c r="AB172" s="994" t="str">
        <f>IF(AB171="","",VLOOKUP(AB171,'シフト記号表（従来型・ユニット型共通）'!$C$6:$L$47,10,FALSE))</f>
        <v/>
      </c>
      <c r="AC172" s="994" t="str">
        <f>IF(AC171="","",VLOOKUP(AC171,'シフト記号表（従来型・ユニット型共通）'!$C$6:$L$47,10,FALSE))</f>
        <v/>
      </c>
      <c r="AD172" s="994" t="str">
        <f>IF(AD171="","",VLOOKUP(AD171,'シフト記号表（従来型・ユニット型共通）'!$C$6:$L$47,10,FALSE))</f>
        <v/>
      </c>
      <c r="AE172" s="994" t="str">
        <f>IF(AE171="","",VLOOKUP(AE171,'シフト記号表（従来型・ユニット型共通）'!$C$6:$L$47,10,FALSE))</f>
        <v/>
      </c>
      <c r="AF172" s="994" t="str">
        <f>IF(AF171="","",VLOOKUP(AF171,'シフト記号表（従来型・ユニット型共通）'!$C$6:$L$47,10,FALSE))</f>
        <v/>
      </c>
      <c r="AG172" s="995" t="str">
        <f>IF(AG171="","",VLOOKUP(AG171,'シフト記号表（従来型・ユニット型共通）'!$C$6:$L$47,10,FALSE))</f>
        <v/>
      </c>
      <c r="AH172" s="993" t="str">
        <f>IF(AH171="","",VLOOKUP(AH171,'シフト記号表（従来型・ユニット型共通）'!$C$6:$L$47,10,FALSE))</f>
        <v/>
      </c>
      <c r="AI172" s="994" t="str">
        <f>IF(AI171="","",VLOOKUP(AI171,'シフト記号表（従来型・ユニット型共通）'!$C$6:$L$47,10,FALSE))</f>
        <v/>
      </c>
      <c r="AJ172" s="994" t="str">
        <f>IF(AJ171="","",VLOOKUP(AJ171,'シフト記号表（従来型・ユニット型共通）'!$C$6:$L$47,10,FALSE))</f>
        <v/>
      </c>
      <c r="AK172" s="994" t="str">
        <f>IF(AK171="","",VLOOKUP(AK171,'シフト記号表（従来型・ユニット型共通）'!$C$6:$L$47,10,FALSE))</f>
        <v/>
      </c>
      <c r="AL172" s="994" t="str">
        <f>IF(AL171="","",VLOOKUP(AL171,'シフト記号表（従来型・ユニット型共通）'!$C$6:$L$47,10,FALSE))</f>
        <v/>
      </c>
      <c r="AM172" s="994" t="str">
        <f>IF(AM171="","",VLOOKUP(AM171,'シフト記号表（従来型・ユニット型共通）'!$C$6:$L$47,10,FALSE))</f>
        <v/>
      </c>
      <c r="AN172" s="995" t="str">
        <f>IF(AN171="","",VLOOKUP(AN171,'シフト記号表（従来型・ユニット型共通）'!$C$6:$L$47,10,FALSE))</f>
        <v/>
      </c>
      <c r="AO172" s="993" t="str">
        <f>IF(AO171="","",VLOOKUP(AO171,'シフト記号表（従来型・ユニット型共通）'!$C$6:$L$47,10,FALSE))</f>
        <v/>
      </c>
      <c r="AP172" s="994" t="str">
        <f>IF(AP171="","",VLOOKUP(AP171,'シフト記号表（従来型・ユニット型共通）'!$C$6:$L$47,10,FALSE))</f>
        <v/>
      </c>
      <c r="AQ172" s="994" t="str">
        <f>IF(AQ171="","",VLOOKUP(AQ171,'シフト記号表（従来型・ユニット型共通）'!$C$6:$L$47,10,FALSE))</f>
        <v/>
      </c>
      <c r="AR172" s="994" t="str">
        <f>IF(AR171="","",VLOOKUP(AR171,'シフト記号表（従来型・ユニット型共通）'!$C$6:$L$47,10,FALSE))</f>
        <v/>
      </c>
      <c r="AS172" s="994" t="str">
        <f>IF(AS171="","",VLOOKUP(AS171,'シフト記号表（従来型・ユニット型共通）'!$C$6:$L$47,10,FALSE))</f>
        <v/>
      </c>
      <c r="AT172" s="994" t="str">
        <f>IF(AT171="","",VLOOKUP(AT171,'シフト記号表（従来型・ユニット型共通）'!$C$6:$L$47,10,FALSE))</f>
        <v/>
      </c>
      <c r="AU172" s="995" t="str">
        <f>IF(AU171="","",VLOOKUP(AU171,'シフト記号表（従来型・ユニット型共通）'!$C$6:$L$47,10,FALSE))</f>
        <v/>
      </c>
      <c r="AV172" s="993" t="str">
        <f>IF(AV171="","",VLOOKUP(AV171,'シフト記号表（従来型・ユニット型共通）'!$C$6:$L$47,10,FALSE))</f>
        <v/>
      </c>
      <c r="AW172" s="994" t="str">
        <f>IF(AW171="","",VLOOKUP(AW171,'シフト記号表（従来型・ユニット型共通）'!$C$6:$L$47,10,FALSE))</f>
        <v/>
      </c>
      <c r="AX172" s="994" t="str">
        <f>IF(AX171="","",VLOOKUP(AX171,'シフト記号表（従来型・ユニット型共通）'!$C$6:$L$47,10,FALSE))</f>
        <v/>
      </c>
      <c r="AY172" s="994" t="str">
        <f>IF(AY171="","",VLOOKUP(AY171,'シフト記号表（従来型・ユニット型共通）'!$C$6:$L$47,10,FALSE))</f>
        <v/>
      </c>
      <c r="AZ172" s="994" t="str">
        <f>IF(AZ171="","",VLOOKUP(AZ171,'シフト記号表（従来型・ユニット型共通）'!$C$6:$L$47,10,FALSE))</f>
        <v/>
      </c>
      <c r="BA172" s="994" t="str">
        <f>IF(BA171="","",VLOOKUP(BA171,'シフト記号表（従来型・ユニット型共通）'!$C$6:$L$47,10,FALSE))</f>
        <v/>
      </c>
      <c r="BB172" s="995" t="str">
        <f>IF(BB171="","",VLOOKUP(BB171,'シフト記号表（従来型・ユニット型共通）'!$C$6:$L$47,10,FALSE))</f>
        <v/>
      </c>
      <c r="BC172" s="993" t="str">
        <f>IF(BC171="","",VLOOKUP(BC171,'シフト記号表（従来型・ユニット型共通）'!$C$6:$L$47,10,FALSE))</f>
        <v/>
      </c>
      <c r="BD172" s="994" t="str">
        <f>IF(BD171="","",VLOOKUP(BD171,'シフト記号表（従来型・ユニット型共通）'!$C$6:$L$47,10,FALSE))</f>
        <v/>
      </c>
      <c r="BE172" s="994" t="str">
        <f>IF(BE171="","",VLOOKUP(BE171,'シフト記号表（従来型・ユニット型共通）'!$C$6:$L$47,10,FALSE))</f>
        <v/>
      </c>
      <c r="BF172" s="1039">
        <f>IF($BI$3="４週",SUM(AA172:BB172),IF($BI$3="暦月",SUM(AA172:BE172),""))</f>
        <v>0</v>
      </c>
      <c r="BG172" s="1040"/>
      <c r="BH172" s="1041">
        <f>IF($BI$3="４週",BF172/4,IF($BI$3="暦月",(BF172/($BI$8/7)),""))</f>
        <v>0</v>
      </c>
      <c r="BI172" s="1040"/>
      <c r="BJ172" s="1042"/>
      <c r="BK172" s="1043"/>
      <c r="BL172" s="1043"/>
      <c r="BM172" s="1043"/>
      <c r="BN172" s="1044"/>
    </row>
    <row r="173" spans="2:66" ht="20.25" customHeight="1">
      <c r="B173" s="946">
        <f>B171+1</f>
        <v>79</v>
      </c>
      <c r="C173" s="1002"/>
      <c r="D173" s="1003"/>
      <c r="E173" s="858"/>
      <c r="F173" s="978"/>
      <c r="G173" s="1004"/>
      <c r="H173" s="1005"/>
      <c r="I173" s="981"/>
      <c r="J173" s="982"/>
      <c r="K173" s="981"/>
      <c r="L173" s="982"/>
      <c r="M173" s="1008"/>
      <c r="N173" s="1009"/>
      <c r="O173" s="1010"/>
      <c r="P173" s="1011"/>
      <c r="Q173" s="1011"/>
      <c r="R173" s="1005"/>
      <c r="S173" s="987"/>
      <c r="T173" s="988"/>
      <c r="U173" s="988"/>
      <c r="V173" s="988"/>
      <c r="W173" s="989"/>
      <c r="X173" s="1029" t="s">
        <v>882</v>
      </c>
      <c r="Z173" s="1030"/>
      <c r="AA173" s="1015"/>
      <c r="AB173" s="1016"/>
      <c r="AC173" s="1016"/>
      <c r="AD173" s="1016"/>
      <c r="AE173" s="1016"/>
      <c r="AF173" s="1016"/>
      <c r="AG173" s="1017"/>
      <c r="AH173" s="1015"/>
      <c r="AI173" s="1016"/>
      <c r="AJ173" s="1016"/>
      <c r="AK173" s="1016"/>
      <c r="AL173" s="1016"/>
      <c r="AM173" s="1016"/>
      <c r="AN173" s="1017"/>
      <c r="AO173" s="1015"/>
      <c r="AP173" s="1016"/>
      <c r="AQ173" s="1016"/>
      <c r="AR173" s="1016"/>
      <c r="AS173" s="1016"/>
      <c r="AT173" s="1016"/>
      <c r="AU173" s="1017"/>
      <c r="AV173" s="1015"/>
      <c r="AW173" s="1016"/>
      <c r="AX173" s="1016"/>
      <c r="AY173" s="1016"/>
      <c r="AZ173" s="1016"/>
      <c r="BA173" s="1016"/>
      <c r="BB173" s="1017"/>
      <c r="BC173" s="1015"/>
      <c r="BD173" s="1016"/>
      <c r="BE173" s="1018"/>
      <c r="BF173" s="1019"/>
      <c r="BG173" s="1020"/>
      <c r="BH173" s="1021"/>
      <c r="BI173" s="1022"/>
      <c r="BJ173" s="1023"/>
      <c r="BK173" s="1024"/>
      <c r="BL173" s="1024"/>
      <c r="BM173" s="1024"/>
      <c r="BN173" s="1025"/>
    </row>
    <row r="174" spans="2:66" ht="20.25" customHeight="1">
      <c r="B174" s="975"/>
      <c r="C174" s="976"/>
      <c r="D174" s="977"/>
      <c r="E174" s="858"/>
      <c r="F174" s="978"/>
      <c r="G174" s="1031"/>
      <c r="H174" s="1032"/>
      <c r="I174" s="1033"/>
      <c r="J174" s="1034">
        <f>G173</f>
        <v>0</v>
      </c>
      <c r="K174" s="1033"/>
      <c r="L174" s="1034">
        <f>M173</f>
        <v>0</v>
      </c>
      <c r="M174" s="1035"/>
      <c r="N174" s="1036"/>
      <c r="O174" s="1037"/>
      <c r="P174" s="1038"/>
      <c r="Q174" s="1038"/>
      <c r="R174" s="1032"/>
      <c r="S174" s="987"/>
      <c r="T174" s="988"/>
      <c r="U174" s="988"/>
      <c r="V174" s="988"/>
      <c r="W174" s="989"/>
      <c r="X174" s="1026" t="s">
        <v>885</v>
      </c>
      <c r="Y174" s="1027"/>
      <c r="Z174" s="1028"/>
      <c r="AA174" s="993" t="str">
        <f>IF(AA173="","",VLOOKUP(AA173,'シフト記号表（従来型・ユニット型共通）'!$C$6:$L$47,10,FALSE))</f>
        <v/>
      </c>
      <c r="AB174" s="994" t="str">
        <f>IF(AB173="","",VLOOKUP(AB173,'シフト記号表（従来型・ユニット型共通）'!$C$6:$L$47,10,FALSE))</f>
        <v/>
      </c>
      <c r="AC174" s="994" t="str">
        <f>IF(AC173="","",VLOOKUP(AC173,'シフト記号表（従来型・ユニット型共通）'!$C$6:$L$47,10,FALSE))</f>
        <v/>
      </c>
      <c r="AD174" s="994" t="str">
        <f>IF(AD173="","",VLOOKUP(AD173,'シフト記号表（従来型・ユニット型共通）'!$C$6:$L$47,10,FALSE))</f>
        <v/>
      </c>
      <c r="AE174" s="994" t="str">
        <f>IF(AE173="","",VLOOKUP(AE173,'シフト記号表（従来型・ユニット型共通）'!$C$6:$L$47,10,FALSE))</f>
        <v/>
      </c>
      <c r="AF174" s="994" t="str">
        <f>IF(AF173="","",VLOOKUP(AF173,'シフト記号表（従来型・ユニット型共通）'!$C$6:$L$47,10,FALSE))</f>
        <v/>
      </c>
      <c r="AG174" s="995" t="str">
        <f>IF(AG173="","",VLOOKUP(AG173,'シフト記号表（従来型・ユニット型共通）'!$C$6:$L$47,10,FALSE))</f>
        <v/>
      </c>
      <c r="AH174" s="993" t="str">
        <f>IF(AH173="","",VLOOKUP(AH173,'シフト記号表（従来型・ユニット型共通）'!$C$6:$L$47,10,FALSE))</f>
        <v/>
      </c>
      <c r="AI174" s="994" t="str">
        <f>IF(AI173="","",VLOOKUP(AI173,'シフト記号表（従来型・ユニット型共通）'!$C$6:$L$47,10,FALSE))</f>
        <v/>
      </c>
      <c r="AJ174" s="994" t="str">
        <f>IF(AJ173="","",VLOOKUP(AJ173,'シフト記号表（従来型・ユニット型共通）'!$C$6:$L$47,10,FALSE))</f>
        <v/>
      </c>
      <c r="AK174" s="994" t="str">
        <f>IF(AK173="","",VLOOKUP(AK173,'シフト記号表（従来型・ユニット型共通）'!$C$6:$L$47,10,FALSE))</f>
        <v/>
      </c>
      <c r="AL174" s="994" t="str">
        <f>IF(AL173="","",VLOOKUP(AL173,'シフト記号表（従来型・ユニット型共通）'!$C$6:$L$47,10,FALSE))</f>
        <v/>
      </c>
      <c r="AM174" s="994" t="str">
        <f>IF(AM173="","",VLOOKUP(AM173,'シフト記号表（従来型・ユニット型共通）'!$C$6:$L$47,10,FALSE))</f>
        <v/>
      </c>
      <c r="AN174" s="995" t="str">
        <f>IF(AN173="","",VLOOKUP(AN173,'シフト記号表（従来型・ユニット型共通）'!$C$6:$L$47,10,FALSE))</f>
        <v/>
      </c>
      <c r="AO174" s="993" t="str">
        <f>IF(AO173="","",VLOOKUP(AO173,'シフト記号表（従来型・ユニット型共通）'!$C$6:$L$47,10,FALSE))</f>
        <v/>
      </c>
      <c r="AP174" s="994" t="str">
        <f>IF(AP173="","",VLOOKUP(AP173,'シフト記号表（従来型・ユニット型共通）'!$C$6:$L$47,10,FALSE))</f>
        <v/>
      </c>
      <c r="AQ174" s="994" t="str">
        <f>IF(AQ173="","",VLOOKUP(AQ173,'シフト記号表（従来型・ユニット型共通）'!$C$6:$L$47,10,FALSE))</f>
        <v/>
      </c>
      <c r="AR174" s="994" t="str">
        <f>IF(AR173="","",VLOOKUP(AR173,'シフト記号表（従来型・ユニット型共通）'!$C$6:$L$47,10,FALSE))</f>
        <v/>
      </c>
      <c r="AS174" s="994" t="str">
        <f>IF(AS173="","",VLOOKUP(AS173,'シフト記号表（従来型・ユニット型共通）'!$C$6:$L$47,10,FALSE))</f>
        <v/>
      </c>
      <c r="AT174" s="994" t="str">
        <f>IF(AT173="","",VLOOKUP(AT173,'シフト記号表（従来型・ユニット型共通）'!$C$6:$L$47,10,FALSE))</f>
        <v/>
      </c>
      <c r="AU174" s="995" t="str">
        <f>IF(AU173="","",VLOOKUP(AU173,'シフト記号表（従来型・ユニット型共通）'!$C$6:$L$47,10,FALSE))</f>
        <v/>
      </c>
      <c r="AV174" s="993" t="str">
        <f>IF(AV173="","",VLOOKUP(AV173,'シフト記号表（従来型・ユニット型共通）'!$C$6:$L$47,10,FALSE))</f>
        <v/>
      </c>
      <c r="AW174" s="994" t="str">
        <f>IF(AW173="","",VLOOKUP(AW173,'シフト記号表（従来型・ユニット型共通）'!$C$6:$L$47,10,FALSE))</f>
        <v/>
      </c>
      <c r="AX174" s="994" t="str">
        <f>IF(AX173="","",VLOOKUP(AX173,'シフト記号表（従来型・ユニット型共通）'!$C$6:$L$47,10,FALSE))</f>
        <v/>
      </c>
      <c r="AY174" s="994" t="str">
        <f>IF(AY173="","",VLOOKUP(AY173,'シフト記号表（従来型・ユニット型共通）'!$C$6:$L$47,10,FALSE))</f>
        <v/>
      </c>
      <c r="AZ174" s="994" t="str">
        <f>IF(AZ173="","",VLOOKUP(AZ173,'シフト記号表（従来型・ユニット型共通）'!$C$6:$L$47,10,FALSE))</f>
        <v/>
      </c>
      <c r="BA174" s="994" t="str">
        <f>IF(BA173="","",VLOOKUP(BA173,'シフト記号表（従来型・ユニット型共通）'!$C$6:$L$47,10,FALSE))</f>
        <v/>
      </c>
      <c r="BB174" s="995" t="str">
        <f>IF(BB173="","",VLOOKUP(BB173,'シフト記号表（従来型・ユニット型共通）'!$C$6:$L$47,10,FALSE))</f>
        <v/>
      </c>
      <c r="BC174" s="993" t="str">
        <f>IF(BC173="","",VLOOKUP(BC173,'シフト記号表（従来型・ユニット型共通）'!$C$6:$L$47,10,FALSE))</f>
        <v/>
      </c>
      <c r="BD174" s="994" t="str">
        <f>IF(BD173="","",VLOOKUP(BD173,'シフト記号表（従来型・ユニット型共通）'!$C$6:$L$47,10,FALSE))</f>
        <v/>
      </c>
      <c r="BE174" s="994" t="str">
        <f>IF(BE173="","",VLOOKUP(BE173,'シフト記号表（従来型・ユニット型共通）'!$C$6:$L$47,10,FALSE))</f>
        <v/>
      </c>
      <c r="BF174" s="1039">
        <f>IF($BI$3="４週",SUM(AA174:BB174),IF($BI$3="暦月",SUM(AA174:BE174),""))</f>
        <v>0</v>
      </c>
      <c r="BG174" s="1040"/>
      <c r="BH174" s="1041">
        <f>IF($BI$3="４週",BF174/4,IF($BI$3="暦月",(BF174/($BI$8/7)),""))</f>
        <v>0</v>
      </c>
      <c r="BI174" s="1040"/>
      <c r="BJ174" s="1042"/>
      <c r="BK174" s="1043"/>
      <c r="BL174" s="1043"/>
      <c r="BM174" s="1043"/>
      <c r="BN174" s="1044"/>
    </row>
    <row r="175" spans="2:66" ht="20.25" customHeight="1">
      <c r="B175" s="946">
        <f>B173+1</f>
        <v>80</v>
      </c>
      <c r="C175" s="1002"/>
      <c r="D175" s="1003"/>
      <c r="E175" s="858"/>
      <c r="F175" s="978"/>
      <c r="G175" s="1004"/>
      <c r="H175" s="1005"/>
      <c r="I175" s="981"/>
      <c r="J175" s="982"/>
      <c r="K175" s="981"/>
      <c r="L175" s="982"/>
      <c r="M175" s="1008"/>
      <c r="N175" s="1009"/>
      <c r="O175" s="1010"/>
      <c r="P175" s="1011"/>
      <c r="Q175" s="1011"/>
      <c r="R175" s="1005"/>
      <c r="S175" s="987"/>
      <c r="T175" s="988"/>
      <c r="U175" s="988"/>
      <c r="V175" s="988"/>
      <c r="W175" s="989"/>
      <c r="X175" s="1029" t="s">
        <v>882</v>
      </c>
      <c r="Z175" s="1030"/>
      <c r="AA175" s="1015"/>
      <c r="AB175" s="1016"/>
      <c r="AC175" s="1016"/>
      <c r="AD175" s="1016"/>
      <c r="AE175" s="1016"/>
      <c r="AF175" s="1016"/>
      <c r="AG175" s="1017"/>
      <c r="AH175" s="1015"/>
      <c r="AI175" s="1016"/>
      <c r="AJ175" s="1016"/>
      <c r="AK175" s="1016"/>
      <c r="AL175" s="1016"/>
      <c r="AM175" s="1016"/>
      <c r="AN175" s="1017"/>
      <c r="AO175" s="1015"/>
      <c r="AP175" s="1016"/>
      <c r="AQ175" s="1016"/>
      <c r="AR175" s="1016"/>
      <c r="AS175" s="1016"/>
      <c r="AT175" s="1016"/>
      <c r="AU175" s="1017"/>
      <c r="AV175" s="1015"/>
      <c r="AW175" s="1016"/>
      <c r="AX175" s="1016"/>
      <c r="AY175" s="1016"/>
      <c r="AZ175" s="1016"/>
      <c r="BA175" s="1016"/>
      <c r="BB175" s="1017"/>
      <c r="BC175" s="1015"/>
      <c r="BD175" s="1016"/>
      <c r="BE175" s="1018"/>
      <c r="BF175" s="1019"/>
      <c r="BG175" s="1020"/>
      <c r="BH175" s="1021"/>
      <c r="BI175" s="1022"/>
      <c r="BJ175" s="1023"/>
      <c r="BK175" s="1024"/>
      <c r="BL175" s="1024"/>
      <c r="BM175" s="1024"/>
      <c r="BN175" s="1025"/>
    </row>
    <row r="176" spans="2:66" ht="20.25" customHeight="1">
      <c r="B176" s="975"/>
      <c r="C176" s="976"/>
      <c r="D176" s="977"/>
      <c r="E176" s="858"/>
      <c r="F176" s="978"/>
      <c r="G176" s="1031"/>
      <c r="H176" s="1032"/>
      <c r="I176" s="1033"/>
      <c r="J176" s="1034">
        <f>G175</f>
        <v>0</v>
      </c>
      <c r="K176" s="1033"/>
      <c r="L176" s="1034">
        <f>M175</f>
        <v>0</v>
      </c>
      <c r="M176" s="1035"/>
      <c r="N176" s="1036"/>
      <c r="O176" s="1037"/>
      <c r="P176" s="1038"/>
      <c r="Q176" s="1038"/>
      <c r="R176" s="1032"/>
      <c r="S176" s="987"/>
      <c r="T176" s="988"/>
      <c r="U176" s="988"/>
      <c r="V176" s="988"/>
      <c r="W176" s="989"/>
      <c r="X176" s="1026" t="s">
        <v>885</v>
      </c>
      <c r="Y176" s="1027"/>
      <c r="Z176" s="1028"/>
      <c r="AA176" s="993" t="str">
        <f>IF(AA175="","",VLOOKUP(AA175,'シフト記号表（従来型・ユニット型共通）'!$C$6:$L$47,10,FALSE))</f>
        <v/>
      </c>
      <c r="AB176" s="994" t="str">
        <f>IF(AB175="","",VLOOKUP(AB175,'シフト記号表（従来型・ユニット型共通）'!$C$6:$L$47,10,FALSE))</f>
        <v/>
      </c>
      <c r="AC176" s="994" t="str">
        <f>IF(AC175="","",VLOOKUP(AC175,'シフト記号表（従来型・ユニット型共通）'!$C$6:$L$47,10,FALSE))</f>
        <v/>
      </c>
      <c r="AD176" s="994" t="str">
        <f>IF(AD175="","",VLOOKUP(AD175,'シフト記号表（従来型・ユニット型共通）'!$C$6:$L$47,10,FALSE))</f>
        <v/>
      </c>
      <c r="AE176" s="994" t="str">
        <f>IF(AE175="","",VLOOKUP(AE175,'シフト記号表（従来型・ユニット型共通）'!$C$6:$L$47,10,FALSE))</f>
        <v/>
      </c>
      <c r="AF176" s="994" t="str">
        <f>IF(AF175="","",VLOOKUP(AF175,'シフト記号表（従来型・ユニット型共通）'!$C$6:$L$47,10,FALSE))</f>
        <v/>
      </c>
      <c r="AG176" s="995" t="str">
        <f>IF(AG175="","",VLOOKUP(AG175,'シフト記号表（従来型・ユニット型共通）'!$C$6:$L$47,10,FALSE))</f>
        <v/>
      </c>
      <c r="AH176" s="993" t="str">
        <f>IF(AH175="","",VLOOKUP(AH175,'シフト記号表（従来型・ユニット型共通）'!$C$6:$L$47,10,FALSE))</f>
        <v/>
      </c>
      <c r="AI176" s="994" t="str">
        <f>IF(AI175="","",VLOOKUP(AI175,'シフト記号表（従来型・ユニット型共通）'!$C$6:$L$47,10,FALSE))</f>
        <v/>
      </c>
      <c r="AJ176" s="994" t="str">
        <f>IF(AJ175="","",VLOOKUP(AJ175,'シフト記号表（従来型・ユニット型共通）'!$C$6:$L$47,10,FALSE))</f>
        <v/>
      </c>
      <c r="AK176" s="994" t="str">
        <f>IF(AK175="","",VLOOKUP(AK175,'シフト記号表（従来型・ユニット型共通）'!$C$6:$L$47,10,FALSE))</f>
        <v/>
      </c>
      <c r="AL176" s="994" t="str">
        <f>IF(AL175="","",VLOOKUP(AL175,'シフト記号表（従来型・ユニット型共通）'!$C$6:$L$47,10,FALSE))</f>
        <v/>
      </c>
      <c r="AM176" s="994" t="str">
        <f>IF(AM175="","",VLOOKUP(AM175,'シフト記号表（従来型・ユニット型共通）'!$C$6:$L$47,10,FALSE))</f>
        <v/>
      </c>
      <c r="AN176" s="995" t="str">
        <f>IF(AN175="","",VLOOKUP(AN175,'シフト記号表（従来型・ユニット型共通）'!$C$6:$L$47,10,FALSE))</f>
        <v/>
      </c>
      <c r="AO176" s="993" t="str">
        <f>IF(AO175="","",VLOOKUP(AO175,'シフト記号表（従来型・ユニット型共通）'!$C$6:$L$47,10,FALSE))</f>
        <v/>
      </c>
      <c r="AP176" s="994" t="str">
        <f>IF(AP175="","",VLOOKUP(AP175,'シフト記号表（従来型・ユニット型共通）'!$C$6:$L$47,10,FALSE))</f>
        <v/>
      </c>
      <c r="AQ176" s="994" t="str">
        <f>IF(AQ175="","",VLOOKUP(AQ175,'シフト記号表（従来型・ユニット型共通）'!$C$6:$L$47,10,FALSE))</f>
        <v/>
      </c>
      <c r="AR176" s="994" t="str">
        <f>IF(AR175="","",VLOOKUP(AR175,'シフト記号表（従来型・ユニット型共通）'!$C$6:$L$47,10,FALSE))</f>
        <v/>
      </c>
      <c r="AS176" s="994" t="str">
        <f>IF(AS175="","",VLOOKUP(AS175,'シフト記号表（従来型・ユニット型共通）'!$C$6:$L$47,10,FALSE))</f>
        <v/>
      </c>
      <c r="AT176" s="994" t="str">
        <f>IF(AT175="","",VLOOKUP(AT175,'シフト記号表（従来型・ユニット型共通）'!$C$6:$L$47,10,FALSE))</f>
        <v/>
      </c>
      <c r="AU176" s="995" t="str">
        <f>IF(AU175="","",VLOOKUP(AU175,'シフト記号表（従来型・ユニット型共通）'!$C$6:$L$47,10,FALSE))</f>
        <v/>
      </c>
      <c r="AV176" s="993" t="str">
        <f>IF(AV175="","",VLOOKUP(AV175,'シフト記号表（従来型・ユニット型共通）'!$C$6:$L$47,10,FALSE))</f>
        <v/>
      </c>
      <c r="AW176" s="994" t="str">
        <f>IF(AW175="","",VLOOKUP(AW175,'シフト記号表（従来型・ユニット型共通）'!$C$6:$L$47,10,FALSE))</f>
        <v/>
      </c>
      <c r="AX176" s="994" t="str">
        <f>IF(AX175="","",VLOOKUP(AX175,'シフト記号表（従来型・ユニット型共通）'!$C$6:$L$47,10,FALSE))</f>
        <v/>
      </c>
      <c r="AY176" s="994" t="str">
        <f>IF(AY175="","",VLOOKUP(AY175,'シフト記号表（従来型・ユニット型共通）'!$C$6:$L$47,10,FALSE))</f>
        <v/>
      </c>
      <c r="AZ176" s="994" t="str">
        <f>IF(AZ175="","",VLOOKUP(AZ175,'シフト記号表（従来型・ユニット型共通）'!$C$6:$L$47,10,FALSE))</f>
        <v/>
      </c>
      <c r="BA176" s="994" t="str">
        <f>IF(BA175="","",VLOOKUP(BA175,'シフト記号表（従来型・ユニット型共通）'!$C$6:$L$47,10,FALSE))</f>
        <v/>
      </c>
      <c r="BB176" s="995" t="str">
        <f>IF(BB175="","",VLOOKUP(BB175,'シフト記号表（従来型・ユニット型共通）'!$C$6:$L$47,10,FALSE))</f>
        <v/>
      </c>
      <c r="BC176" s="993" t="str">
        <f>IF(BC175="","",VLOOKUP(BC175,'シフト記号表（従来型・ユニット型共通）'!$C$6:$L$47,10,FALSE))</f>
        <v/>
      </c>
      <c r="BD176" s="994" t="str">
        <f>IF(BD175="","",VLOOKUP(BD175,'シフト記号表（従来型・ユニット型共通）'!$C$6:$L$47,10,FALSE))</f>
        <v/>
      </c>
      <c r="BE176" s="994" t="str">
        <f>IF(BE175="","",VLOOKUP(BE175,'シフト記号表（従来型・ユニット型共通）'!$C$6:$L$47,10,FALSE))</f>
        <v/>
      </c>
      <c r="BF176" s="1039">
        <f>IF($BI$3="４週",SUM(AA176:BB176),IF($BI$3="暦月",SUM(AA176:BE176),""))</f>
        <v>0</v>
      </c>
      <c r="BG176" s="1040"/>
      <c r="BH176" s="1041">
        <f>IF($BI$3="４週",BF176/4,IF($BI$3="暦月",(BF176/($BI$8/7)),""))</f>
        <v>0</v>
      </c>
      <c r="BI176" s="1040"/>
      <c r="BJ176" s="1042"/>
      <c r="BK176" s="1043"/>
      <c r="BL176" s="1043"/>
      <c r="BM176" s="1043"/>
      <c r="BN176" s="1044"/>
    </row>
    <row r="177" spans="2:66" ht="20.25" customHeight="1">
      <c r="B177" s="946">
        <f>B175+1</f>
        <v>81</v>
      </c>
      <c r="C177" s="1002"/>
      <c r="D177" s="1003"/>
      <c r="E177" s="858"/>
      <c r="F177" s="978"/>
      <c r="G177" s="1004"/>
      <c r="H177" s="1005"/>
      <c r="I177" s="981"/>
      <c r="J177" s="982"/>
      <c r="K177" s="981"/>
      <c r="L177" s="982"/>
      <c r="M177" s="1008"/>
      <c r="N177" s="1009"/>
      <c r="O177" s="1010"/>
      <c r="P177" s="1011"/>
      <c r="Q177" s="1011"/>
      <c r="R177" s="1005"/>
      <c r="S177" s="987"/>
      <c r="T177" s="988"/>
      <c r="U177" s="988"/>
      <c r="V177" s="988"/>
      <c r="W177" s="989"/>
      <c r="X177" s="1029" t="s">
        <v>882</v>
      </c>
      <c r="Z177" s="1030"/>
      <c r="AA177" s="1015"/>
      <c r="AB177" s="1016"/>
      <c r="AC177" s="1016"/>
      <c r="AD177" s="1016"/>
      <c r="AE177" s="1016"/>
      <c r="AF177" s="1016"/>
      <c r="AG177" s="1017"/>
      <c r="AH177" s="1015"/>
      <c r="AI177" s="1016"/>
      <c r="AJ177" s="1016"/>
      <c r="AK177" s="1016"/>
      <c r="AL177" s="1016"/>
      <c r="AM177" s="1016"/>
      <c r="AN177" s="1017"/>
      <c r="AO177" s="1015"/>
      <c r="AP177" s="1016"/>
      <c r="AQ177" s="1016"/>
      <c r="AR177" s="1016"/>
      <c r="AS177" s="1016"/>
      <c r="AT177" s="1016"/>
      <c r="AU177" s="1017"/>
      <c r="AV177" s="1015"/>
      <c r="AW177" s="1016"/>
      <c r="AX177" s="1016"/>
      <c r="AY177" s="1016"/>
      <c r="AZ177" s="1016"/>
      <c r="BA177" s="1016"/>
      <c r="BB177" s="1017"/>
      <c r="BC177" s="1015"/>
      <c r="BD177" s="1016"/>
      <c r="BE177" s="1018"/>
      <c r="BF177" s="1019"/>
      <c r="BG177" s="1020"/>
      <c r="BH177" s="1021"/>
      <c r="BI177" s="1022"/>
      <c r="BJ177" s="1023"/>
      <c r="BK177" s="1024"/>
      <c r="BL177" s="1024"/>
      <c r="BM177" s="1024"/>
      <c r="BN177" s="1025"/>
    </row>
    <row r="178" spans="2:66" ht="20.25" customHeight="1">
      <c r="B178" s="975"/>
      <c r="C178" s="976"/>
      <c r="D178" s="977"/>
      <c r="E178" s="858"/>
      <c r="F178" s="978"/>
      <c r="G178" s="1031"/>
      <c r="H178" s="1032"/>
      <c r="I178" s="1033"/>
      <c r="J178" s="1034">
        <f>G177</f>
        <v>0</v>
      </c>
      <c r="K178" s="1033"/>
      <c r="L178" s="1034">
        <f>M177</f>
        <v>0</v>
      </c>
      <c r="M178" s="1035"/>
      <c r="N178" s="1036"/>
      <c r="O178" s="1037"/>
      <c r="P178" s="1038"/>
      <c r="Q178" s="1038"/>
      <c r="R178" s="1032"/>
      <c r="S178" s="987"/>
      <c r="T178" s="988"/>
      <c r="U178" s="988"/>
      <c r="V178" s="988"/>
      <c r="W178" s="989"/>
      <c r="X178" s="1026" t="s">
        <v>885</v>
      </c>
      <c r="Y178" s="1027"/>
      <c r="Z178" s="1028"/>
      <c r="AA178" s="993" t="str">
        <f>IF(AA177="","",VLOOKUP(AA177,'シフト記号表（従来型・ユニット型共通）'!$C$6:$L$47,10,FALSE))</f>
        <v/>
      </c>
      <c r="AB178" s="994" t="str">
        <f>IF(AB177="","",VLOOKUP(AB177,'シフト記号表（従来型・ユニット型共通）'!$C$6:$L$47,10,FALSE))</f>
        <v/>
      </c>
      <c r="AC178" s="994" t="str">
        <f>IF(AC177="","",VLOOKUP(AC177,'シフト記号表（従来型・ユニット型共通）'!$C$6:$L$47,10,FALSE))</f>
        <v/>
      </c>
      <c r="AD178" s="994" t="str">
        <f>IF(AD177="","",VLOOKUP(AD177,'シフト記号表（従来型・ユニット型共通）'!$C$6:$L$47,10,FALSE))</f>
        <v/>
      </c>
      <c r="AE178" s="994" t="str">
        <f>IF(AE177="","",VLOOKUP(AE177,'シフト記号表（従来型・ユニット型共通）'!$C$6:$L$47,10,FALSE))</f>
        <v/>
      </c>
      <c r="AF178" s="994" t="str">
        <f>IF(AF177="","",VLOOKUP(AF177,'シフト記号表（従来型・ユニット型共通）'!$C$6:$L$47,10,FALSE))</f>
        <v/>
      </c>
      <c r="AG178" s="995" t="str">
        <f>IF(AG177="","",VLOOKUP(AG177,'シフト記号表（従来型・ユニット型共通）'!$C$6:$L$47,10,FALSE))</f>
        <v/>
      </c>
      <c r="AH178" s="993" t="str">
        <f>IF(AH177="","",VLOOKUP(AH177,'シフト記号表（従来型・ユニット型共通）'!$C$6:$L$47,10,FALSE))</f>
        <v/>
      </c>
      <c r="AI178" s="994" t="str">
        <f>IF(AI177="","",VLOOKUP(AI177,'シフト記号表（従来型・ユニット型共通）'!$C$6:$L$47,10,FALSE))</f>
        <v/>
      </c>
      <c r="AJ178" s="994" t="str">
        <f>IF(AJ177="","",VLOOKUP(AJ177,'シフト記号表（従来型・ユニット型共通）'!$C$6:$L$47,10,FALSE))</f>
        <v/>
      </c>
      <c r="AK178" s="994" t="str">
        <f>IF(AK177="","",VLOOKUP(AK177,'シフト記号表（従来型・ユニット型共通）'!$C$6:$L$47,10,FALSE))</f>
        <v/>
      </c>
      <c r="AL178" s="994" t="str">
        <f>IF(AL177="","",VLOOKUP(AL177,'シフト記号表（従来型・ユニット型共通）'!$C$6:$L$47,10,FALSE))</f>
        <v/>
      </c>
      <c r="AM178" s="994" t="str">
        <f>IF(AM177="","",VLOOKUP(AM177,'シフト記号表（従来型・ユニット型共通）'!$C$6:$L$47,10,FALSE))</f>
        <v/>
      </c>
      <c r="AN178" s="995" t="str">
        <f>IF(AN177="","",VLOOKUP(AN177,'シフト記号表（従来型・ユニット型共通）'!$C$6:$L$47,10,FALSE))</f>
        <v/>
      </c>
      <c r="AO178" s="993" t="str">
        <f>IF(AO177="","",VLOOKUP(AO177,'シフト記号表（従来型・ユニット型共通）'!$C$6:$L$47,10,FALSE))</f>
        <v/>
      </c>
      <c r="AP178" s="994" t="str">
        <f>IF(AP177="","",VLOOKUP(AP177,'シフト記号表（従来型・ユニット型共通）'!$C$6:$L$47,10,FALSE))</f>
        <v/>
      </c>
      <c r="AQ178" s="994" t="str">
        <f>IF(AQ177="","",VLOOKUP(AQ177,'シフト記号表（従来型・ユニット型共通）'!$C$6:$L$47,10,FALSE))</f>
        <v/>
      </c>
      <c r="AR178" s="994" t="str">
        <f>IF(AR177="","",VLOOKUP(AR177,'シフト記号表（従来型・ユニット型共通）'!$C$6:$L$47,10,FALSE))</f>
        <v/>
      </c>
      <c r="AS178" s="994" t="str">
        <f>IF(AS177="","",VLOOKUP(AS177,'シフト記号表（従来型・ユニット型共通）'!$C$6:$L$47,10,FALSE))</f>
        <v/>
      </c>
      <c r="AT178" s="994" t="str">
        <f>IF(AT177="","",VLOOKUP(AT177,'シフト記号表（従来型・ユニット型共通）'!$C$6:$L$47,10,FALSE))</f>
        <v/>
      </c>
      <c r="AU178" s="995" t="str">
        <f>IF(AU177="","",VLOOKUP(AU177,'シフト記号表（従来型・ユニット型共通）'!$C$6:$L$47,10,FALSE))</f>
        <v/>
      </c>
      <c r="AV178" s="993" t="str">
        <f>IF(AV177="","",VLOOKUP(AV177,'シフト記号表（従来型・ユニット型共通）'!$C$6:$L$47,10,FALSE))</f>
        <v/>
      </c>
      <c r="AW178" s="994" t="str">
        <f>IF(AW177="","",VLOOKUP(AW177,'シフト記号表（従来型・ユニット型共通）'!$C$6:$L$47,10,FALSE))</f>
        <v/>
      </c>
      <c r="AX178" s="994" t="str">
        <f>IF(AX177="","",VLOOKUP(AX177,'シフト記号表（従来型・ユニット型共通）'!$C$6:$L$47,10,FALSE))</f>
        <v/>
      </c>
      <c r="AY178" s="994" t="str">
        <f>IF(AY177="","",VLOOKUP(AY177,'シフト記号表（従来型・ユニット型共通）'!$C$6:$L$47,10,FALSE))</f>
        <v/>
      </c>
      <c r="AZ178" s="994" t="str">
        <f>IF(AZ177="","",VLOOKUP(AZ177,'シフト記号表（従来型・ユニット型共通）'!$C$6:$L$47,10,FALSE))</f>
        <v/>
      </c>
      <c r="BA178" s="994" t="str">
        <f>IF(BA177="","",VLOOKUP(BA177,'シフト記号表（従来型・ユニット型共通）'!$C$6:$L$47,10,FALSE))</f>
        <v/>
      </c>
      <c r="BB178" s="995" t="str">
        <f>IF(BB177="","",VLOOKUP(BB177,'シフト記号表（従来型・ユニット型共通）'!$C$6:$L$47,10,FALSE))</f>
        <v/>
      </c>
      <c r="BC178" s="993" t="str">
        <f>IF(BC177="","",VLOOKUP(BC177,'シフト記号表（従来型・ユニット型共通）'!$C$6:$L$47,10,FALSE))</f>
        <v/>
      </c>
      <c r="BD178" s="994" t="str">
        <f>IF(BD177="","",VLOOKUP(BD177,'シフト記号表（従来型・ユニット型共通）'!$C$6:$L$47,10,FALSE))</f>
        <v/>
      </c>
      <c r="BE178" s="994" t="str">
        <f>IF(BE177="","",VLOOKUP(BE177,'シフト記号表（従来型・ユニット型共通）'!$C$6:$L$47,10,FALSE))</f>
        <v/>
      </c>
      <c r="BF178" s="1039">
        <f>IF($BI$3="４週",SUM(AA178:BB178),IF($BI$3="暦月",SUM(AA178:BE178),""))</f>
        <v>0</v>
      </c>
      <c r="BG178" s="1040"/>
      <c r="BH178" s="1041">
        <f>IF($BI$3="４週",BF178/4,IF($BI$3="暦月",(BF178/($BI$8/7)),""))</f>
        <v>0</v>
      </c>
      <c r="BI178" s="1040"/>
      <c r="BJ178" s="1042"/>
      <c r="BK178" s="1043"/>
      <c r="BL178" s="1043"/>
      <c r="BM178" s="1043"/>
      <c r="BN178" s="1044"/>
    </row>
    <row r="179" spans="2:66" ht="20.25" customHeight="1">
      <c r="B179" s="946">
        <f>B177+1</f>
        <v>82</v>
      </c>
      <c r="C179" s="1002"/>
      <c r="D179" s="1003"/>
      <c r="E179" s="858"/>
      <c r="F179" s="978"/>
      <c r="G179" s="1004"/>
      <c r="H179" s="1005"/>
      <c r="I179" s="981"/>
      <c r="J179" s="982"/>
      <c r="K179" s="981"/>
      <c r="L179" s="982"/>
      <c r="M179" s="1008"/>
      <c r="N179" s="1009"/>
      <c r="O179" s="1010"/>
      <c r="P179" s="1011"/>
      <c r="Q179" s="1011"/>
      <c r="R179" s="1005"/>
      <c r="S179" s="987"/>
      <c r="T179" s="988"/>
      <c r="U179" s="988"/>
      <c r="V179" s="988"/>
      <c r="W179" s="989"/>
      <c r="X179" s="1029" t="s">
        <v>882</v>
      </c>
      <c r="Z179" s="1030"/>
      <c r="AA179" s="1015"/>
      <c r="AB179" s="1016"/>
      <c r="AC179" s="1016"/>
      <c r="AD179" s="1016"/>
      <c r="AE179" s="1016"/>
      <c r="AF179" s="1016"/>
      <c r="AG179" s="1017"/>
      <c r="AH179" s="1015"/>
      <c r="AI179" s="1016"/>
      <c r="AJ179" s="1016"/>
      <c r="AK179" s="1016"/>
      <c r="AL179" s="1016"/>
      <c r="AM179" s="1016"/>
      <c r="AN179" s="1017"/>
      <c r="AO179" s="1015"/>
      <c r="AP179" s="1016"/>
      <c r="AQ179" s="1016"/>
      <c r="AR179" s="1016"/>
      <c r="AS179" s="1016"/>
      <c r="AT179" s="1016"/>
      <c r="AU179" s="1017"/>
      <c r="AV179" s="1015"/>
      <c r="AW179" s="1016"/>
      <c r="AX179" s="1016"/>
      <c r="AY179" s="1016"/>
      <c r="AZ179" s="1016"/>
      <c r="BA179" s="1016"/>
      <c r="BB179" s="1017"/>
      <c r="BC179" s="1015"/>
      <c r="BD179" s="1016"/>
      <c r="BE179" s="1018"/>
      <c r="BF179" s="1019"/>
      <c r="BG179" s="1020"/>
      <c r="BH179" s="1021"/>
      <c r="BI179" s="1022"/>
      <c r="BJ179" s="1023"/>
      <c r="BK179" s="1024"/>
      <c r="BL179" s="1024"/>
      <c r="BM179" s="1024"/>
      <c r="BN179" s="1025"/>
    </row>
    <row r="180" spans="2:66" ht="20.25" customHeight="1">
      <c r="B180" s="975"/>
      <c r="C180" s="976"/>
      <c r="D180" s="977"/>
      <c r="E180" s="858"/>
      <c r="F180" s="978"/>
      <c r="G180" s="1031"/>
      <c r="H180" s="1032"/>
      <c r="I180" s="1033"/>
      <c r="J180" s="1034">
        <f>G179</f>
        <v>0</v>
      </c>
      <c r="K180" s="1033"/>
      <c r="L180" s="1034">
        <f>M179</f>
        <v>0</v>
      </c>
      <c r="M180" s="1035"/>
      <c r="N180" s="1036"/>
      <c r="O180" s="1037"/>
      <c r="P180" s="1038"/>
      <c r="Q180" s="1038"/>
      <c r="R180" s="1032"/>
      <c r="S180" s="987"/>
      <c r="T180" s="988"/>
      <c r="U180" s="988"/>
      <c r="V180" s="988"/>
      <c r="W180" s="989"/>
      <c r="X180" s="1026" t="s">
        <v>885</v>
      </c>
      <c r="Y180" s="1027"/>
      <c r="Z180" s="1028"/>
      <c r="AA180" s="993" t="str">
        <f>IF(AA179="","",VLOOKUP(AA179,'シフト記号表（従来型・ユニット型共通）'!$C$6:$L$47,10,FALSE))</f>
        <v/>
      </c>
      <c r="AB180" s="994" t="str">
        <f>IF(AB179="","",VLOOKUP(AB179,'シフト記号表（従来型・ユニット型共通）'!$C$6:$L$47,10,FALSE))</f>
        <v/>
      </c>
      <c r="AC180" s="994" t="str">
        <f>IF(AC179="","",VLOOKUP(AC179,'シフト記号表（従来型・ユニット型共通）'!$C$6:$L$47,10,FALSE))</f>
        <v/>
      </c>
      <c r="AD180" s="994" t="str">
        <f>IF(AD179="","",VLOOKUP(AD179,'シフト記号表（従来型・ユニット型共通）'!$C$6:$L$47,10,FALSE))</f>
        <v/>
      </c>
      <c r="AE180" s="994" t="str">
        <f>IF(AE179="","",VLOOKUP(AE179,'シフト記号表（従来型・ユニット型共通）'!$C$6:$L$47,10,FALSE))</f>
        <v/>
      </c>
      <c r="AF180" s="994" t="str">
        <f>IF(AF179="","",VLOOKUP(AF179,'シフト記号表（従来型・ユニット型共通）'!$C$6:$L$47,10,FALSE))</f>
        <v/>
      </c>
      <c r="AG180" s="995" t="str">
        <f>IF(AG179="","",VLOOKUP(AG179,'シフト記号表（従来型・ユニット型共通）'!$C$6:$L$47,10,FALSE))</f>
        <v/>
      </c>
      <c r="AH180" s="993" t="str">
        <f>IF(AH179="","",VLOOKUP(AH179,'シフト記号表（従来型・ユニット型共通）'!$C$6:$L$47,10,FALSE))</f>
        <v/>
      </c>
      <c r="AI180" s="994" t="str">
        <f>IF(AI179="","",VLOOKUP(AI179,'シフト記号表（従来型・ユニット型共通）'!$C$6:$L$47,10,FALSE))</f>
        <v/>
      </c>
      <c r="AJ180" s="994" t="str">
        <f>IF(AJ179="","",VLOOKUP(AJ179,'シフト記号表（従来型・ユニット型共通）'!$C$6:$L$47,10,FALSE))</f>
        <v/>
      </c>
      <c r="AK180" s="994" t="str">
        <f>IF(AK179="","",VLOOKUP(AK179,'シフト記号表（従来型・ユニット型共通）'!$C$6:$L$47,10,FALSE))</f>
        <v/>
      </c>
      <c r="AL180" s="994" t="str">
        <f>IF(AL179="","",VLOOKUP(AL179,'シフト記号表（従来型・ユニット型共通）'!$C$6:$L$47,10,FALSE))</f>
        <v/>
      </c>
      <c r="AM180" s="994" t="str">
        <f>IF(AM179="","",VLOOKUP(AM179,'シフト記号表（従来型・ユニット型共通）'!$C$6:$L$47,10,FALSE))</f>
        <v/>
      </c>
      <c r="AN180" s="995" t="str">
        <f>IF(AN179="","",VLOOKUP(AN179,'シフト記号表（従来型・ユニット型共通）'!$C$6:$L$47,10,FALSE))</f>
        <v/>
      </c>
      <c r="AO180" s="993" t="str">
        <f>IF(AO179="","",VLOOKUP(AO179,'シフト記号表（従来型・ユニット型共通）'!$C$6:$L$47,10,FALSE))</f>
        <v/>
      </c>
      <c r="AP180" s="994" t="str">
        <f>IF(AP179="","",VLOOKUP(AP179,'シフト記号表（従来型・ユニット型共通）'!$C$6:$L$47,10,FALSE))</f>
        <v/>
      </c>
      <c r="AQ180" s="994" t="str">
        <f>IF(AQ179="","",VLOOKUP(AQ179,'シフト記号表（従来型・ユニット型共通）'!$C$6:$L$47,10,FALSE))</f>
        <v/>
      </c>
      <c r="AR180" s="994" t="str">
        <f>IF(AR179="","",VLOOKUP(AR179,'シフト記号表（従来型・ユニット型共通）'!$C$6:$L$47,10,FALSE))</f>
        <v/>
      </c>
      <c r="AS180" s="994" t="str">
        <f>IF(AS179="","",VLOOKUP(AS179,'シフト記号表（従来型・ユニット型共通）'!$C$6:$L$47,10,FALSE))</f>
        <v/>
      </c>
      <c r="AT180" s="994" t="str">
        <f>IF(AT179="","",VLOOKUP(AT179,'シフト記号表（従来型・ユニット型共通）'!$C$6:$L$47,10,FALSE))</f>
        <v/>
      </c>
      <c r="AU180" s="995" t="str">
        <f>IF(AU179="","",VLOOKUP(AU179,'シフト記号表（従来型・ユニット型共通）'!$C$6:$L$47,10,FALSE))</f>
        <v/>
      </c>
      <c r="AV180" s="993" t="str">
        <f>IF(AV179="","",VLOOKUP(AV179,'シフト記号表（従来型・ユニット型共通）'!$C$6:$L$47,10,FALSE))</f>
        <v/>
      </c>
      <c r="AW180" s="994" t="str">
        <f>IF(AW179="","",VLOOKUP(AW179,'シフト記号表（従来型・ユニット型共通）'!$C$6:$L$47,10,FALSE))</f>
        <v/>
      </c>
      <c r="AX180" s="994" t="str">
        <f>IF(AX179="","",VLOOKUP(AX179,'シフト記号表（従来型・ユニット型共通）'!$C$6:$L$47,10,FALSE))</f>
        <v/>
      </c>
      <c r="AY180" s="994" t="str">
        <f>IF(AY179="","",VLOOKUP(AY179,'シフト記号表（従来型・ユニット型共通）'!$C$6:$L$47,10,FALSE))</f>
        <v/>
      </c>
      <c r="AZ180" s="994" t="str">
        <f>IF(AZ179="","",VLOOKUP(AZ179,'シフト記号表（従来型・ユニット型共通）'!$C$6:$L$47,10,FALSE))</f>
        <v/>
      </c>
      <c r="BA180" s="994" t="str">
        <f>IF(BA179="","",VLOOKUP(BA179,'シフト記号表（従来型・ユニット型共通）'!$C$6:$L$47,10,FALSE))</f>
        <v/>
      </c>
      <c r="BB180" s="995" t="str">
        <f>IF(BB179="","",VLOOKUP(BB179,'シフト記号表（従来型・ユニット型共通）'!$C$6:$L$47,10,FALSE))</f>
        <v/>
      </c>
      <c r="BC180" s="993" t="str">
        <f>IF(BC179="","",VLOOKUP(BC179,'シフト記号表（従来型・ユニット型共通）'!$C$6:$L$47,10,FALSE))</f>
        <v/>
      </c>
      <c r="BD180" s="994" t="str">
        <f>IF(BD179="","",VLOOKUP(BD179,'シフト記号表（従来型・ユニット型共通）'!$C$6:$L$47,10,FALSE))</f>
        <v/>
      </c>
      <c r="BE180" s="994" t="str">
        <f>IF(BE179="","",VLOOKUP(BE179,'シフト記号表（従来型・ユニット型共通）'!$C$6:$L$47,10,FALSE))</f>
        <v/>
      </c>
      <c r="BF180" s="1039">
        <f>IF($BI$3="４週",SUM(AA180:BB180),IF($BI$3="暦月",SUM(AA180:BE180),""))</f>
        <v>0</v>
      </c>
      <c r="BG180" s="1040"/>
      <c r="BH180" s="1041">
        <f>IF($BI$3="４週",BF180/4,IF($BI$3="暦月",(BF180/($BI$8/7)),""))</f>
        <v>0</v>
      </c>
      <c r="BI180" s="1040"/>
      <c r="BJ180" s="1042"/>
      <c r="BK180" s="1043"/>
      <c r="BL180" s="1043"/>
      <c r="BM180" s="1043"/>
      <c r="BN180" s="1044"/>
    </row>
    <row r="181" spans="2:66" ht="20.25" customHeight="1">
      <c r="B181" s="946">
        <f>B179+1</f>
        <v>83</v>
      </c>
      <c r="C181" s="1002"/>
      <c r="D181" s="1003"/>
      <c r="E181" s="858"/>
      <c r="F181" s="978"/>
      <c r="G181" s="1004"/>
      <c r="H181" s="1005"/>
      <c r="I181" s="981"/>
      <c r="J181" s="982"/>
      <c r="K181" s="981"/>
      <c r="L181" s="982"/>
      <c r="M181" s="1008"/>
      <c r="N181" s="1009"/>
      <c r="O181" s="1010"/>
      <c r="P181" s="1011"/>
      <c r="Q181" s="1011"/>
      <c r="R181" s="1005"/>
      <c r="S181" s="987"/>
      <c r="T181" s="988"/>
      <c r="U181" s="988"/>
      <c r="V181" s="988"/>
      <c r="W181" s="989"/>
      <c r="X181" s="1029" t="s">
        <v>882</v>
      </c>
      <c r="Z181" s="1030"/>
      <c r="AA181" s="1015"/>
      <c r="AB181" s="1016"/>
      <c r="AC181" s="1016"/>
      <c r="AD181" s="1016"/>
      <c r="AE181" s="1016"/>
      <c r="AF181" s="1016"/>
      <c r="AG181" s="1017"/>
      <c r="AH181" s="1015"/>
      <c r="AI181" s="1016"/>
      <c r="AJ181" s="1016"/>
      <c r="AK181" s="1016"/>
      <c r="AL181" s="1016"/>
      <c r="AM181" s="1016"/>
      <c r="AN181" s="1017"/>
      <c r="AO181" s="1015"/>
      <c r="AP181" s="1016"/>
      <c r="AQ181" s="1016"/>
      <c r="AR181" s="1016"/>
      <c r="AS181" s="1016"/>
      <c r="AT181" s="1016"/>
      <c r="AU181" s="1017"/>
      <c r="AV181" s="1015"/>
      <c r="AW181" s="1016"/>
      <c r="AX181" s="1016"/>
      <c r="AY181" s="1016"/>
      <c r="AZ181" s="1016"/>
      <c r="BA181" s="1016"/>
      <c r="BB181" s="1017"/>
      <c r="BC181" s="1015"/>
      <c r="BD181" s="1016"/>
      <c r="BE181" s="1018"/>
      <c r="BF181" s="1019"/>
      <c r="BG181" s="1020"/>
      <c r="BH181" s="1021"/>
      <c r="BI181" s="1022"/>
      <c r="BJ181" s="1023"/>
      <c r="BK181" s="1024"/>
      <c r="BL181" s="1024"/>
      <c r="BM181" s="1024"/>
      <c r="BN181" s="1025"/>
    </row>
    <row r="182" spans="2:66" ht="20.25" customHeight="1">
      <c r="B182" s="975"/>
      <c r="C182" s="976"/>
      <c r="D182" s="977"/>
      <c r="E182" s="858"/>
      <c r="F182" s="978"/>
      <c r="G182" s="1031"/>
      <c r="H182" s="1032"/>
      <c r="I182" s="1033"/>
      <c r="J182" s="1034">
        <f>G181</f>
        <v>0</v>
      </c>
      <c r="K182" s="1033"/>
      <c r="L182" s="1034">
        <f>M181</f>
        <v>0</v>
      </c>
      <c r="M182" s="1035"/>
      <c r="N182" s="1036"/>
      <c r="O182" s="1037"/>
      <c r="P182" s="1038"/>
      <c r="Q182" s="1038"/>
      <c r="R182" s="1032"/>
      <c r="S182" s="987"/>
      <c r="T182" s="988"/>
      <c r="U182" s="988"/>
      <c r="V182" s="988"/>
      <c r="W182" s="989"/>
      <c r="X182" s="1026" t="s">
        <v>885</v>
      </c>
      <c r="Y182" s="1027"/>
      <c r="Z182" s="1028"/>
      <c r="AA182" s="993" t="str">
        <f>IF(AA181="","",VLOOKUP(AA181,'シフト記号表（従来型・ユニット型共通）'!$C$6:$L$47,10,FALSE))</f>
        <v/>
      </c>
      <c r="AB182" s="994" t="str">
        <f>IF(AB181="","",VLOOKUP(AB181,'シフト記号表（従来型・ユニット型共通）'!$C$6:$L$47,10,FALSE))</f>
        <v/>
      </c>
      <c r="AC182" s="994" t="str">
        <f>IF(AC181="","",VLOOKUP(AC181,'シフト記号表（従来型・ユニット型共通）'!$C$6:$L$47,10,FALSE))</f>
        <v/>
      </c>
      <c r="AD182" s="994" t="str">
        <f>IF(AD181="","",VLOOKUP(AD181,'シフト記号表（従来型・ユニット型共通）'!$C$6:$L$47,10,FALSE))</f>
        <v/>
      </c>
      <c r="AE182" s="994" t="str">
        <f>IF(AE181="","",VLOOKUP(AE181,'シフト記号表（従来型・ユニット型共通）'!$C$6:$L$47,10,FALSE))</f>
        <v/>
      </c>
      <c r="AF182" s="994" t="str">
        <f>IF(AF181="","",VLOOKUP(AF181,'シフト記号表（従来型・ユニット型共通）'!$C$6:$L$47,10,FALSE))</f>
        <v/>
      </c>
      <c r="AG182" s="995" t="str">
        <f>IF(AG181="","",VLOOKUP(AG181,'シフト記号表（従来型・ユニット型共通）'!$C$6:$L$47,10,FALSE))</f>
        <v/>
      </c>
      <c r="AH182" s="993" t="str">
        <f>IF(AH181="","",VLOOKUP(AH181,'シフト記号表（従来型・ユニット型共通）'!$C$6:$L$47,10,FALSE))</f>
        <v/>
      </c>
      <c r="AI182" s="994" t="str">
        <f>IF(AI181="","",VLOOKUP(AI181,'シフト記号表（従来型・ユニット型共通）'!$C$6:$L$47,10,FALSE))</f>
        <v/>
      </c>
      <c r="AJ182" s="994" t="str">
        <f>IF(AJ181="","",VLOOKUP(AJ181,'シフト記号表（従来型・ユニット型共通）'!$C$6:$L$47,10,FALSE))</f>
        <v/>
      </c>
      <c r="AK182" s="994" t="str">
        <f>IF(AK181="","",VLOOKUP(AK181,'シフト記号表（従来型・ユニット型共通）'!$C$6:$L$47,10,FALSE))</f>
        <v/>
      </c>
      <c r="AL182" s="994" t="str">
        <f>IF(AL181="","",VLOOKUP(AL181,'シフト記号表（従来型・ユニット型共通）'!$C$6:$L$47,10,FALSE))</f>
        <v/>
      </c>
      <c r="AM182" s="994" t="str">
        <f>IF(AM181="","",VLOOKUP(AM181,'シフト記号表（従来型・ユニット型共通）'!$C$6:$L$47,10,FALSE))</f>
        <v/>
      </c>
      <c r="AN182" s="995" t="str">
        <f>IF(AN181="","",VLOOKUP(AN181,'シフト記号表（従来型・ユニット型共通）'!$C$6:$L$47,10,FALSE))</f>
        <v/>
      </c>
      <c r="AO182" s="993" t="str">
        <f>IF(AO181="","",VLOOKUP(AO181,'シフト記号表（従来型・ユニット型共通）'!$C$6:$L$47,10,FALSE))</f>
        <v/>
      </c>
      <c r="AP182" s="994" t="str">
        <f>IF(AP181="","",VLOOKUP(AP181,'シフト記号表（従来型・ユニット型共通）'!$C$6:$L$47,10,FALSE))</f>
        <v/>
      </c>
      <c r="AQ182" s="994" t="str">
        <f>IF(AQ181="","",VLOOKUP(AQ181,'シフト記号表（従来型・ユニット型共通）'!$C$6:$L$47,10,FALSE))</f>
        <v/>
      </c>
      <c r="AR182" s="994" t="str">
        <f>IF(AR181="","",VLOOKUP(AR181,'シフト記号表（従来型・ユニット型共通）'!$C$6:$L$47,10,FALSE))</f>
        <v/>
      </c>
      <c r="AS182" s="994" t="str">
        <f>IF(AS181="","",VLOOKUP(AS181,'シフト記号表（従来型・ユニット型共通）'!$C$6:$L$47,10,FALSE))</f>
        <v/>
      </c>
      <c r="AT182" s="994" t="str">
        <f>IF(AT181="","",VLOOKUP(AT181,'シフト記号表（従来型・ユニット型共通）'!$C$6:$L$47,10,FALSE))</f>
        <v/>
      </c>
      <c r="AU182" s="995" t="str">
        <f>IF(AU181="","",VLOOKUP(AU181,'シフト記号表（従来型・ユニット型共通）'!$C$6:$L$47,10,FALSE))</f>
        <v/>
      </c>
      <c r="AV182" s="993" t="str">
        <f>IF(AV181="","",VLOOKUP(AV181,'シフト記号表（従来型・ユニット型共通）'!$C$6:$L$47,10,FALSE))</f>
        <v/>
      </c>
      <c r="AW182" s="994" t="str">
        <f>IF(AW181="","",VLOOKUP(AW181,'シフト記号表（従来型・ユニット型共通）'!$C$6:$L$47,10,FALSE))</f>
        <v/>
      </c>
      <c r="AX182" s="994" t="str">
        <f>IF(AX181="","",VLOOKUP(AX181,'シフト記号表（従来型・ユニット型共通）'!$C$6:$L$47,10,FALSE))</f>
        <v/>
      </c>
      <c r="AY182" s="994" t="str">
        <f>IF(AY181="","",VLOOKUP(AY181,'シフト記号表（従来型・ユニット型共通）'!$C$6:$L$47,10,FALSE))</f>
        <v/>
      </c>
      <c r="AZ182" s="994" t="str">
        <f>IF(AZ181="","",VLOOKUP(AZ181,'シフト記号表（従来型・ユニット型共通）'!$C$6:$L$47,10,FALSE))</f>
        <v/>
      </c>
      <c r="BA182" s="994" t="str">
        <f>IF(BA181="","",VLOOKUP(BA181,'シフト記号表（従来型・ユニット型共通）'!$C$6:$L$47,10,FALSE))</f>
        <v/>
      </c>
      <c r="BB182" s="995" t="str">
        <f>IF(BB181="","",VLOOKUP(BB181,'シフト記号表（従来型・ユニット型共通）'!$C$6:$L$47,10,FALSE))</f>
        <v/>
      </c>
      <c r="BC182" s="993" t="str">
        <f>IF(BC181="","",VLOOKUP(BC181,'シフト記号表（従来型・ユニット型共通）'!$C$6:$L$47,10,FALSE))</f>
        <v/>
      </c>
      <c r="BD182" s="994" t="str">
        <f>IF(BD181="","",VLOOKUP(BD181,'シフト記号表（従来型・ユニット型共通）'!$C$6:$L$47,10,FALSE))</f>
        <v/>
      </c>
      <c r="BE182" s="994" t="str">
        <f>IF(BE181="","",VLOOKUP(BE181,'シフト記号表（従来型・ユニット型共通）'!$C$6:$L$47,10,FALSE))</f>
        <v/>
      </c>
      <c r="BF182" s="1039">
        <f>IF($BI$3="４週",SUM(AA182:BB182),IF($BI$3="暦月",SUM(AA182:BE182),""))</f>
        <v>0</v>
      </c>
      <c r="BG182" s="1040"/>
      <c r="BH182" s="1041">
        <f>IF($BI$3="４週",BF182/4,IF($BI$3="暦月",(BF182/($BI$8/7)),""))</f>
        <v>0</v>
      </c>
      <c r="BI182" s="1040"/>
      <c r="BJ182" s="1042"/>
      <c r="BK182" s="1043"/>
      <c r="BL182" s="1043"/>
      <c r="BM182" s="1043"/>
      <c r="BN182" s="1044"/>
    </row>
    <row r="183" spans="2:66" ht="20.25" customHeight="1">
      <c r="B183" s="946">
        <f>B181+1</f>
        <v>84</v>
      </c>
      <c r="C183" s="1002"/>
      <c r="D183" s="1003"/>
      <c r="E183" s="858"/>
      <c r="F183" s="978"/>
      <c r="G183" s="1004"/>
      <c r="H183" s="1005"/>
      <c r="I183" s="981"/>
      <c r="J183" s="982"/>
      <c r="K183" s="981"/>
      <c r="L183" s="982"/>
      <c r="M183" s="1008"/>
      <c r="N183" s="1009"/>
      <c r="O183" s="1010"/>
      <c r="P183" s="1011"/>
      <c r="Q183" s="1011"/>
      <c r="R183" s="1005"/>
      <c r="S183" s="987"/>
      <c r="T183" s="988"/>
      <c r="U183" s="988"/>
      <c r="V183" s="988"/>
      <c r="W183" s="989"/>
      <c r="X183" s="1029" t="s">
        <v>882</v>
      </c>
      <c r="Z183" s="1030"/>
      <c r="AA183" s="1015"/>
      <c r="AB183" s="1016"/>
      <c r="AC183" s="1016"/>
      <c r="AD183" s="1016"/>
      <c r="AE183" s="1016"/>
      <c r="AF183" s="1016"/>
      <c r="AG183" s="1017"/>
      <c r="AH183" s="1015"/>
      <c r="AI183" s="1016"/>
      <c r="AJ183" s="1016"/>
      <c r="AK183" s="1016"/>
      <c r="AL183" s="1016"/>
      <c r="AM183" s="1016"/>
      <c r="AN183" s="1017"/>
      <c r="AO183" s="1015"/>
      <c r="AP183" s="1016"/>
      <c r="AQ183" s="1016"/>
      <c r="AR183" s="1016"/>
      <c r="AS183" s="1016"/>
      <c r="AT183" s="1016"/>
      <c r="AU183" s="1017"/>
      <c r="AV183" s="1015"/>
      <c r="AW183" s="1016"/>
      <c r="AX183" s="1016"/>
      <c r="AY183" s="1016"/>
      <c r="AZ183" s="1016"/>
      <c r="BA183" s="1016"/>
      <c r="BB183" s="1017"/>
      <c r="BC183" s="1015"/>
      <c r="BD183" s="1016"/>
      <c r="BE183" s="1018"/>
      <c r="BF183" s="1019"/>
      <c r="BG183" s="1020"/>
      <c r="BH183" s="1021"/>
      <c r="BI183" s="1022"/>
      <c r="BJ183" s="1023"/>
      <c r="BK183" s="1024"/>
      <c r="BL183" s="1024"/>
      <c r="BM183" s="1024"/>
      <c r="BN183" s="1025"/>
    </row>
    <row r="184" spans="2:66" ht="20.25" customHeight="1">
      <c r="B184" s="975"/>
      <c r="C184" s="976"/>
      <c r="D184" s="977"/>
      <c r="E184" s="858"/>
      <c r="F184" s="978"/>
      <c r="G184" s="1031"/>
      <c r="H184" s="1032"/>
      <c r="I184" s="1033"/>
      <c r="J184" s="1034">
        <f>G183</f>
        <v>0</v>
      </c>
      <c r="K184" s="1033"/>
      <c r="L184" s="1034">
        <f>M183</f>
        <v>0</v>
      </c>
      <c r="M184" s="1035"/>
      <c r="N184" s="1036"/>
      <c r="O184" s="1037"/>
      <c r="P184" s="1038"/>
      <c r="Q184" s="1038"/>
      <c r="R184" s="1032"/>
      <c r="S184" s="987"/>
      <c r="T184" s="988"/>
      <c r="U184" s="988"/>
      <c r="V184" s="988"/>
      <c r="W184" s="989"/>
      <c r="X184" s="1026" t="s">
        <v>885</v>
      </c>
      <c r="Y184" s="1027"/>
      <c r="Z184" s="1028"/>
      <c r="AA184" s="993" t="str">
        <f>IF(AA183="","",VLOOKUP(AA183,'シフト記号表（従来型・ユニット型共通）'!$C$6:$L$47,10,FALSE))</f>
        <v/>
      </c>
      <c r="AB184" s="994" t="str">
        <f>IF(AB183="","",VLOOKUP(AB183,'シフト記号表（従来型・ユニット型共通）'!$C$6:$L$47,10,FALSE))</f>
        <v/>
      </c>
      <c r="AC184" s="994" t="str">
        <f>IF(AC183="","",VLOOKUP(AC183,'シフト記号表（従来型・ユニット型共通）'!$C$6:$L$47,10,FALSE))</f>
        <v/>
      </c>
      <c r="AD184" s="994" t="str">
        <f>IF(AD183="","",VLOOKUP(AD183,'シフト記号表（従来型・ユニット型共通）'!$C$6:$L$47,10,FALSE))</f>
        <v/>
      </c>
      <c r="AE184" s="994" t="str">
        <f>IF(AE183="","",VLOOKUP(AE183,'シフト記号表（従来型・ユニット型共通）'!$C$6:$L$47,10,FALSE))</f>
        <v/>
      </c>
      <c r="AF184" s="994" t="str">
        <f>IF(AF183="","",VLOOKUP(AF183,'シフト記号表（従来型・ユニット型共通）'!$C$6:$L$47,10,FALSE))</f>
        <v/>
      </c>
      <c r="AG184" s="995" t="str">
        <f>IF(AG183="","",VLOOKUP(AG183,'シフト記号表（従来型・ユニット型共通）'!$C$6:$L$47,10,FALSE))</f>
        <v/>
      </c>
      <c r="AH184" s="993" t="str">
        <f>IF(AH183="","",VLOOKUP(AH183,'シフト記号表（従来型・ユニット型共通）'!$C$6:$L$47,10,FALSE))</f>
        <v/>
      </c>
      <c r="AI184" s="994" t="str">
        <f>IF(AI183="","",VLOOKUP(AI183,'シフト記号表（従来型・ユニット型共通）'!$C$6:$L$47,10,FALSE))</f>
        <v/>
      </c>
      <c r="AJ184" s="994" t="str">
        <f>IF(AJ183="","",VLOOKUP(AJ183,'シフト記号表（従来型・ユニット型共通）'!$C$6:$L$47,10,FALSE))</f>
        <v/>
      </c>
      <c r="AK184" s="994" t="str">
        <f>IF(AK183="","",VLOOKUP(AK183,'シフト記号表（従来型・ユニット型共通）'!$C$6:$L$47,10,FALSE))</f>
        <v/>
      </c>
      <c r="AL184" s="994" t="str">
        <f>IF(AL183="","",VLOOKUP(AL183,'シフト記号表（従来型・ユニット型共通）'!$C$6:$L$47,10,FALSE))</f>
        <v/>
      </c>
      <c r="AM184" s="994" t="str">
        <f>IF(AM183="","",VLOOKUP(AM183,'シフト記号表（従来型・ユニット型共通）'!$C$6:$L$47,10,FALSE))</f>
        <v/>
      </c>
      <c r="AN184" s="995" t="str">
        <f>IF(AN183="","",VLOOKUP(AN183,'シフト記号表（従来型・ユニット型共通）'!$C$6:$L$47,10,FALSE))</f>
        <v/>
      </c>
      <c r="AO184" s="993" t="str">
        <f>IF(AO183="","",VLOOKUP(AO183,'シフト記号表（従来型・ユニット型共通）'!$C$6:$L$47,10,FALSE))</f>
        <v/>
      </c>
      <c r="AP184" s="994" t="str">
        <f>IF(AP183="","",VLOOKUP(AP183,'シフト記号表（従来型・ユニット型共通）'!$C$6:$L$47,10,FALSE))</f>
        <v/>
      </c>
      <c r="AQ184" s="994" t="str">
        <f>IF(AQ183="","",VLOOKUP(AQ183,'シフト記号表（従来型・ユニット型共通）'!$C$6:$L$47,10,FALSE))</f>
        <v/>
      </c>
      <c r="AR184" s="994" t="str">
        <f>IF(AR183="","",VLOOKUP(AR183,'シフト記号表（従来型・ユニット型共通）'!$C$6:$L$47,10,FALSE))</f>
        <v/>
      </c>
      <c r="AS184" s="994" t="str">
        <f>IF(AS183="","",VLOOKUP(AS183,'シフト記号表（従来型・ユニット型共通）'!$C$6:$L$47,10,FALSE))</f>
        <v/>
      </c>
      <c r="AT184" s="994" t="str">
        <f>IF(AT183="","",VLOOKUP(AT183,'シフト記号表（従来型・ユニット型共通）'!$C$6:$L$47,10,FALSE))</f>
        <v/>
      </c>
      <c r="AU184" s="995" t="str">
        <f>IF(AU183="","",VLOOKUP(AU183,'シフト記号表（従来型・ユニット型共通）'!$C$6:$L$47,10,FALSE))</f>
        <v/>
      </c>
      <c r="AV184" s="993" t="str">
        <f>IF(AV183="","",VLOOKUP(AV183,'シフト記号表（従来型・ユニット型共通）'!$C$6:$L$47,10,FALSE))</f>
        <v/>
      </c>
      <c r="AW184" s="994" t="str">
        <f>IF(AW183="","",VLOOKUP(AW183,'シフト記号表（従来型・ユニット型共通）'!$C$6:$L$47,10,FALSE))</f>
        <v/>
      </c>
      <c r="AX184" s="994" t="str">
        <f>IF(AX183="","",VLOOKUP(AX183,'シフト記号表（従来型・ユニット型共通）'!$C$6:$L$47,10,FALSE))</f>
        <v/>
      </c>
      <c r="AY184" s="994" t="str">
        <f>IF(AY183="","",VLOOKUP(AY183,'シフト記号表（従来型・ユニット型共通）'!$C$6:$L$47,10,FALSE))</f>
        <v/>
      </c>
      <c r="AZ184" s="994" t="str">
        <f>IF(AZ183="","",VLOOKUP(AZ183,'シフト記号表（従来型・ユニット型共通）'!$C$6:$L$47,10,FALSE))</f>
        <v/>
      </c>
      <c r="BA184" s="994" t="str">
        <f>IF(BA183="","",VLOOKUP(BA183,'シフト記号表（従来型・ユニット型共通）'!$C$6:$L$47,10,FALSE))</f>
        <v/>
      </c>
      <c r="BB184" s="995" t="str">
        <f>IF(BB183="","",VLOOKUP(BB183,'シフト記号表（従来型・ユニット型共通）'!$C$6:$L$47,10,FALSE))</f>
        <v/>
      </c>
      <c r="BC184" s="993" t="str">
        <f>IF(BC183="","",VLOOKUP(BC183,'シフト記号表（従来型・ユニット型共通）'!$C$6:$L$47,10,FALSE))</f>
        <v/>
      </c>
      <c r="BD184" s="994" t="str">
        <f>IF(BD183="","",VLOOKUP(BD183,'シフト記号表（従来型・ユニット型共通）'!$C$6:$L$47,10,FALSE))</f>
        <v/>
      </c>
      <c r="BE184" s="994" t="str">
        <f>IF(BE183="","",VLOOKUP(BE183,'シフト記号表（従来型・ユニット型共通）'!$C$6:$L$47,10,FALSE))</f>
        <v/>
      </c>
      <c r="BF184" s="1039">
        <f>IF($BI$3="４週",SUM(AA184:BB184),IF($BI$3="暦月",SUM(AA184:BE184),""))</f>
        <v>0</v>
      </c>
      <c r="BG184" s="1040"/>
      <c r="BH184" s="1041">
        <f>IF($BI$3="４週",BF184/4,IF($BI$3="暦月",(BF184/($BI$8/7)),""))</f>
        <v>0</v>
      </c>
      <c r="BI184" s="1040"/>
      <c r="BJ184" s="1042"/>
      <c r="BK184" s="1043"/>
      <c r="BL184" s="1043"/>
      <c r="BM184" s="1043"/>
      <c r="BN184" s="1044"/>
    </row>
    <row r="185" spans="2:66" ht="20.25" customHeight="1">
      <c r="B185" s="946">
        <f>B183+1</f>
        <v>85</v>
      </c>
      <c r="C185" s="1002"/>
      <c r="D185" s="1003"/>
      <c r="E185" s="858"/>
      <c r="F185" s="978"/>
      <c r="G185" s="1004"/>
      <c r="H185" s="1005"/>
      <c r="I185" s="981"/>
      <c r="J185" s="982"/>
      <c r="K185" s="981"/>
      <c r="L185" s="982"/>
      <c r="M185" s="1008"/>
      <c r="N185" s="1009"/>
      <c r="O185" s="1010"/>
      <c r="P185" s="1011"/>
      <c r="Q185" s="1011"/>
      <c r="R185" s="1005"/>
      <c r="S185" s="987"/>
      <c r="T185" s="988"/>
      <c r="U185" s="988"/>
      <c r="V185" s="988"/>
      <c r="W185" s="989"/>
      <c r="X185" s="1029" t="s">
        <v>882</v>
      </c>
      <c r="Z185" s="1030"/>
      <c r="AA185" s="1015"/>
      <c r="AB185" s="1016"/>
      <c r="AC185" s="1016"/>
      <c r="AD185" s="1016"/>
      <c r="AE185" s="1016"/>
      <c r="AF185" s="1016"/>
      <c r="AG185" s="1017"/>
      <c r="AH185" s="1015"/>
      <c r="AI185" s="1016"/>
      <c r="AJ185" s="1016"/>
      <c r="AK185" s="1016"/>
      <c r="AL185" s="1016"/>
      <c r="AM185" s="1016"/>
      <c r="AN185" s="1017"/>
      <c r="AO185" s="1015"/>
      <c r="AP185" s="1016"/>
      <c r="AQ185" s="1016"/>
      <c r="AR185" s="1016"/>
      <c r="AS185" s="1016"/>
      <c r="AT185" s="1016"/>
      <c r="AU185" s="1017"/>
      <c r="AV185" s="1015"/>
      <c r="AW185" s="1016"/>
      <c r="AX185" s="1016"/>
      <c r="AY185" s="1016"/>
      <c r="AZ185" s="1016"/>
      <c r="BA185" s="1016"/>
      <c r="BB185" s="1017"/>
      <c r="BC185" s="1015"/>
      <c r="BD185" s="1016"/>
      <c r="BE185" s="1018"/>
      <c r="BF185" s="1019"/>
      <c r="BG185" s="1020"/>
      <c r="BH185" s="1021"/>
      <c r="BI185" s="1022"/>
      <c r="BJ185" s="1023"/>
      <c r="BK185" s="1024"/>
      <c r="BL185" s="1024"/>
      <c r="BM185" s="1024"/>
      <c r="BN185" s="1025"/>
    </row>
    <row r="186" spans="2:66" ht="20.25" customHeight="1">
      <c r="B186" s="975"/>
      <c r="C186" s="976"/>
      <c r="D186" s="977"/>
      <c r="E186" s="858"/>
      <c r="F186" s="978"/>
      <c r="G186" s="1031"/>
      <c r="H186" s="1032"/>
      <c r="I186" s="1033"/>
      <c r="J186" s="1034">
        <f>G185</f>
        <v>0</v>
      </c>
      <c r="K186" s="1033"/>
      <c r="L186" s="1034">
        <f>M185</f>
        <v>0</v>
      </c>
      <c r="M186" s="1035"/>
      <c r="N186" s="1036"/>
      <c r="O186" s="1037"/>
      <c r="P186" s="1038"/>
      <c r="Q186" s="1038"/>
      <c r="R186" s="1032"/>
      <c r="S186" s="987"/>
      <c r="T186" s="988"/>
      <c r="U186" s="988"/>
      <c r="V186" s="988"/>
      <c r="W186" s="989"/>
      <c r="X186" s="1026" t="s">
        <v>885</v>
      </c>
      <c r="Y186" s="1027"/>
      <c r="Z186" s="1028"/>
      <c r="AA186" s="993" t="str">
        <f>IF(AA185="","",VLOOKUP(AA185,'シフト記号表（従来型・ユニット型共通）'!$C$6:$L$47,10,FALSE))</f>
        <v/>
      </c>
      <c r="AB186" s="994" t="str">
        <f>IF(AB185="","",VLOOKUP(AB185,'シフト記号表（従来型・ユニット型共通）'!$C$6:$L$47,10,FALSE))</f>
        <v/>
      </c>
      <c r="AC186" s="994" t="str">
        <f>IF(AC185="","",VLOOKUP(AC185,'シフト記号表（従来型・ユニット型共通）'!$C$6:$L$47,10,FALSE))</f>
        <v/>
      </c>
      <c r="AD186" s="994" t="str">
        <f>IF(AD185="","",VLOOKUP(AD185,'シフト記号表（従来型・ユニット型共通）'!$C$6:$L$47,10,FALSE))</f>
        <v/>
      </c>
      <c r="AE186" s="994" t="str">
        <f>IF(AE185="","",VLOOKUP(AE185,'シフト記号表（従来型・ユニット型共通）'!$C$6:$L$47,10,FALSE))</f>
        <v/>
      </c>
      <c r="AF186" s="994" t="str">
        <f>IF(AF185="","",VLOOKUP(AF185,'シフト記号表（従来型・ユニット型共通）'!$C$6:$L$47,10,FALSE))</f>
        <v/>
      </c>
      <c r="AG186" s="995" t="str">
        <f>IF(AG185="","",VLOOKUP(AG185,'シフト記号表（従来型・ユニット型共通）'!$C$6:$L$47,10,FALSE))</f>
        <v/>
      </c>
      <c r="AH186" s="993" t="str">
        <f>IF(AH185="","",VLOOKUP(AH185,'シフト記号表（従来型・ユニット型共通）'!$C$6:$L$47,10,FALSE))</f>
        <v/>
      </c>
      <c r="AI186" s="994" t="str">
        <f>IF(AI185="","",VLOOKUP(AI185,'シフト記号表（従来型・ユニット型共通）'!$C$6:$L$47,10,FALSE))</f>
        <v/>
      </c>
      <c r="AJ186" s="994" t="str">
        <f>IF(AJ185="","",VLOOKUP(AJ185,'シフト記号表（従来型・ユニット型共通）'!$C$6:$L$47,10,FALSE))</f>
        <v/>
      </c>
      <c r="AK186" s="994" t="str">
        <f>IF(AK185="","",VLOOKUP(AK185,'シフト記号表（従来型・ユニット型共通）'!$C$6:$L$47,10,FALSE))</f>
        <v/>
      </c>
      <c r="AL186" s="994" t="str">
        <f>IF(AL185="","",VLOOKUP(AL185,'シフト記号表（従来型・ユニット型共通）'!$C$6:$L$47,10,FALSE))</f>
        <v/>
      </c>
      <c r="AM186" s="994" t="str">
        <f>IF(AM185="","",VLOOKUP(AM185,'シフト記号表（従来型・ユニット型共通）'!$C$6:$L$47,10,FALSE))</f>
        <v/>
      </c>
      <c r="AN186" s="995" t="str">
        <f>IF(AN185="","",VLOOKUP(AN185,'シフト記号表（従来型・ユニット型共通）'!$C$6:$L$47,10,FALSE))</f>
        <v/>
      </c>
      <c r="AO186" s="993" t="str">
        <f>IF(AO185="","",VLOOKUP(AO185,'シフト記号表（従来型・ユニット型共通）'!$C$6:$L$47,10,FALSE))</f>
        <v/>
      </c>
      <c r="AP186" s="994" t="str">
        <f>IF(AP185="","",VLOOKUP(AP185,'シフト記号表（従来型・ユニット型共通）'!$C$6:$L$47,10,FALSE))</f>
        <v/>
      </c>
      <c r="AQ186" s="994" t="str">
        <f>IF(AQ185="","",VLOOKUP(AQ185,'シフト記号表（従来型・ユニット型共通）'!$C$6:$L$47,10,FALSE))</f>
        <v/>
      </c>
      <c r="AR186" s="994" t="str">
        <f>IF(AR185="","",VLOOKUP(AR185,'シフト記号表（従来型・ユニット型共通）'!$C$6:$L$47,10,FALSE))</f>
        <v/>
      </c>
      <c r="AS186" s="994" t="str">
        <f>IF(AS185="","",VLOOKUP(AS185,'シフト記号表（従来型・ユニット型共通）'!$C$6:$L$47,10,FALSE))</f>
        <v/>
      </c>
      <c r="AT186" s="994" t="str">
        <f>IF(AT185="","",VLOOKUP(AT185,'シフト記号表（従来型・ユニット型共通）'!$C$6:$L$47,10,FALSE))</f>
        <v/>
      </c>
      <c r="AU186" s="995" t="str">
        <f>IF(AU185="","",VLOOKUP(AU185,'シフト記号表（従来型・ユニット型共通）'!$C$6:$L$47,10,FALSE))</f>
        <v/>
      </c>
      <c r="AV186" s="993" t="str">
        <f>IF(AV185="","",VLOOKUP(AV185,'シフト記号表（従来型・ユニット型共通）'!$C$6:$L$47,10,FALSE))</f>
        <v/>
      </c>
      <c r="AW186" s="994" t="str">
        <f>IF(AW185="","",VLOOKUP(AW185,'シフト記号表（従来型・ユニット型共通）'!$C$6:$L$47,10,FALSE))</f>
        <v/>
      </c>
      <c r="AX186" s="994" t="str">
        <f>IF(AX185="","",VLOOKUP(AX185,'シフト記号表（従来型・ユニット型共通）'!$C$6:$L$47,10,FALSE))</f>
        <v/>
      </c>
      <c r="AY186" s="994" t="str">
        <f>IF(AY185="","",VLOOKUP(AY185,'シフト記号表（従来型・ユニット型共通）'!$C$6:$L$47,10,FALSE))</f>
        <v/>
      </c>
      <c r="AZ186" s="994" t="str">
        <f>IF(AZ185="","",VLOOKUP(AZ185,'シフト記号表（従来型・ユニット型共通）'!$C$6:$L$47,10,FALSE))</f>
        <v/>
      </c>
      <c r="BA186" s="994" t="str">
        <f>IF(BA185="","",VLOOKUP(BA185,'シフト記号表（従来型・ユニット型共通）'!$C$6:$L$47,10,FALSE))</f>
        <v/>
      </c>
      <c r="BB186" s="995" t="str">
        <f>IF(BB185="","",VLOOKUP(BB185,'シフト記号表（従来型・ユニット型共通）'!$C$6:$L$47,10,FALSE))</f>
        <v/>
      </c>
      <c r="BC186" s="993" t="str">
        <f>IF(BC185="","",VLOOKUP(BC185,'シフト記号表（従来型・ユニット型共通）'!$C$6:$L$47,10,FALSE))</f>
        <v/>
      </c>
      <c r="BD186" s="994" t="str">
        <f>IF(BD185="","",VLOOKUP(BD185,'シフト記号表（従来型・ユニット型共通）'!$C$6:$L$47,10,FALSE))</f>
        <v/>
      </c>
      <c r="BE186" s="994" t="str">
        <f>IF(BE185="","",VLOOKUP(BE185,'シフト記号表（従来型・ユニット型共通）'!$C$6:$L$47,10,FALSE))</f>
        <v/>
      </c>
      <c r="BF186" s="1039">
        <f>IF($BI$3="４週",SUM(AA186:BB186),IF($BI$3="暦月",SUM(AA186:BE186),""))</f>
        <v>0</v>
      </c>
      <c r="BG186" s="1040"/>
      <c r="BH186" s="1041">
        <f>IF($BI$3="４週",BF186/4,IF($BI$3="暦月",(BF186/($BI$8/7)),""))</f>
        <v>0</v>
      </c>
      <c r="BI186" s="1040"/>
      <c r="BJ186" s="1042"/>
      <c r="BK186" s="1043"/>
      <c r="BL186" s="1043"/>
      <c r="BM186" s="1043"/>
      <c r="BN186" s="1044"/>
    </row>
    <row r="187" spans="2:66" ht="20.25" customHeight="1">
      <c r="B187" s="946">
        <f>B185+1</f>
        <v>86</v>
      </c>
      <c r="C187" s="1002"/>
      <c r="D187" s="1003"/>
      <c r="E187" s="858"/>
      <c r="F187" s="978"/>
      <c r="G187" s="1004"/>
      <c r="H187" s="1005"/>
      <c r="I187" s="981"/>
      <c r="J187" s="982"/>
      <c r="K187" s="981"/>
      <c r="L187" s="982"/>
      <c r="M187" s="1008"/>
      <c r="N187" s="1009"/>
      <c r="O187" s="1010"/>
      <c r="P187" s="1011"/>
      <c r="Q187" s="1011"/>
      <c r="R187" s="1005"/>
      <c r="S187" s="987"/>
      <c r="T187" s="988"/>
      <c r="U187" s="988"/>
      <c r="V187" s="988"/>
      <c r="W187" s="989"/>
      <c r="X187" s="1029" t="s">
        <v>882</v>
      </c>
      <c r="Z187" s="1030"/>
      <c r="AA187" s="1015"/>
      <c r="AB187" s="1016"/>
      <c r="AC187" s="1016"/>
      <c r="AD187" s="1016"/>
      <c r="AE187" s="1016"/>
      <c r="AF187" s="1016"/>
      <c r="AG187" s="1017"/>
      <c r="AH187" s="1015"/>
      <c r="AI187" s="1016"/>
      <c r="AJ187" s="1016"/>
      <c r="AK187" s="1016"/>
      <c r="AL187" s="1016"/>
      <c r="AM187" s="1016"/>
      <c r="AN187" s="1017"/>
      <c r="AO187" s="1015"/>
      <c r="AP187" s="1016"/>
      <c r="AQ187" s="1016"/>
      <c r="AR187" s="1016"/>
      <c r="AS187" s="1016"/>
      <c r="AT187" s="1016"/>
      <c r="AU187" s="1017"/>
      <c r="AV187" s="1015"/>
      <c r="AW187" s="1016"/>
      <c r="AX187" s="1016"/>
      <c r="AY187" s="1016"/>
      <c r="AZ187" s="1016"/>
      <c r="BA187" s="1016"/>
      <c r="BB187" s="1017"/>
      <c r="BC187" s="1015"/>
      <c r="BD187" s="1016"/>
      <c r="BE187" s="1018"/>
      <c r="BF187" s="1019"/>
      <c r="BG187" s="1020"/>
      <c r="BH187" s="1021"/>
      <c r="BI187" s="1022"/>
      <c r="BJ187" s="1023"/>
      <c r="BK187" s="1024"/>
      <c r="BL187" s="1024"/>
      <c r="BM187" s="1024"/>
      <c r="BN187" s="1025"/>
    </row>
    <row r="188" spans="2:66" ht="20.25" customHeight="1">
      <c r="B188" s="975"/>
      <c r="C188" s="976"/>
      <c r="D188" s="977"/>
      <c r="E188" s="858"/>
      <c r="F188" s="978"/>
      <c r="G188" s="1031"/>
      <c r="H188" s="1032"/>
      <c r="I188" s="1033"/>
      <c r="J188" s="1034">
        <f>G187</f>
        <v>0</v>
      </c>
      <c r="K188" s="1033"/>
      <c r="L188" s="1034">
        <f>M187</f>
        <v>0</v>
      </c>
      <c r="M188" s="1035"/>
      <c r="N188" s="1036"/>
      <c r="O188" s="1037"/>
      <c r="P188" s="1038"/>
      <c r="Q188" s="1038"/>
      <c r="R188" s="1032"/>
      <c r="S188" s="987"/>
      <c r="T188" s="988"/>
      <c r="U188" s="988"/>
      <c r="V188" s="988"/>
      <c r="W188" s="989"/>
      <c r="X188" s="1026" t="s">
        <v>885</v>
      </c>
      <c r="Y188" s="1027"/>
      <c r="Z188" s="1028"/>
      <c r="AA188" s="993" t="str">
        <f>IF(AA187="","",VLOOKUP(AA187,'シフト記号表（従来型・ユニット型共通）'!$C$6:$L$47,10,FALSE))</f>
        <v/>
      </c>
      <c r="AB188" s="994" t="str">
        <f>IF(AB187="","",VLOOKUP(AB187,'シフト記号表（従来型・ユニット型共通）'!$C$6:$L$47,10,FALSE))</f>
        <v/>
      </c>
      <c r="AC188" s="994" t="str">
        <f>IF(AC187="","",VLOOKUP(AC187,'シフト記号表（従来型・ユニット型共通）'!$C$6:$L$47,10,FALSE))</f>
        <v/>
      </c>
      <c r="AD188" s="994" t="str">
        <f>IF(AD187="","",VLOOKUP(AD187,'シフト記号表（従来型・ユニット型共通）'!$C$6:$L$47,10,FALSE))</f>
        <v/>
      </c>
      <c r="AE188" s="994" t="str">
        <f>IF(AE187="","",VLOOKUP(AE187,'シフト記号表（従来型・ユニット型共通）'!$C$6:$L$47,10,FALSE))</f>
        <v/>
      </c>
      <c r="AF188" s="994" t="str">
        <f>IF(AF187="","",VLOOKUP(AF187,'シフト記号表（従来型・ユニット型共通）'!$C$6:$L$47,10,FALSE))</f>
        <v/>
      </c>
      <c r="AG188" s="995" t="str">
        <f>IF(AG187="","",VLOOKUP(AG187,'シフト記号表（従来型・ユニット型共通）'!$C$6:$L$47,10,FALSE))</f>
        <v/>
      </c>
      <c r="AH188" s="993" t="str">
        <f>IF(AH187="","",VLOOKUP(AH187,'シフト記号表（従来型・ユニット型共通）'!$C$6:$L$47,10,FALSE))</f>
        <v/>
      </c>
      <c r="AI188" s="994" t="str">
        <f>IF(AI187="","",VLOOKUP(AI187,'シフト記号表（従来型・ユニット型共通）'!$C$6:$L$47,10,FALSE))</f>
        <v/>
      </c>
      <c r="AJ188" s="994" t="str">
        <f>IF(AJ187="","",VLOOKUP(AJ187,'シフト記号表（従来型・ユニット型共通）'!$C$6:$L$47,10,FALSE))</f>
        <v/>
      </c>
      <c r="AK188" s="994" t="str">
        <f>IF(AK187="","",VLOOKUP(AK187,'シフト記号表（従来型・ユニット型共通）'!$C$6:$L$47,10,FALSE))</f>
        <v/>
      </c>
      <c r="AL188" s="994" t="str">
        <f>IF(AL187="","",VLOOKUP(AL187,'シフト記号表（従来型・ユニット型共通）'!$C$6:$L$47,10,FALSE))</f>
        <v/>
      </c>
      <c r="AM188" s="994" t="str">
        <f>IF(AM187="","",VLOOKUP(AM187,'シフト記号表（従来型・ユニット型共通）'!$C$6:$L$47,10,FALSE))</f>
        <v/>
      </c>
      <c r="AN188" s="995" t="str">
        <f>IF(AN187="","",VLOOKUP(AN187,'シフト記号表（従来型・ユニット型共通）'!$C$6:$L$47,10,FALSE))</f>
        <v/>
      </c>
      <c r="AO188" s="993" t="str">
        <f>IF(AO187="","",VLOOKUP(AO187,'シフト記号表（従来型・ユニット型共通）'!$C$6:$L$47,10,FALSE))</f>
        <v/>
      </c>
      <c r="AP188" s="994" t="str">
        <f>IF(AP187="","",VLOOKUP(AP187,'シフト記号表（従来型・ユニット型共通）'!$C$6:$L$47,10,FALSE))</f>
        <v/>
      </c>
      <c r="AQ188" s="994" t="str">
        <f>IF(AQ187="","",VLOOKUP(AQ187,'シフト記号表（従来型・ユニット型共通）'!$C$6:$L$47,10,FALSE))</f>
        <v/>
      </c>
      <c r="AR188" s="994" t="str">
        <f>IF(AR187="","",VLOOKUP(AR187,'シフト記号表（従来型・ユニット型共通）'!$C$6:$L$47,10,FALSE))</f>
        <v/>
      </c>
      <c r="AS188" s="994" t="str">
        <f>IF(AS187="","",VLOOKUP(AS187,'シフト記号表（従来型・ユニット型共通）'!$C$6:$L$47,10,FALSE))</f>
        <v/>
      </c>
      <c r="AT188" s="994" t="str">
        <f>IF(AT187="","",VLOOKUP(AT187,'シフト記号表（従来型・ユニット型共通）'!$C$6:$L$47,10,FALSE))</f>
        <v/>
      </c>
      <c r="AU188" s="995" t="str">
        <f>IF(AU187="","",VLOOKUP(AU187,'シフト記号表（従来型・ユニット型共通）'!$C$6:$L$47,10,FALSE))</f>
        <v/>
      </c>
      <c r="AV188" s="993" t="str">
        <f>IF(AV187="","",VLOOKUP(AV187,'シフト記号表（従来型・ユニット型共通）'!$C$6:$L$47,10,FALSE))</f>
        <v/>
      </c>
      <c r="AW188" s="994" t="str">
        <f>IF(AW187="","",VLOOKUP(AW187,'シフト記号表（従来型・ユニット型共通）'!$C$6:$L$47,10,FALSE))</f>
        <v/>
      </c>
      <c r="AX188" s="994" t="str">
        <f>IF(AX187="","",VLOOKUP(AX187,'シフト記号表（従来型・ユニット型共通）'!$C$6:$L$47,10,FALSE))</f>
        <v/>
      </c>
      <c r="AY188" s="994" t="str">
        <f>IF(AY187="","",VLOOKUP(AY187,'シフト記号表（従来型・ユニット型共通）'!$C$6:$L$47,10,FALSE))</f>
        <v/>
      </c>
      <c r="AZ188" s="994" t="str">
        <f>IF(AZ187="","",VLOOKUP(AZ187,'シフト記号表（従来型・ユニット型共通）'!$C$6:$L$47,10,FALSE))</f>
        <v/>
      </c>
      <c r="BA188" s="994" t="str">
        <f>IF(BA187="","",VLOOKUP(BA187,'シフト記号表（従来型・ユニット型共通）'!$C$6:$L$47,10,FALSE))</f>
        <v/>
      </c>
      <c r="BB188" s="995" t="str">
        <f>IF(BB187="","",VLOOKUP(BB187,'シフト記号表（従来型・ユニット型共通）'!$C$6:$L$47,10,FALSE))</f>
        <v/>
      </c>
      <c r="BC188" s="993" t="str">
        <f>IF(BC187="","",VLOOKUP(BC187,'シフト記号表（従来型・ユニット型共通）'!$C$6:$L$47,10,FALSE))</f>
        <v/>
      </c>
      <c r="BD188" s="994" t="str">
        <f>IF(BD187="","",VLOOKUP(BD187,'シフト記号表（従来型・ユニット型共通）'!$C$6:$L$47,10,FALSE))</f>
        <v/>
      </c>
      <c r="BE188" s="994" t="str">
        <f>IF(BE187="","",VLOOKUP(BE187,'シフト記号表（従来型・ユニット型共通）'!$C$6:$L$47,10,FALSE))</f>
        <v/>
      </c>
      <c r="BF188" s="1039">
        <f>IF($BI$3="４週",SUM(AA188:BB188),IF($BI$3="暦月",SUM(AA188:BE188),""))</f>
        <v>0</v>
      </c>
      <c r="BG188" s="1040"/>
      <c r="BH188" s="1041">
        <f>IF($BI$3="４週",BF188/4,IF($BI$3="暦月",(BF188/($BI$8/7)),""))</f>
        <v>0</v>
      </c>
      <c r="BI188" s="1040"/>
      <c r="BJ188" s="1042"/>
      <c r="BK188" s="1043"/>
      <c r="BL188" s="1043"/>
      <c r="BM188" s="1043"/>
      <c r="BN188" s="1044"/>
    </row>
    <row r="189" spans="2:66" ht="20.25" customHeight="1">
      <c r="B189" s="946">
        <f>B187+1</f>
        <v>87</v>
      </c>
      <c r="C189" s="1002"/>
      <c r="D189" s="1003"/>
      <c r="E189" s="858"/>
      <c r="F189" s="978"/>
      <c r="G189" s="1004"/>
      <c r="H189" s="1005"/>
      <c r="I189" s="981"/>
      <c r="J189" s="982"/>
      <c r="K189" s="981"/>
      <c r="L189" s="982"/>
      <c r="M189" s="1008"/>
      <c r="N189" s="1009"/>
      <c r="O189" s="1010"/>
      <c r="P189" s="1011"/>
      <c r="Q189" s="1011"/>
      <c r="R189" s="1005"/>
      <c r="S189" s="987"/>
      <c r="T189" s="988"/>
      <c r="U189" s="988"/>
      <c r="V189" s="988"/>
      <c r="W189" s="989"/>
      <c r="X189" s="1029" t="s">
        <v>882</v>
      </c>
      <c r="Z189" s="1030"/>
      <c r="AA189" s="1015"/>
      <c r="AB189" s="1016"/>
      <c r="AC189" s="1016"/>
      <c r="AD189" s="1016"/>
      <c r="AE189" s="1016"/>
      <c r="AF189" s="1016"/>
      <c r="AG189" s="1017"/>
      <c r="AH189" s="1015"/>
      <c r="AI189" s="1016"/>
      <c r="AJ189" s="1016"/>
      <c r="AK189" s="1016"/>
      <c r="AL189" s="1016"/>
      <c r="AM189" s="1016"/>
      <c r="AN189" s="1017"/>
      <c r="AO189" s="1015"/>
      <c r="AP189" s="1016"/>
      <c r="AQ189" s="1016"/>
      <c r="AR189" s="1016"/>
      <c r="AS189" s="1016"/>
      <c r="AT189" s="1016"/>
      <c r="AU189" s="1017"/>
      <c r="AV189" s="1015"/>
      <c r="AW189" s="1016"/>
      <c r="AX189" s="1016"/>
      <c r="AY189" s="1016"/>
      <c r="AZ189" s="1016"/>
      <c r="BA189" s="1016"/>
      <c r="BB189" s="1017"/>
      <c r="BC189" s="1015"/>
      <c r="BD189" s="1016"/>
      <c r="BE189" s="1018"/>
      <c r="BF189" s="1019"/>
      <c r="BG189" s="1020"/>
      <c r="BH189" s="1021"/>
      <c r="BI189" s="1022"/>
      <c r="BJ189" s="1023"/>
      <c r="BK189" s="1024"/>
      <c r="BL189" s="1024"/>
      <c r="BM189" s="1024"/>
      <c r="BN189" s="1025"/>
    </row>
    <row r="190" spans="2:66" ht="20.25" customHeight="1">
      <c r="B190" s="975"/>
      <c r="C190" s="976"/>
      <c r="D190" s="977"/>
      <c r="E190" s="858"/>
      <c r="F190" s="978"/>
      <c r="G190" s="1031"/>
      <c r="H190" s="1032"/>
      <c r="I190" s="1033"/>
      <c r="J190" s="1034">
        <f>G189</f>
        <v>0</v>
      </c>
      <c r="K190" s="1033"/>
      <c r="L190" s="1034">
        <f>M189</f>
        <v>0</v>
      </c>
      <c r="M190" s="1035"/>
      <c r="N190" s="1036"/>
      <c r="O190" s="1037"/>
      <c r="P190" s="1038"/>
      <c r="Q190" s="1038"/>
      <c r="R190" s="1032"/>
      <c r="S190" s="987"/>
      <c r="T190" s="988"/>
      <c r="U190" s="988"/>
      <c r="V190" s="988"/>
      <c r="W190" s="989"/>
      <c r="X190" s="1026" t="s">
        <v>885</v>
      </c>
      <c r="Y190" s="1027"/>
      <c r="Z190" s="1028"/>
      <c r="AA190" s="993" t="str">
        <f>IF(AA189="","",VLOOKUP(AA189,'シフト記号表（従来型・ユニット型共通）'!$C$6:$L$47,10,FALSE))</f>
        <v/>
      </c>
      <c r="AB190" s="994" t="str">
        <f>IF(AB189="","",VLOOKUP(AB189,'シフト記号表（従来型・ユニット型共通）'!$C$6:$L$47,10,FALSE))</f>
        <v/>
      </c>
      <c r="AC190" s="994" t="str">
        <f>IF(AC189="","",VLOOKUP(AC189,'シフト記号表（従来型・ユニット型共通）'!$C$6:$L$47,10,FALSE))</f>
        <v/>
      </c>
      <c r="AD190" s="994" t="str">
        <f>IF(AD189="","",VLOOKUP(AD189,'シフト記号表（従来型・ユニット型共通）'!$C$6:$L$47,10,FALSE))</f>
        <v/>
      </c>
      <c r="AE190" s="994" t="str">
        <f>IF(AE189="","",VLOOKUP(AE189,'シフト記号表（従来型・ユニット型共通）'!$C$6:$L$47,10,FALSE))</f>
        <v/>
      </c>
      <c r="AF190" s="994" t="str">
        <f>IF(AF189="","",VLOOKUP(AF189,'シフト記号表（従来型・ユニット型共通）'!$C$6:$L$47,10,FALSE))</f>
        <v/>
      </c>
      <c r="AG190" s="995" t="str">
        <f>IF(AG189="","",VLOOKUP(AG189,'シフト記号表（従来型・ユニット型共通）'!$C$6:$L$47,10,FALSE))</f>
        <v/>
      </c>
      <c r="AH190" s="993" t="str">
        <f>IF(AH189="","",VLOOKUP(AH189,'シフト記号表（従来型・ユニット型共通）'!$C$6:$L$47,10,FALSE))</f>
        <v/>
      </c>
      <c r="AI190" s="994" t="str">
        <f>IF(AI189="","",VLOOKUP(AI189,'シフト記号表（従来型・ユニット型共通）'!$C$6:$L$47,10,FALSE))</f>
        <v/>
      </c>
      <c r="AJ190" s="994" t="str">
        <f>IF(AJ189="","",VLOOKUP(AJ189,'シフト記号表（従来型・ユニット型共通）'!$C$6:$L$47,10,FALSE))</f>
        <v/>
      </c>
      <c r="AK190" s="994" t="str">
        <f>IF(AK189="","",VLOOKUP(AK189,'シフト記号表（従来型・ユニット型共通）'!$C$6:$L$47,10,FALSE))</f>
        <v/>
      </c>
      <c r="AL190" s="994" t="str">
        <f>IF(AL189="","",VLOOKUP(AL189,'シフト記号表（従来型・ユニット型共通）'!$C$6:$L$47,10,FALSE))</f>
        <v/>
      </c>
      <c r="AM190" s="994" t="str">
        <f>IF(AM189="","",VLOOKUP(AM189,'シフト記号表（従来型・ユニット型共通）'!$C$6:$L$47,10,FALSE))</f>
        <v/>
      </c>
      <c r="AN190" s="995" t="str">
        <f>IF(AN189="","",VLOOKUP(AN189,'シフト記号表（従来型・ユニット型共通）'!$C$6:$L$47,10,FALSE))</f>
        <v/>
      </c>
      <c r="AO190" s="993" t="str">
        <f>IF(AO189="","",VLOOKUP(AO189,'シフト記号表（従来型・ユニット型共通）'!$C$6:$L$47,10,FALSE))</f>
        <v/>
      </c>
      <c r="AP190" s="994" t="str">
        <f>IF(AP189="","",VLOOKUP(AP189,'シフト記号表（従来型・ユニット型共通）'!$C$6:$L$47,10,FALSE))</f>
        <v/>
      </c>
      <c r="AQ190" s="994" t="str">
        <f>IF(AQ189="","",VLOOKUP(AQ189,'シフト記号表（従来型・ユニット型共通）'!$C$6:$L$47,10,FALSE))</f>
        <v/>
      </c>
      <c r="AR190" s="994" t="str">
        <f>IF(AR189="","",VLOOKUP(AR189,'シフト記号表（従来型・ユニット型共通）'!$C$6:$L$47,10,FALSE))</f>
        <v/>
      </c>
      <c r="AS190" s="994" t="str">
        <f>IF(AS189="","",VLOOKUP(AS189,'シフト記号表（従来型・ユニット型共通）'!$C$6:$L$47,10,FALSE))</f>
        <v/>
      </c>
      <c r="AT190" s="994" t="str">
        <f>IF(AT189="","",VLOOKUP(AT189,'シフト記号表（従来型・ユニット型共通）'!$C$6:$L$47,10,FALSE))</f>
        <v/>
      </c>
      <c r="AU190" s="995" t="str">
        <f>IF(AU189="","",VLOOKUP(AU189,'シフト記号表（従来型・ユニット型共通）'!$C$6:$L$47,10,FALSE))</f>
        <v/>
      </c>
      <c r="AV190" s="993" t="str">
        <f>IF(AV189="","",VLOOKUP(AV189,'シフト記号表（従来型・ユニット型共通）'!$C$6:$L$47,10,FALSE))</f>
        <v/>
      </c>
      <c r="AW190" s="994" t="str">
        <f>IF(AW189="","",VLOOKUP(AW189,'シフト記号表（従来型・ユニット型共通）'!$C$6:$L$47,10,FALSE))</f>
        <v/>
      </c>
      <c r="AX190" s="994" t="str">
        <f>IF(AX189="","",VLOOKUP(AX189,'シフト記号表（従来型・ユニット型共通）'!$C$6:$L$47,10,FALSE))</f>
        <v/>
      </c>
      <c r="AY190" s="994" t="str">
        <f>IF(AY189="","",VLOOKUP(AY189,'シフト記号表（従来型・ユニット型共通）'!$C$6:$L$47,10,FALSE))</f>
        <v/>
      </c>
      <c r="AZ190" s="994" t="str">
        <f>IF(AZ189="","",VLOOKUP(AZ189,'シフト記号表（従来型・ユニット型共通）'!$C$6:$L$47,10,FALSE))</f>
        <v/>
      </c>
      <c r="BA190" s="994" t="str">
        <f>IF(BA189="","",VLOOKUP(BA189,'シフト記号表（従来型・ユニット型共通）'!$C$6:$L$47,10,FALSE))</f>
        <v/>
      </c>
      <c r="BB190" s="995" t="str">
        <f>IF(BB189="","",VLOOKUP(BB189,'シフト記号表（従来型・ユニット型共通）'!$C$6:$L$47,10,FALSE))</f>
        <v/>
      </c>
      <c r="BC190" s="993" t="str">
        <f>IF(BC189="","",VLOOKUP(BC189,'シフト記号表（従来型・ユニット型共通）'!$C$6:$L$47,10,FALSE))</f>
        <v/>
      </c>
      <c r="BD190" s="994" t="str">
        <f>IF(BD189="","",VLOOKUP(BD189,'シフト記号表（従来型・ユニット型共通）'!$C$6:$L$47,10,FALSE))</f>
        <v/>
      </c>
      <c r="BE190" s="994" t="str">
        <f>IF(BE189="","",VLOOKUP(BE189,'シフト記号表（従来型・ユニット型共通）'!$C$6:$L$47,10,FALSE))</f>
        <v/>
      </c>
      <c r="BF190" s="1039">
        <f>IF($BI$3="４週",SUM(AA190:BB190),IF($BI$3="暦月",SUM(AA190:BE190),""))</f>
        <v>0</v>
      </c>
      <c r="BG190" s="1040"/>
      <c r="BH190" s="1041">
        <f>IF($BI$3="４週",BF190/4,IF($BI$3="暦月",(BF190/($BI$8/7)),""))</f>
        <v>0</v>
      </c>
      <c r="BI190" s="1040"/>
      <c r="BJ190" s="1042"/>
      <c r="BK190" s="1043"/>
      <c r="BL190" s="1043"/>
      <c r="BM190" s="1043"/>
      <c r="BN190" s="1044"/>
    </row>
    <row r="191" spans="2:66" ht="20.25" customHeight="1">
      <c r="B191" s="946">
        <f>B189+1</f>
        <v>88</v>
      </c>
      <c r="C191" s="1002"/>
      <c r="D191" s="1003"/>
      <c r="E191" s="858"/>
      <c r="F191" s="978"/>
      <c r="G191" s="1004"/>
      <c r="H191" s="1005"/>
      <c r="I191" s="981"/>
      <c r="J191" s="982"/>
      <c r="K191" s="981"/>
      <c r="L191" s="982"/>
      <c r="M191" s="1008"/>
      <c r="N191" s="1009"/>
      <c r="O191" s="1010"/>
      <c r="P191" s="1011"/>
      <c r="Q191" s="1011"/>
      <c r="R191" s="1005"/>
      <c r="S191" s="987"/>
      <c r="T191" s="988"/>
      <c r="U191" s="988"/>
      <c r="V191" s="988"/>
      <c r="W191" s="989"/>
      <c r="X191" s="1029" t="s">
        <v>882</v>
      </c>
      <c r="Z191" s="1030"/>
      <c r="AA191" s="1015"/>
      <c r="AB191" s="1016"/>
      <c r="AC191" s="1016"/>
      <c r="AD191" s="1016"/>
      <c r="AE191" s="1016"/>
      <c r="AF191" s="1016"/>
      <c r="AG191" s="1017"/>
      <c r="AH191" s="1015"/>
      <c r="AI191" s="1016"/>
      <c r="AJ191" s="1016"/>
      <c r="AK191" s="1016"/>
      <c r="AL191" s="1016"/>
      <c r="AM191" s="1016"/>
      <c r="AN191" s="1017"/>
      <c r="AO191" s="1015"/>
      <c r="AP191" s="1016"/>
      <c r="AQ191" s="1016"/>
      <c r="AR191" s="1016"/>
      <c r="AS191" s="1016"/>
      <c r="AT191" s="1016"/>
      <c r="AU191" s="1017"/>
      <c r="AV191" s="1015"/>
      <c r="AW191" s="1016"/>
      <c r="AX191" s="1016"/>
      <c r="AY191" s="1016"/>
      <c r="AZ191" s="1016"/>
      <c r="BA191" s="1016"/>
      <c r="BB191" s="1017"/>
      <c r="BC191" s="1015"/>
      <c r="BD191" s="1016"/>
      <c r="BE191" s="1018"/>
      <c r="BF191" s="1019"/>
      <c r="BG191" s="1020"/>
      <c r="BH191" s="1021"/>
      <c r="BI191" s="1022"/>
      <c r="BJ191" s="1023"/>
      <c r="BK191" s="1024"/>
      <c r="BL191" s="1024"/>
      <c r="BM191" s="1024"/>
      <c r="BN191" s="1025"/>
    </row>
    <row r="192" spans="2:66" ht="20.25" customHeight="1">
      <c r="B192" s="975"/>
      <c r="C192" s="976"/>
      <c r="D192" s="977"/>
      <c r="E192" s="858"/>
      <c r="F192" s="978"/>
      <c r="G192" s="1031"/>
      <c r="H192" s="1032"/>
      <c r="I192" s="1033"/>
      <c r="J192" s="1034">
        <f>G191</f>
        <v>0</v>
      </c>
      <c r="K192" s="1033"/>
      <c r="L192" s="1034">
        <f>M191</f>
        <v>0</v>
      </c>
      <c r="M192" s="1035"/>
      <c r="N192" s="1036"/>
      <c r="O192" s="1037"/>
      <c r="P192" s="1038"/>
      <c r="Q192" s="1038"/>
      <c r="R192" s="1032"/>
      <c r="S192" s="987"/>
      <c r="T192" s="988"/>
      <c r="U192" s="988"/>
      <c r="V192" s="988"/>
      <c r="W192" s="989"/>
      <c r="X192" s="1026" t="s">
        <v>885</v>
      </c>
      <c r="Y192" s="1027"/>
      <c r="Z192" s="1028"/>
      <c r="AA192" s="993" t="str">
        <f>IF(AA191="","",VLOOKUP(AA191,'シフト記号表（従来型・ユニット型共通）'!$C$6:$L$47,10,FALSE))</f>
        <v/>
      </c>
      <c r="AB192" s="994" t="str">
        <f>IF(AB191="","",VLOOKUP(AB191,'シフト記号表（従来型・ユニット型共通）'!$C$6:$L$47,10,FALSE))</f>
        <v/>
      </c>
      <c r="AC192" s="994" t="str">
        <f>IF(AC191="","",VLOOKUP(AC191,'シフト記号表（従来型・ユニット型共通）'!$C$6:$L$47,10,FALSE))</f>
        <v/>
      </c>
      <c r="AD192" s="994" t="str">
        <f>IF(AD191="","",VLOOKUP(AD191,'シフト記号表（従来型・ユニット型共通）'!$C$6:$L$47,10,FALSE))</f>
        <v/>
      </c>
      <c r="AE192" s="994" t="str">
        <f>IF(AE191="","",VLOOKUP(AE191,'シフト記号表（従来型・ユニット型共通）'!$C$6:$L$47,10,FALSE))</f>
        <v/>
      </c>
      <c r="AF192" s="994" t="str">
        <f>IF(AF191="","",VLOOKUP(AF191,'シフト記号表（従来型・ユニット型共通）'!$C$6:$L$47,10,FALSE))</f>
        <v/>
      </c>
      <c r="AG192" s="995" t="str">
        <f>IF(AG191="","",VLOOKUP(AG191,'シフト記号表（従来型・ユニット型共通）'!$C$6:$L$47,10,FALSE))</f>
        <v/>
      </c>
      <c r="AH192" s="993" t="str">
        <f>IF(AH191="","",VLOOKUP(AH191,'シフト記号表（従来型・ユニット型共通）'!$C$6:$L$47,10,FALSE))</f>
        <v/>
      </c>
      <c r="AI192" s="994" t="str">
        <f>IF(AI191="","",VLOOKUP(AI191,'シフト記号表（従来型・ユニット型共通）'!$C$6:$L$47,10,FALSE))</f>
        <v/>
      </c>
      <c r="AJ192" s="994" t="str">
        <f>IF(AJ191="","",VLOOKUP(AJ191,'シフト記号表（従来型・ユニット型共通）'!$C$6:$L$47,10,FALSE))</f>
        <v/>
      </c>
      <c r="AK192" s="994" t="str">
        <f>IF(AK191="","",VLOOKUP(AK191,'シフト記号表（従来型・ユニット型共通）'!$C$6:$L$47,10,FALSE))</f>
        <v/>
      </c>
      <c r="AL192" s="994" t="str">
        <f>IF(AL191="","",VLOOKUP(AL191,'シフト記号表（従来型・ユニット型共通）'!$C$6:$L$47,10,FALSE))</f>
        <v/>
      </c>
      <c r="AM192" s="994" t="str">
        <f>IF(AM191="","",VLOOKUP(AM191,'シフト記号表（従来型・ユニット型共通）'!$C$6:$L$47,10,FALSE))</f>
        <v/>
      </c>
      <c r="AN192" s="995" t="str">
        <f>IF(AN191="","",VLOOKUP(AN191,'シフト記号表（従来型・ユニット型共通）'!$C$6:$L$47,10,FALSE))</f>
        <v/>
      </c>
      <c r="AO192" s="993" t="str">
        <f>IF(AO191="","",VLOOKUP(AO191,'シフト記号表（従来型・ユニット型共通）'!$C$6:$L$47,10,FALSE))</f>
        <v/>
      </c>
      <c r="AP192" s="994" t="str">
        <f>IF(AP191="","",VLOOKUP(AP191,'シフト記号表（従来型・ユニット型共通）'!$C$6:$L$47,10,FALSE))</f>
        <v/>
      </c>
      <c r="AQ192" s="994" t="str">
        <f>IF(AQ191="","",VLOOKUP(AQ191,'シフト記号表（従来型・ユニット型共通）'!$C$6:$L$47,10,FALSE))</f>
        <v/>
      </c>
      <c r="AR192" s="994" t="str">
        <f>IF(AR191="","",VLOOKUP(AR191,'シフト記号表（従来型・ユニット型共通）'!$C$6:$L$47,10,FALSE))</f>
        <v/>
      </c>
      <c r="AS192" s="994" t="str">
        <f>IF(AS191="","",VLOOKUP(AS191,'シフト記号表（従来型・ユニット型共通）'!$C$6:$L$47,10,FALSE))</f>
        <v/>
      </c>
      <c r="AT192" s="994" t="str">
        <f>IF(AT191="","",VLOOKUP(AT191,'シフト記号表（従来型・ユニット型共通）'!$C$6:$L$47,10,FALSE))</f>
        <v/>
      </c>
      <c r="AU192" s="995" t="str">
        <f>IF(AU191="","",VLOOKUP(AU191,'シフト記号表（従来型・ユニット型共通）'!$C$6:$L$47,10,FALSE))</f>
        <v/>
      </c>
      <c r="AV192" s="993" t="str">
        <f>IF(AV191="","",VLOOKUP(AV191,'シフト記号表（従来型・ユニット型共通）'!$C$6:$L$47,10,FALSE))</f>
        <v/>
      </c>
      <c r="AW192" s="994" t="str">
        <f>IF(AW191="","",VLOOKUP(AW191,'シフト記号表（従来型・ユニット型共通）'!$C$6:$L$47,10,FALSE))</f>
        <v/>
      </c>
      <c r="AX192" s="994" t="str">
        <f>IF(AX191="","",VLOOKUP(AX191,'シフト記号表（従来型・ユニット型共通）'!$C$6:$L$47,10,FALSE))</f>
        <v/>
      </c>
      <c r="AY192" s="994" t="str">
        <f>IF(AY191="","",VLOOKUP(AY191,'シフト記号表（従来型・ユニット型共通）'!$C$6:$L$47,10,FALSE))</f>
        <v/>
      </c>
      <c r="AZ192" s="994" t="str">
        <f>IF(AZ191="","",VLOOKUP(AZ191,'シフト記号表（従来型・ユニット型共通）'!$C$6:$L$47,10,FALSE))</f>
        <v/>
      </c>
      <c r="BA192" s="994" t="str">
        <f>IF(BA191="","",VLOOKUP(BA191,'シフト記号表（従来型・ユニット型共通）'!$C$6:$L$47,10,FALSE))</f>
        <v/>
      </c>
      <c r="BB192" s="995" t="str">
        <f>IF(BB191="","",VLOOKUP(BB191,'シフト記号表（従来型・ユニット型共通）'!$C$6:$L$47,10,FALSE))</f>
        <v/>
      </c>
      <c r="BC192" s="993" t="str">
        <f>IF(BC191="","",VLOOKUP(BC191,'シフト記号表（従来型・ユニット型共通）'!$C$6:$L$47,10,FALSE))</f>
        <v/>
      </c>
      <c r="BD192" s="994" t="str">
        <f>IF(BD191="","",VLOOKUP(BD191,'シフト記号表（従来型・ユニット型共通）'!$C$6:$L$47,10,FALSE))</f>
        <v/>
      </c>
      <c r="BE192" s="994" t="str">
        <f>IF(BE191="","",VLOOKUP(BE191,'シフト記号表（従来型・ユニット型共通）'!$C$6:$L$47,10,FALSE))</f>
        <v/>
      </c>
      <c r="BF192" s="1039">
        <f>IF($BI$3="４週",SUM(AA192:BB192),IF($BI$3="暦月",SUM(AA192:BE192),""))</f>
        <v>0</v>
      </c>
      <c r="BG192" s="1040"/>
      <c r="BH192" s="1041">
        <f>IF($BI$3="４週",BF192/4,IF($BI$3="暦月",(BF192/($BI$8/7)),""))</f>
        <v>0</v>
      </c>
      <c r="BI192" s="1040"/>
      <c r="BJ192" s="1042"/>
      <c r="BK192" s="1043"/>
      <c r="BL192" s="1043"/>
      <c r="BM192" s="1043"/>
      <c r="BN192" s="1044"/>
    </row>
    <row r="193" spans="2:66" ht="20.25" customHeight="1">
      <c r="B193" s="946">
        <f>B191+1</f>
        <v>89</v>
      </c>
      <c r="C193" s="1002"/>
      <c r="D193" s="1003"/>
      <c r="E193" s="858"/>
      <c r="F193" s="978"/>
      <c r="G193" s="1004"/>
      <c r="H193" s="1005"/>
      <c r="I193" s="981"/>
      <c r="J193" s="982"/>
      <c r="K193" s="981"/>
      <c r="L193" s="982"/>
      <c r="M193" s="1008"/>
      <c r="N193" s="1009"/>
      <c r="O193" s="1010"/>
      <c r="P193" s="1011"/>
      <c r="Q193" s="1011"/>
      <c r="R193" s="1005"/>
      <c r="S193" s="987"/>
      <c r="T193" s="988"/>
      <c r="U193" s="988"/>
      <c r="V193" s="988"/>
      <c r="W193" s="989"/>
      <c r="X193" s="1029" t="s">
        <v>882</v>
      </c>
      <c r="Z193" s="1030"/>
      <c r="AA193" s="1015"/>
      <c r="AB193" s="1016"/>
      <c r="AC193" s="1016"/>
      <c r="AD193" s="1016"/>
      <c r="AE193" s="1016"/>
      <c r="AF193" s="1016"/>
      <c r="AG193" s="1017"/>
      <c r="AH193" s="1015"/>
      <c r="AI193" s="1016"/>
      <c r="AJ193" s="1016"/>
      <c r="AK193" s="1016"/>
      <c r="AL193" s="1016"/>
      <c r="AM193" s="1016"/>
      <c r="AN193" s="1017"/>
      <c r="AO193" s="1015"/>
      <c r="AP193" s="1016"/>
      <c r="AQ193" s="1016"/>
      <c r="AR193" s="1016"/>
      <c r="AS193" s="1016"/>
      <c r="AT193" s="1016"/>
      <c r="AU193" s="1017"/>
      <c r="AV193" s="1015"/>
      <c r="AW193" s="1016"/>
      <c r="AX193" s="1016"/>
      <c r="AY193" s="1016"/>
      <c r="AZ193" s="1016"/>
      <c r="BA193" s="1016"/>
      <c r="BB193" s="1017"/>
      <c r="BC193" s="1015"/>
      <c r="BD193" s="1016"/>
      <c r="BE193" s="1018"/>
      <c r="BF193" s="1019"/>
      <c r="BG193" s="1020"/>
      <c r="BH193" s="1021"/>
      <c r="BI193" s="1022"/>
      <c r="BJ193" s="1023"/>
      <c r="BK193" s="1024"/>
      <c r="BL193" s="1024"/>
      <c r="BM193" s="1024"/>
      <c r="BN193" s="1025"/>
    </row>
    <row r="194" spans="2:66" ht="20.25" customHeight="1">
      <c r="B194" s="975"/>
      <c r="C194" s="976"/>
      <c r="D194" s="977"/>
      <c r="E194" s="858"/>
      <c r="F194" s="978"/>
      <c r="G194" s="1031"/>
      <c r="H194" s="1032"/>
      <c r="I194" s="1033"/>
      <c r="J194" s="1034">
        <f>G193</f>
        <v>0</v>
      </c>
      <c r="K194" s="1033"/>
      <c r="L194" s="1034">
        <f>M193</f>
        <v>0</v>
      </c>
      <c r="M194" s="1035"/>
      <c r="N194" s="1036"/>
      <c r="O194" s="1037"/>
      <c r="P194" s="1038"/>
      <c r="Q194" s="1038"/>
      <c r="R194" s="1032"/>
      <c r="S194" s="987"/>
      <c r="T194" s="988"/>
      <c r="U194" s="988"/>
      <c r="V194" s="988"/>
      <c r="W194" s="989"/>
      <c r="X194" s="1026" t="s">
        <v>885</v>
      </c>
      <c r="Y194" s="1027"/>
      <c r="Z194" s="1028"/>
      <c r="AA194" s="993" t="str">
        <f>IF(AA193="","",VLOOKUP(AA193,'シフト記号表（従来型・ユニット型共通）'!$C$6:$L$47,10,FALSE))</f>
        <v/>
      </c>
      <c r="AB194" s="994" t="str">
        <f>IF(AB193="","",VLOOKUP(AB193,'シフト記号表（従来型・ユニット型共通）'!$C$6:$L$47,10,FALSE))</f>
        <v/>
      </c>
      <c r="AC194" s="994" t="str">
        <f>IF(AC193="","",VLOOKUP(AC193,'シフト記号表（従来型・ユニット型共通）'!$C$6:$L$47,10,FALSE))</f>
        <v/>
      </c>
      <c r="AD194" s="994" t="str">
        <f>IF(AD193="","",VLOOKUP(AD193,'シフト記号表（従来型・ユニット型共通）'!$C$6:$L$47,10,FALSE))</f>
        <v/>
      </c>
      <c r="AE194" s="994" t="str">
        <f>IF(AE193="","",VLOOKUP(AE193,'シフト記号表（従来型・ユニット型共通）'!$C$6:$L$47,10,FALSE))</f>
        <v/>
      </c>
      <c r="AF194" s="994" t="str">
        <f>IF(AF193="","",VLOOKUP(AF193,'シフト記号表（従来型・ユニット型共通）'!$C$6:$L$47,10,FALSE))</f>
        <v/>
      </c>
      <c r="AG194" s="995" t="str">
        <f>IF(AG193="","",VLOOKUP(AG193,'シフト記号表（従来型・ユニット型共通）'!$C$6:$L$47,10,FALSE))</f>
        <v/>
      </c>
      <c r="AH194" s="993" t="str">
        <f>IF(AH193="","",VLOOKUP(AH193,'シフト記号表（従来型・ユニット型共通）'!$C$6:$L$47,10,FALSE))</f>
        <v/>
      </c>
      <c r="AI194" s="994" t="str">
        <f>IF(AI193="","",VLOOKUP(AI193,'シフト記号表（従来型・ユニット型共通）'!$C$6:$L$47,10,FALSE))</f>
        <v/>
      </c>
      <c r="AJ194" s="994" t="str">
        <f>IF(AJ193="","",VLOOKUP(AJ193,'シフト記号表（従来型・ユニット型共通）'!$C$6:$L$47,10,FALSE))</f>
        <v/>
      </c>
      <c r="AK194" s="994" t="str">
        <f>IF(AK193="","",VLOOKUP(AK193,'シフト記号表（従来型・ユニット型共通）'!$C$6:$L$47,10,FALSE))</f>
        <v/>
      </c>
      <c r="AL194" s="994" t="str">
        <f>IF(AL193="","",VLOOKUP(AL193,'シフト記号表（従来型・ユニット型共通）'!$C$6:$L$47,10,FALSE))</f>
        <v/>
      </c>
      <c r="AM194" s="994" t="str">
        <f>IF(AM193="","",VLOOKUP(AM193,'シフト記号表（従来型・ユニット型共通）'!$C$6:$L$47,10,FALSE))</f>
        <v/>
      </c>
      <c r="AN194" s="995" t="str">
        <f>IF(AN193="","",VLOOKUP(AN193,'シフト記号表（従来型・ユニット型共通）'!$C$6:$L$47,10,FALSE))</f>
        <v/>
      </c>
      <c r="AO194" s="993" t="str">
        <f>IF(AO193="","",VLOOKUP(AO193,'シフト記号表（従来型・ユニット型共通）'!$C$6:$L$47,10,FALSE))</f>
        <v/>
      </c>
      <c r="AP194" s="994" t="str">
        <f>IF(AP193="","",VLOOKUP(AP193,'シフト記号表（従来型・ユニット型共通）'!$C$6:$L$47,10,FALSE))</f>
        <v/>
      </c>
      <c r="AQ194" s="994" t="str">
        <f>IF(AQ193="","",VLOOKUP(AQ193,'シフト記号表（従来型・ユニット型共通）'!$C$6:$L$47,10,FALSE))</f>
        <v/>
      </c>
      <c r="AR194" s="994" t="str">
        <f>IF(AR193="","",VLOOKUP(AR193,'シフト記号表（従来型・ユニット型共通）'!$C$6:$L$47,10,FALSE))</f>
        <v/>
      </c>
      <c r="AS194" s="994" t="str">
        <f>IF(AS193="","",VLOOKUP(AS193,'シフト記号表（従来型・ユニット型共通）'!$C$6:$L$47,10,FALSE))</f>
        <v/>
      </c>
      <c r="AT194" s="994" t="str">
        <f>IF(AT193="","",VLOOKUP(AT193,'シフト記号表（従来型・ユニット型共通）'!$C$6:$L$47,10,FALSE))</f>
        <v/>
      </c>
      <c r="AU194" s="995" t="str">
        <f>IF(AU193="","",VLOOKUP(AU193,'シフト記号表（従来型・ユニット型共通）'!$C$6:$L$47,10,FALSE))</f>
        <v/>
      </c>
      <c r="AV194" s="993" t="str">
        <f>IF(AV193="","",VLOOKUP(AV193,'シフト記号表（従来型・ユニット型共通）'!$C$6:$L$47,10,FALSE))</f>
        <v/>
      </c>
      <c r="AW194" s="994" t="str">
        <f>IF(AW193="","",VLOOKUP(AW193,'シフト記号表（従来型・ユニット型共通）'!$C$6:$L$47,10,FALSE))</f>
        <v/>
      </c>
      <c r="AX194" s="994" t="str">
        <f>IF(AX193="","",VLOOKUP(AX193,'シフト記号表（従来型・ユニット型共通）'!$C$6:$L$47,10,FALSE))</f>
        <v/>
      </c>
      <c r="AY194" s="994" t="str">
        <f>IF(AY193="","",VLOOKUP(AY193,'シフト記号表（従来型・ユニット型共通）'!$C$6:$L$47,10,FALSE))</f>
        <v/>
      </c>
      <c r="AZ194" s="994" t="str">
        <f>IF(AZ193="","",VLOOKUP(AZ193,'シフト記号表（従来型・ユニット型共通）'!$C$6:$L$47,10,FALSE))</f>
        <v/>
      </c>
      <c r="BA194" s="994" t="str">
        <f>IF(BA193="","",VLOOKUP(BA193,'シフト記号表（従来型・ユニット型共通）'!$C$6:$L$47,10,FALSE))</f>
        <v/>
      </c>
      <c r="BB194" s="995" t="str">
        <f>IF(BB193="","",VLOOKUP(BB193,'シフト記号表（従来型・ユニット型共通）'!$C$6:$L$47,10,FALSE))</f>
        <v/>
      </c>
      <c r="BC194" s="993" t="str">
        <f>IF(BC193="","",VLOOKUP(BC193,'シフト記号表（従来型・ユニット型共通）'!$C$6:$L$47,10,FALSE))</f>
        <v/>
      </c>
      <c r="BD194" s="994" t="str">
        <f>IF(BD193="","",VLOOKUP(BD193,'シフト記号表（従来型・ユニット型共通）'!$C$6:$L$47,10,FALSE))</f>
        <v/>
      </c>
      <c r="BE194" s="994" t="str">
        <f>IF(BE193="","",VLOOKUP(BE193,'シフト記号表（従来型・ユニット型共通）'!$C$6:$L$47,10,FALSE))</f>
        <v/>
      </c>
      <c r="BF194" s="1039">
        <f>IF($BI$3="４週",SUM(AA194:BB194),IF($BI$3="暦月",SUM(AA194:BE194),""))</f>
        <v>0</v>
      </c>
      <c r="BG194" s="1040"/>
      <c r="BH194" s="1041">
        <f>IF($BI$3="４週",BF194/4,IF($BI$3="暦月",(BF194/($BI$8/7)),""))</f>
        <v>0</v>
      </c>
      <c r="BI194" s="1040"/>
      <c r="BJ194" s="1042"/>
      <c r="BK194" s="1043"/>
      <c r="BL194" s="1043"/>
      <c r="BM194" s="1043"/>
      <c r="BN194" s="1044"/>
    </row>
    <row r="195" spans="2:66" ht="20.25" customHeight="1">
      <c r="B195" s="946">
        <f>B193+1</f>
        <v>90</v>
      </c>
      <c r="C195" s="1002"/>
      <c r="D195" s="1003"/>
      <c r="E195" s="858"/>
      <c r="F195" s="978"/>
      <c r="G195" s="1004"/>
      <c r="H195" s="1005"/>
      <c r="I195" s="981"/>
      <c r="J195" s="982"/>
      <c r="K195" s="981"/>
      <c r="L195" s="982"/>
      <c r="M195" s="1008"/>
      <c r="N195" s="1009"/>
      <c r="O195" s="1010"/>
      <c r="P195" s="1011"/>
      <c r="Q195" s="1011"/>
      <c r="R195" s="1005"/>
      <c r="S195" s="987"/>
      <c r="T195" s="988"/>
      <c r="U195" s="988"/>
      <c r="V195" s="988"/>
      <c r="W195" s="989"/>
      <c r="X195" s="1029" t="s">
        <v>882</v>
      </c>
      <c r="Z195" s="1030"/>
      <c r="AA195" s="1015"/>
      <c r="AB195" s="1016"/>
      <c r="AC195" s="1016"/>
      <c r="AD195" s="1016"/>
      <c r="AE195" s="1016"/>
      <c r="AF195" s="1016"/>
      <c r="AG195" s="1017"/>
      <c r="AH195" s="1015"/>
      <c r="AI195" s="1016"/>
      <c r="AJ195" s="1016"/>
      <c r="AK195" s="1016"/>
      <c r="AL195" s="1016"/>
      <c r="AM195" s="1016"/>
      <c r="AN195" s="1017"/>
      <c r="AO195" s="1015"/>
      <c r="AP195" s="1016"/>
      <c r="AQ195" s="1016"/>
      <c r="AR195" s="1016"/>
      <c r="AS195" s="1016"/>
      <c r="AT195" s="1016"/>
      <c r="AU195" s="1017"/>
      <c r="AV195" s="1015"/>
      <c r="AW195" s="1016"/>
      <c r="AX195" s="1016"/>
      <c r="AY195" s="1016"/>
      <c r="AZ195" s="1016"/>
      <c r="BA195" s="1016"/>
      <c r="BB195" s="1017"/>
      <c r="BC195" s="1015"/>
      <c r="BD195" s="1016"/>
      <c r="BE195" s="1018"/>
      <c r="BF195" s="1019"/>
      <c r="BG195" s="1020"/>
      <c r="BH195" s="1021"/>
      <c r="BI195" s="1022"/>
      <c r="BJ195" s="1023"/>
      <c r="BK195" s="1024"/>
      <c r="BL195" s="1024"/>
      <c r="BM195" s="1024"/>
      <c r="BN195" s="1025"/>
    </row>
    <row r="196" spans="2:66" ht="20.25" customHeight="1">
      <c r="B196" s="975"/>
      <c r="C196" s="976"/>
      <c r="D196" s="977"/>
      <c r="E196" s="858"/>
      <c r="F196" s="978"/>
      <c r="G196" s="1031"/>
      <c r="H196" s="1032"/>
      <c r="I196" s="1033"/>
      <c r="J196" s="1034">
        <f>G195</f>
        <v>0</v>
      </c>
      <c r="K196" s="1033"/>
      <c r="L196" s="1034">
        <f>M195</f>
        <v>0</v>
      </c>
      <c r="M196" s="1035"/>
      <c r="N196" s="1036"/>
      <c r="O196" s="1037"/>
      <c r="P196" s="1038"/>
      <c r="Q196" s="1038"/>
      <c r="R196" s="1032"/>
      <c r="S196" s="987"/>
      <c r="T196" s="988"/>
      <c r="U196" s="988"/>
      <c r="V196" s="988"/>
      <c r="W196" s="989"/>
      <c r="X196" s="1026" t="s">
        <v>885</v>
      </c>
      <c r="Y196" s="1027"/>
      <c r="Z196" s="1028"/>
      <c r="AA196" s="993" t="str">
        <f>IF(AA195="","",VLOOKUP(AA195,'シフト記号表（従来型・ユニット型共通）'!$C$6:$L$47,10,FALSE))</f>
        <v/>
      </c>
      <c r="AB196" s="994" t="str">
        <f>IF(AB195="","",VLOOKUP(AB195,'シフト記号表（従来型・ユニット型共通）'!$C$6:$L$47,10,FALSE))</f>
        <v/>
      </c>
      <c r="AC196" s="994" t="str">
        <f>IF(AC195="","",VLOOKUP(AC195,'シフト記号表（従来型・ユニット型共通）'!$C$6:$L$47,10,FALSE))</f>
        <v/>
      </c>
      <c r="AD196" s="994" t="str">
        <f>IF(AD195="","",VLOOKUP(AD195,'シフト記号表（従来型・ユニット型共通）'!$C$6:$L$47,10,FALSE))</f>
        <v/>
      </c>
      <c r="AE196" s="994" t="str">
        <f>IF(AE195="","",VLOOKUP(AE195,'シフト記号表（従来型・ユニット型共通）'!$C$6:$L$47,10,FALSE))</f>
        <v/>
      </c>
      <c r="AF196" s="994" t="str">
        <f>IF(AF195="","",VLOOKUP(AF195,'シフト記号表（従来型・ユニット型共通）'!$C$6:$L$47,10,FALSE))</f>
        <v/>
      </c>
      <c r="AG196" s="995" t="str">
        <f>IF(AG195="","",VLOOKUP(AG195,'シフト記号表（従来型・ユニット型共通）'!$C$6:$L$47,10,FALSE))</f>
        <v/>
      </c>
      <c r="AH196" s="993" t="str">
        <f>IF(AH195="","",VLOOKUP(AH195,'シフト記号表（従来型・ユニット型共通）'!$C$6:$L$47,10,FALSE))</f>
        <v/>
      </c>
      <c r="AI196" s="994" t="str">
        <f>IF(AI195="","",VLOOKUP(AI195,'シフト記号表（従来型・ユニット型共通）'!$C$6:$L$47,10,FALSE))</f>
        <v/>
      </c>
      <c r="AJ196" s="994" t="str">
        <f>IF(AJ195="","",VLOOKUP(AJ195,'シフト記号表（従来型・ユニット型共通）'!$C$6:$L$47,10,FALSE))</f>
        <v/>
      </c>
      <c r="AK196" s="994" t="str">
        <f>IF(AK195="","",VLOOKUP(AK195,'シフト記号表（従来型・ユニット型共通）'!$C$6:$L$47,10,FALSE))</f>
        <v/>
      </c>
      <c r="AL196" s="994" t="str">
        <f>IF(AL195="","",VLOOKUP(AL195,'シフト記号表（従来型・ユニット型共通）'!$C$6:$L$47,10,FALSE))</f>
        <v/>
      </c>
      <c r="AM196" s="994" t="str">
        <f>IF(AM195="","",VLOOKUP(AM195,'シフト記号表（従来型・ユニット型共通）'!$C$6:$L$47,10,FALSE))</f>
        <v/>
      </c>
      <c r="AN196" s="995" t="str">
        <f>IF(AN195="","",VLOOKUP(AN195,'シフト記号表（従来型・ユニット型共通）'!$C$6:$L$47,10,FALSE))</f>
        <v/>
      </c>
      <c r="AO196" s="993" t="str">
        <f>IF(AO195="","",VLOOKUP(AO195,'シフト記号表（従来型・ユニット型共通）'!$C$6:$L$47,10,FALSE))</f>
        <v/>
      </c>
      <c r="AP196" s="994" t="str">
        <f>IF(AP195="","",VLOOKUP(AP195,'シフト記号表（従来型・ユニット型共通）'!$C$6:$L$47,10,FALSE))</f>
        <v/>
      </c>
      <c r="AQ196" s="994" t="str">
        <f>IF(AQ195="","",VLOOKUP(AQ195,'シフト記号表（従来型・ユニット型共通）'!$C$6:$L$47,10,FALSE))</f>
        <v/>
      </c>
      <c r="AR196" s="994" t="str">
        <f>IF(AR195="","",VLOOKUP(AR195,'シフト記号表（従来型・ユニット型共通）'!$C$6:$L$47,10,FALSE))</f>
        <v/>
      </c>
      <c r="AS196" s="994" t="str">
        <f>IF(AS195="","",VLOOKUP(AS195,'シフト記号表（従来型・ユニット型共通）'!$C$6:$L$47,10,FALSE))</f>
        <v/>
      </c>
      <c r="AT196" s="994" t="str">
        <f>IF(AT195="","",VLOOKUP(AT195,'シフト記号表（従来型・ユニット型共通）'!$C$6:$L$47,10,FALSE))</f>
        <v/>
      </c>
      <c r="AU196" s="995" t="str">
        <f>IF(AU195="","",VLOOKUP(AU195,'シフト記号表（従来型・ユニット型共通）'!$C$6:$L$47,10,FALSE))</f>
        <v/>
      </c>
      <c r="AV196" s="993" t="str">
        <f>IF(AV195="","",VLOOKUP(AV195,'シフト記号表（従来型・ユニット型共通）'!$C$6:$L$47,10,FALSE))</f>
        <v/>
      </c>
      <c r="AW196" s="994" t="str">
        <f>IF(AW195="","",VLOOKUP(AW195,'シフト記号表（従来型・ユニット型共通）'!$C$6:$L$47,10,FALSE))</f>
        <v/>
      </c>
      <c r="AX196" s="994" t="str">
        <f>IF(AX195="","",VLOOKUP(AX195,'シフト記号表（従来型・ユニット型共通）'!$C$6:$L$47,10,FALSE))</f>
        <v/>
      </c>
      <c r="AY196" s="994" t="str">
        <f>IF(AY195="","",VLOOKUP(AY195,'シフト記号表（従来型・ユニット型共通）'!$C$6:$L$47,10,FALSE))</f>
        <v/>
      </c>
      <c r="AZ196" s="994" t="str">
        <f>IF(AZ195="","",VLOOKUP(AZ195,'シフト記号表（従来型・ユニット型共通）'!$C$6:$L$47,10,FALSE))</f>
        <v/>
      </c>
      <c r="BA196" s="994" t="str">
        <f>IF(BA195="","",VLOOKUP(BA195,'シフト記号表（従来型・ユニット型共通）'!$C$6:$L$47,10,FALSE))</f>
        <v/>
      </c>
      <c r="BB196" s="995" t="str">
        <f>IF(BB195="","",VLOOKUP(BB195,'シフト記号表（従来型・ユニット型共通）'!$C$6:$L$47,10,FALSE))</f>
        <v/>
      </c>
      <c r="BC196" s="993" t="str">
        <f>IF(BC195="","",VLOOKUP(BC195,'シフト記号表（従来型・ユニット型共通）'!$C$6:$L$47,10,FALSE))</f>
        <v/>
      </c>
      <c r="BD196" s="994" t="str">
        <f>IF(BD195="","",VLOOKUP(BD195,'シフト記号表（従来型・ユニット型共通）'!$C$6:$L$47,10,FALSE))</f>
        <v/>
      </c>
      <c r="BE196" s="994" t="str">
        <f>IF(BE195="","",VLOOKUP(BE195,'シフト記号表（従来型・ユニット型共通）'!$C$6:$L$47,10,FALSE))</f>
        <v/>
      </c>
      <c r="BF196" s="1039">
        <f>IF($BI$3="４週",SUM(AA196:BB196),IF($BI$3="暦月",SUM(AA196:BE196),""))</f>
        <v>0</v>
      </c>
      <c r="BG196" s="1040"/>
      <c r="BH196" s="1041">
        <f>IF($BI$3="４週",BF196/4,IF($BI$3="暦月",(BF196/($BI$8/7)),""))</f>
        <v>0</v>
      </c>
      <c r="BI196" s="1040"/>
      <c r="BJ196" s="1042"/>
      <c r="BK196" s="1043"/>
      <c r="BL196" s="1043"/>
      <c r="BM196" s="1043"/>
      <c r="BN196" s="1044"/>
    </row>
    <row r="197" spans="2:66" ht="20.25" customHeight="1">
      <c r="B197" s="946">
        <f>B195+1</f>
        <v>91</v>
      </c>
      <c r="C197" s="1002"/>
      <c r="D197" s="1003"/>
      <c r="E197" s="858"/>
      <c r="F197" s="978"/>
      <c r="G197" s="1004"/>
      <c r="H197" s="1005"/>
      <c r="I197" s="981"/>
      <c r="J197" s="982"/>
      <c r="K197" s="981"/>
      <c r="L197" s="982"/>
      <c r="M197" s="1008"/>
      <c r="N197" s="1009"/>
      <c r="O197" s="1010"/>
      <c r="P197" s="1011"/>
      <c r="Q197" s="1011"/>
      <c r="R197" s="1005"/>
      <c r="S197" s="987"/>
      <c r="T197" s="988"/>
      <c r="U197" s="988"/>
      <c r="V197" s="988"/>
      <c r="W197" s="989"/>
      <c r="X197" s="1029" t="s">
        <v>882</v>
      </c>
      <c r="Z197" s="1030"/>
      <c r="AA197" s="1015"/>
      <c r="AB197" s="1016"/>
      <c r="AC197" s="1016"/>
      <c r="AD197" s="1016"/>
      <c r="AE197" s="1016"/>
      <c r="AF197" s="1016"/>
      <c r="AG197" s="1017"/>
      <c r="AH197" s="1015"/>
      <c r="AI197" s="1016"/>
      <c r="AJ197" s="1016"/>
      <c r="AK197" s="1016"/>
      <c r="AL197" s="1016"/>
      <c r="AM197" s="1016"/>
      <c r="AN197" s="1017"/>
      <c r="AO197" s="1015"/>
      <c r="AP197" s="1016"/>
      <c r="AQ197" s="1016"/>
      <c r="AR197" s="1016"/>
      <c r="AS197" s="1016"/>
      <c r="AT197" s="1016"/>
      <c r="AU197" s="1017"/>
      <c r="AV197" s="1015"/>
      <c r="AW197" s="1016"/>
      <c r="AX197" s="1016"/>
      <c r="AY197" s="1016"/>
      <c r="AZ197" s="1016"/>
      <c r="BA197" s="1016"/>
      <c r="BB197" s="1017"/>
      <c r="BC197" s="1015"/>
      <c r="BD197" s="1016"/>
      <c r="BE197" s="1018"/>
      <c r="BF197" s="1019"/>
      <c r="BG197" s="1020"/>
      <c r="BH197" s="1021"/>
      <c r="BI197" s="1022"/>
      <c r="BJ197" s="1023"/>
      <c r="BK197" s="1024"/>
      <c r="BL197" s="1024"/>
      <c r="BM197" s="1024"/>
      <c r="BN197" s="1025"/>
    </row>
    <row r="198" spans="2:66" ht="20.25" customHeight="1">
      <c r="B198" s="975"/>
      <c r="C198" s="976"/>
      <c r="D198" s="977"/>
      <c r="E198" s="858"/>
      <c r="F198" s="978"/>
      <c r="G198" s="1031"/>
      <c r="H198" s="1032"/>
      <c r="I198" s="1033"/>
      <c r="J198" s="1034">
        <f>G197</f>
        <v>0</v>
      </c>
      <c r="K198" s="1033"/>
      <c r="L198" s="1034">
        <f>M197</f>
        <v>0</v>
      </c>
      <c r="M198" s="1035"/>
      <c r="N198" s="1036"/>
      <c r="O198" s="1037"/>
      <c r="P198" s="1038"/>
      <c r="Q198" s="1038"/>
      <c r="R198" s="1032"/>
      <c r="S198" s="987"/>
      <c r="T198" s="988"/>
      <c r="U198" s="988"/>
      <c r="V198" s="988"/>
      <c r="W198" s="989"/>
      <c r="X198" s="1026" t="s">
        <v>885</v>
      </c>
      <c r="Y198" s="1027"/>
      <c r="Z198" s="1028"/>
      <c r="AA198" s="993" t="str">
        <f>IF(AA197="","",VLOOKUP(AA197,'シフト記号表（従来型・ユニット型共通）'!$C$6:$L$47,10,FALSE))</f>
        <v/>
      </c>
      <c r="AB198" s="994" t="str">
        <f>IF(AB197="","",VLOOKUP(AB197,'シフト記号表（従来型・ユニット型共通）'!$C$6:$L$47,10,FALSE))</f>
        <v/>
      </c>
      <c r="AC198" s="994" t="str">
        <f>IF(AC197="","",VLOOKUP(AC197,'シフト記号表（従来型・ユニット型共通）'!$C$6:$L$47,10,FALSE))</f>
        <v/>
      </c>
      <c r="AD198" s="994" t="str">
        <f>IF(AD197="","",VLOOKUP(AD197,'シフト記号表（従来型・ユニット型共通）'!$C$6:$L$47,10,FALSE))</f>
        <v/>
      </c>
      <c r="AE198" s="994" t="str">
        <f>IF(AE197="","",VLOOKUP(AE197,'シフト記号表（従来型・ユニット型共通）'!$C$6:$L$47,10,FALSE))</f>
        <v/>
      </c>
      <c r="AF198" s="994" t="str">
        <f>IF(AF197="","",VLOOKUP(AF197,'シフト記号表（従来型・ユニット型共通）'!$C$6:$L$47,10,FALSE))</f>
        <v/>
      </c>
      <c r="AG198" s="995" t="str">
        <f>IF(AG197="","",VLOOKUP(AG197,'シフト記号表（従来型・ユニット型共通）'!$C$6:$L$47,10,FALSE))</f>
        <v/>
      </c>
      <c r="AH198" s="993" t="str">
        <f>IF(AH197="","",VLOOKUP(AH197,'シフト記号表（従来型・ユニット型共通）'!$C$6:$L$47,10,FALSE))</f>
        <v/>
      </c>
      <c r="AI198" s="994" t="str">
        <f>IF(AI197="","",VLOOKUP(AI197,'シフト記号表（従来型・ユニット型共通）'!$C$6:$L$47,10,FALSE))</f>
        <v/>
      </c>
      <c r="AJ198" s="994" t="str">
        <f>IF(AJ197="","",VLOOKUP(AJ197,'シフト記号表（従来型・ユニット型共通）'!$C$6:$L$47,10,FALSE))</f>
        <v/>
      </c>
      <c r="AK198" s="994" t="str">
        <f>IF(AK197="","",VLOOKUP(AK197,'シフト記号表（従来型・ユニット型共通）'!$C$6:$L$47,10,FALSE))</f>
        <v/>
      </c>
      <c r="AL198" s="994" t="str">
        <f>IF(AL197="","",VLOOKUP(AL197,'シフト記号表（従来型・ユニット型共通）'!$C$6:$L$47,10,FALSE))</f>
        <v/>
      </c>
      <c r="AM198" s="994" t="str">
        <f>IF(AM197="","",VLOOKUP(AM197,'シフト記号表（従来型・ユニット型共通）'!$C$6:$L$47,10,FALSE))</f>
        <v/>
      </c>
      <c r="AN198" s="995" t="str">
        <f>IF(AN197="","",VLOOKUP(AN197,'シフト記号表（従来型・ユニット型共通）'!$C$6:$L$47,10,FALSE))</f>
        <v/>
      </c>
      <c r="AO198" s="993" t="str">
        <f>IF(AO197="","",VLOOKUP(AO197,'シフト記号表（従来型・ユニット型共通）'!$C$6:$L$47,10,FALSE))</f>
        <v/>
      </c>
      <c r="AP198" s="994" t="str">
        <f>IF(AP197="","",VLOOKUP(AP197,'シフト記号表（従来型・ユニット型共通）'!$C$6:$L$47,10,FALSE))</f>
        <v/>
      </c>
      <c r="AQ198" s="994" t="str">
        <f>IF(AQ197="","",VLOOKUP(AQ197,'シフト記号表（従来型・ユニット型共通）'!$C$6:$L$47,10,FALSE))</f>
        <v/>
      </c>
      <c r="AR198" s="994" t="str">
        <f>IF(AR197="","",VLOOKUP(AR197,'シフト記号表（従来型・ユニット型共通）'!$C$6:$L$47,10,FALSE))</f>
        <v/>
      </c>
      <c r="AS198" s="994" t="str">
        <f>IF(AS197="","",VLOOKUP(AS197,'シフト記号表（従来型・ユニット型共通）'!$C$6:$L$47,10,FALSE))</f>
        <v/>
      </c>
      <c r="AT198" s="994" t="str">
        <f>IF(AT197="","",VLOOKUP(AT197,'シフト記号表（従来型・ユニット型共通）'!$C$6:$L$47,10,FALSE))</f>
        <v/>
      </c>
      <c r="AU198" s="995" t="str">
        <f>IF(AU197="","",VLOOKUP(AU197,'シフト記号表（従来型・ユニット型共通）'!$C$6:$L$47,10,FALSE))</f>
        <v/>
      </c>
      <c r="AV198" s="993" t="str">
        <f>IF(AV197="","",VLOOKUP(AV197,'シフト記号表（従来型・ユニット型共通）'!$C$6:$L$47,10,FALSE))</f>
        <v/>
      </c>
      <c r="AW198" s="994" t="str">
        <f>IF(AW197="","",VLOOKUP(AW197,'シフト記号表（従来型・ユニット型共通）'!$C$6:$L$47,10,FALSE))</f>
        <v/>
      </c>
      <c r="AX198" s="994" t="str">
        <f>IF(AX197="","",VLOOKUP(AX197,'シフト記号表（従来型・ユニット型共通）'!$C$6:$L$47,10,FALSE))</f>
        <v/>
      </c>
      <c r="AY198" s="994" t="str">
        <f>IF(AY197="","",VLOOKUP(AY197,'シフト記号表（従来型・ユニット型共通）'!$C$6:$L$47,10,FALSE))</f>
        <v/>
      </c>
      <c r="AZ198" s="994" t="str">
        <f>IF(AZ197="","",VLOOKUP(AZ197,'シフト記号表（従来型・ユニット型共通）'!$C$6:$L$47,10,FALSE))</f>
        <v/>
      </c>
      <c r="BA198" s="994" t="str">
        <f>IF(BA197="","",VLOOKUP(BA197,'シフト記号表（従来型・ユニット型共通）'!$C$6:$L$47,10,FALSE))</f>
        <v/>
      </c>
      <c r="BB198" s="995" t="str">
        <f>IF(BB197="","",VLOOKUP(BB197,'シフト記号表（従来型・ユニット型共通）'!$C$6:$L$47,10,FALSE))</f>
        <v/>
      </c>
      <c r="BC198" s="993" t="str">
        <f>IF(BC197="","",VLOOKUP(BC197,'シフト記号表（従来型・ユニット型共通）'!$C$6:$L$47,10,FALSE))</f>
        <v/>
      </c>
      <c r="BD198" s="994" t="str">
        <f>IF(BD197="","",VLOOKUP(BD197,'シフト記号表（従来型・ユニット型共通）'!$C$6:$L$47,10,FALSE))</f>
        <v/>
      </c>
      <c r="BE198" s="994" t="str">
        <f>IF(BE197="","",VLOOKUP(BE197,'シフト記号表（従来型・ユニット型共通）'!$C$6:$L$47,10,FALSE))</f>
        <v/>
      </c>
      <c r="BF198" s="1039">
        <f>IF($BI$3="４週",SUM(AA198:BB198),IF($BI$3="暦月",SUM(AA198:BE198),""))</f>
        <v>0</v>
      </c>
      <c r="BG198" s="1040"/>
      <c r="BH198" s="1041">
        <f>IF($BI$3="４週",BF198/4,IF($BI$3="暦月",(BF198/($BI$8/7)),""))</f>
        <v>0</v>
      </c>
      <c r="BI198" s="1040"/>
      <c r="BJ198" s="1042"/>
      <c r="BK198" s="1043"/>
      <c r="BL198" s="1043"/>
      <c r="BM198" s="1043"/>
      <c r="BN198" s="1044"/>
    </row>
    <row r="199" spans="2:66" ht="20.25" customHeight="1">
      <c r="B199" s="946">
        <f>B197+1</f>
        <v>92</v>
      </c>
      <c r="C199" s="1002"/>
      <c r="D199" s="1003"/>
      <c r="E199" s="858"/>
      <c r="F199" s="978"/>
      <c r="G199" s="1004"/>
      <c r="H199" s="1005"/>
      <c r="I199" s="981"/>
      <c r="J199" s="982"/>
      <c r="K199" s="981"/>
      <c r="L199" s="982"/>
      <c r="M199" s="1008"/>
      <c r="N199" s="1009"/>
      <c r="O199" s="1010"/>
      <c r="P199" s="1011"/>
      <c r="Q199" s="1011"/>
      <c r="R199" s="1005"/>
      <c r="S199" s="987"/>
      <c r="T199" s="988"/>
      <c r="U199" s="988"/>
      <c r="V199" s="988"/>
      <c r="W199" s="989"/>
      <c r="X199" s="1029" t="s">
        <v>882</v>
      </c>
      <c r="Z199" s="1030"/>
      <c r="AA199" s="1015"/>
      <c r="AB199" s="1016"/>
      <c r="AC199" s="1016"/>
      <c r="AD199" s="1016"/>
      <c r="AE199" s="1016"/>
      <c r="AF199" s="1016"/>
      <c r="AG199" s="1017"/>
      <c r="AH199" s="1015"/>
      <c r="AI199" s="1016"/>
      <c r="AJ199" s="1016"/>
      <c r="AK199" s="1016"/>
      <c r="AL199" s="1016"/>
      <c r="AM199" s="1016"/>
      <c r="AN199" s="1017"/>
      <c r="AO199" s="1015"/>
      <c r="AP199" s="1016"/>
      <c r="AQ199" s="1016"/>
      <c r="AR199" s="1016"/>
      <c r="AS199" s="1016"/>
      <c r="AT199" s="1016"/>
      <c r="AU199" s="1017"/>
      <c r="AV199" s="1015"/>
      <c r="AW199" s="1016"/>
      <c r="AX199" s="1016"/>
      <c r="AY199" s="1016"/>
      <c r="AZ199" s="1016"/>
      <c r="BA199" s="1016"/>
      <c r="BB199" s="1017"/>
      <c r="BC199" s="1015"/>
      <c r="BD199" s="1016"/>
      <c r="BE199" s="1018"/>
      <c r="BF199" s="1019"/>
      <c r="BG199" s="1020"/>
      <c r="BH199" s="1021"/>
      <c r="BI199" s="1022"/>
      <c r="BJ199" s="1023"/>
      <c r="BK199" s="1024"/>
      <c r="BL199" s="1024"/>
      <c r="BM199" s="1024"/>
      <c r="BN199" s="1025"/>
    </row>
    <row r="200" spans="2:66" ht="20.25" customHeight="1">
      <c r="B200" s="975"/>
      <c r="C200" s="976"/>
      <c r="D200" s="977"/>
      <c r="E200" s="858"/>
      <c r="F200" s="978"/>
      <c r="G200" s="1031"/>
      <c r="H200" s="1032"/>
      <c r="I200" s="1033"/>
      <c r="J200" s="1034">
        <f>G199</f>
        <v>0</v>
      </c>
      <c r="K200" s="1033"/>
      <c r="L200" s="1034">
        <f>M199</f>
        <v>0</v>
      </c>
      <c r="M200" s="1035"/>
      <c r="N200" s="1036"/>
      <c r="O200" s="1037"/>
      <c r="P200" s="1038"/>
      <c r="Q200" s="1038"/>
      <c r="R200" s="1032"/>
      <c r="S200" s="987"/>
      <c r="T200" s="988"/>
      <c r="U200" s="988"/>
      <c r="V200" s="988"/>
      <c r="W200" s="989"/>
      <c r="X200" s="1026" t="s">
        <v>885</v>
      </c>
      <c r="Y200" s="1027"/>
      <c r="Z200" s="1028"/>
      <c r="AA200" s="993" t="str">
        <f>IF(AA199="","",VLOOKUP(AA199,'シフト記号表（従来型・ユニット型共通）'!$C$6:$L$47,10,FALSE))</f>
        <v/>
      </c>
      <c r="AB200" s="994" t="str">
        <f>IF(AB199="","",VLOOKUP(AB199,'シフト記号表（従来型・ユニット型共通）'!$C$6:$L$47,10,FALSE))</f>
        <v/>
      </c>
      <c r="AC200" s="994" t="str">
        <f>IF(AC199="","",VLOOKUP(AC199,'シフト記号表（従来型・ユニット型共通）'!$C$6:$L$47,10,FALSE))</f>
        <v/>
      </c>
      <c r="AD200" s="994" t="str">
        <f>IF(AD199="","",VLOOKUP(AD199,'シフト記号表（従来型・ユニット型共通）'!$C$6:$L$47,10,FALSE))</f>
        <v/>
      </c>
      <c r="AE200" s="994" t="str">
        <f>IF(AE199="","",VLOOKUP(AE199,'シフト記号表（従来型・ユニット型共通）'!$C$6:$L$47,10,FALSE))</f>
        <v/>
      </c>
      <c r="AF200" s="994" t="str">
        <f>IF(AF199="","",VLOOKUP(AF199,'シフト記号表（従来型・ユニット型共通）'!$C$6:$L$47,10,FALSE))</f>
        <v/>
      </c>
      <c r="AG200" s="995" t="str">
        <f>IF(AG199="","",VLOOKUP(AG199,'シフト記号表（従来型・ユニット型共通）'!$C$6:$L$47,10,FALSE))</f>
        <v/>
      </c>
      <c r="AH200" s="993" t="str">
        <f>IF(AH199="","",VLOOKUP(AH199,'シフト記号表（従来型・ユニット型共通）'!$C$6:$L$47,10,FALSE))</f>
        <v/>
      </c>
      <c r="AI200" s="994" t="str">
        <f>IF(AI199="","",VLOOKUP(AI199,'シフト記号表（従来型・ユニット型共通）'!$C$6:$L$47,10,FALSE))</f>
        <v/>
      </c>
      <c r="AJ200" s="994" t="str">
        <f>IF(AJ199="","",VLOOKUP(AJ199,'シフト記号表（従来型・ユニット型共通）'!$C$6:$L$47,10,FALSE))</f>
        <v/>
      </c>
      <c r="AK200" s="994" t="str">
        <f>IF(AK199="","",VLOOKUP(AK199,'シフト記号表（従来型・ユニット型共通）'!$C$6:$L$47,10,FALSE))</f>
        <v/>
      </c>
      <c r="AL200" s="994" t="str">
        <f>IF(AL199="","",VLOOKUP(AL199,'シフト記号表（従来型・ユニット型共通）'!$C$6:$L$47,10,FALSE))</f>
        <v/>
      </c>
      <c r="AM200" s="994" t="str">
        <f>IF(AM199="","",VLOOKUP(AM199,'シフト記号表（従来型・ユニット型共通）'!$C$6:$L$47,10,FALSE))</f>
        <v/>
      </c>
      <c r="AN200" s="995" t="str">
        <f>IF(AN199="","",VLOOKUP(AN199,'シフト記号表（従来型・ユニット型共通）'!$C$6:$L$47,10,FALSE))</f>
        <v/>
      </c>
      <c r="AO200" s="993" t="str">
        <f>IF(AO199="","",VLOOKUP(AO199,'シフト記号表（従来型・ユニット型共通）'!$C$6:$L$47,10,FALSE))</f>
        <v/>
      </c>
      <c r="AP200" s="994" t="str">
        <f>IF(AP199="","",VLOOKUP(AP199,'シフト記号表（従来型・ユニット型共通）'!$C$6:$L$47,10,FALSE))</f>
        <v/>
      </c>
      <c r="AQ200" s="994" t="str">
        <f>IF(AQ199="","",VLOOKUP(AQ199,'シフト記号表（従来型・ユニット型共通）'!$C$6:$L$47,10,FALSE))</f>
        <v/>
      </c>
      <c r="AR200" s="994" t="str">
        <f>IF(AR199="","",VLOOKUP(AR199,'シフト記号表（従来型・ユニット型共通）'!$C$6:$L$47,10,FALSE))</f>
        <v/>
      </c>
      <c r="AS200" s="994" t="str">
        <f>IF(AS199="","",VLOOKUP(AS199,'シフト記号表（従来型・ユニット型共通）'!$C$6:$L$47,10,FALSE))</f>
        <v/>
      </c>
      <c r="AT200" s="994" t="str">
        <f>IF(AT199="","",VLOOKUP(AT199,'シフト記号表（従来型・ユニット型共通）'!$C$6:$L$47,10,FALSE))</f>
        <v/>
      </c>
      <c r="AU200" s="995" t="str">
        <f>IF(AU199="","",VLOOKUP(AU199,'シフト記号表（従来型・ユニット型共通）'!$C$6:$L$47,10,FALSE))</f>
        <v/>
      </c>
      <c r="AV200" s="993" t="str">
        <f>IF(AV199="","",VLOOKUP(AV199,'シフト記号表（従来型・ユニット型共通）'!$C$6:$L$47,10,FALSE))</f>
        <v/>
      </c>
      <c r="AW200" s="994" t="str">
        <f>IF(AW199="","",VLOOKUP(AW199,'シフト記号表（従来型・ユニット型共通）'!$C$6:$L$47,10,FALSE))</f>
        <v/>
      </c>
      <c r="AX200" s="994" t="str">
        <f>IF(AX199="","",VLOOKUP(AX199,'シフト記号表（従来型・ユニット型共通）'!$C$6:$L$47,10,FALSE))</f>
        <v/>
      </c>
      <c r="AY200" s="994" t="str">
        <f>IF(AY199="","",VLOOKUP(AY199,'シフト記号表（従来型・ユニット型共通）'!$C$6:$L$47,10,FALSE))</f>
        <v/>
      </c>
      <c r="AZ200" s="994" t="str">
        <f>IF(AZ199="","",VLOOKUP(AZ199,'シフト記号表（従来型・ユニット型共通）'!$C$6:$L$47,10,FALSE))</f>
        <v/>
      </c>
      <c r="BA200" s="994" t="str">
        <f>IF(BA199="","",VLOOKUP(BA199,'シフト記号表（従来型・ユニット型共通）'!$C$6:$L$47,10,FALSE))</f>
        <v/>
      </c>
      <c r="BB200" s="995" t="str">
        <f>IF(BB199="","",VLOOKUP(BB199,'シフト記号表（従来型・ユニット型共通）'!$C$6:$L$47,10,FALSE))</f>
        <v/>
      </c>
      <c r="BC200" s="993" t="str">
        <f>IF(BC199="","",VLOOKUP(BC199,'シフト記号表（従来型・ユニット型共通）'!$C$6:$L$47,10,FALSE))</f>
        <v/>
      </c>
      <c r="BD200" s="994" t="str">
        <f>IF(BD199="","",VLOOKUP(BD199,'シフト記号表（従来型・ユニット型共通）'!$C$6:$L$47,10,FALSE))</f>
        <v/>
      </c>
      <c r="BE200" s="994" t="str">
        <f>IF(BE199="","",VLOOKUP(BE199,'シフト記号表（従来型・ユニット型共通）'!$C$6:$L$47,10,FALSE))</f>
        <v/>
      </c>
      <c r="BF200" s="1039">
        <f>IF($BI$3="４週",SUM(AA200:BB200),IF($BI$3="暦月",SUM(AA200:BE200),""))</f>
        <v>0</v>
      </c>
      <c r="BG200" s="1040"/>
      <c r="BH200" s="1041">
        <f>IF($BI$3="４週",BF200/4,IF($BI$3="暦月",(BF200/($BI$8/7)),""))</f>
        <v>0</v>
      </c>
      <c r="BI200" s="1040"/>
      <c r="BJ200" s="1042"/>
      <c r="BK200" s="1043"/>
      <c r="BL200" s="1043"/>
      <c r="BM200" s="1043"/>
      <c r="BN200" s="1044"/>
    </row>
    <row r="201" spans="2:66" ht="20.25" customHeight="1">
      <c r="B201" s="946">
        <f>B199+1</f>
        <v>93</v>
      </c>
      <c r="C201" s="1002"/>
      <c r="D201" s="1003"/>
      <c r="E201" s="858"/>
      <c r="F201" s="978"/>
      <c r="G201" s="1004"/>
      <c r="H201" s="1005"/>
      <c r="I201" s="981"/>
      <c r="J201" s="982"/>
      <c r="K201" s="981"/>
      <c r="L201" s="982"/>
      <c r="M201" s="1008"/>
      <c r="N201" s="1009"/>
      <c r="O201" s="1010"/>
      <c r="P201" s="1011"/>
      <c r="Q201" s="1011"/>
      <c r="R201" s="1005"/>
      <c r="S201" s="987"/>
      <c r="T201" s="988"/>
      <c r="U201" s="988"/>
      <c r="V201" s="988"/>
      <c r="W201" s="989"/>
      <c r="X201" s="1029" t="s">
        <v>882</v>
      </c>
      <c r="Z201" s="1030"/>
      <c r="AA201" s="1015"/>
      <c r="AB201" s="1016"/>
      <c r="AC201" s="1016"/>
      <c r="AD201" s="1016"/>
      <c r="AE201" s="1016"/>
      <c r="AF201" s="1016"/>
      <c r="AG201" s="1017"/>
      <c r="AH201" s="1015"/>
      <c r="AI201" s="1016"/>
      <c r="AJ201" s="1016"/>
      <c r="AK201" s="1016"/>
      <c r="AL201" s="1016"/>
      <c r="AM201" s="1016"/>
      <c r="AN201" s="1017"/>
      <c r="AO201" s="1015"/>
      <c r="AP201" s="1016"/>
      <c r="AQ201" s="1016"/>
      <c r="AR201" s="1016"/>
      <c r="AS201" s="1016"/>
      <c r="AT201" s="1016"/>
      <c r="AU201" s="1017"/>
      <c r="AV201" s="1015"/>
      <c r="AW201" s="1016"/>
      <c r="AX201" s="1016"/>
      <c r="AY201" s="1016"/>
      <c r="AZ201" s="1016"/>
      <c r="BA201" s="1016"/>
      <c r="BB201" s="1017"/>
      <c r="BC201" s="1015"/>
      <c r="BD201" s="1016"/>
      <c r="BE201" s="1018"/>
      <c r="BF201" s="1019"/>
      <c r="BG201" s="1020"/>
      <c r="BH201" s="1021"/>
      <c r="BI201" s="1022"/>
      <c r="BJ201" s="1023"/>
      <c r="BK201" s="1024"/>
      <c r="BL201" s="1024"/>
      <c r="BM201" s="1024"/>
      <c r="BN201" s="1025"/>
    </row>
    <row r="202" spans="2:66" ht="20.25" customHeight="1">
      <c r="B202" s="975"/>
      <c r="C202" s="976"/>
      <c r="D202" s="977"/>
      <c r="E202" s="858"/>
      <c r="F202" s="978"/>
      <c r="G202" s="1031"/>
      <c r="H202" s="1032"/>
      <c r="I202" s="1033"/>
      <c r="J202" s="1034">
        <f>G201</f>
        <v>0</v>
      </c>
      <c r="K202" s="1033"/>
      <c r="L202" s="1034">
        <f>M201</f>
        <v>0</v>
      </c>
      <c r="M202" s="1035"/>
      <c r="N202" s="1036"/>
      <c r="O202" s="1037"/>
      <c r="P202" s="1038"/>
      <c r="Q202" s="1038"/>
      <c r="R202" s="1032"/>
      <c r="S202" s="987"/>
      <c r="T202" s="988"/>
      <c r="U202" s="988"/>
      <c r="V202" s="988"/>
      <c r="W202" s="989"/>
      <c r="X202" s="1026" t="s">
        <v>885</v>
      </c>
      <c r="Y202" s="1027"/>
      <c r="Z202" s="1028"/>
      <c r="AA202" s="993" t="str">
        <f>IF(AA201="","",VLOOKUP(AA201,'シフト記号表（従来型・ユニット型共通）'!$C$6:$L$47,10,FALSE))</f>
        <v/>
      </c>
      <c r="AB202" s="994" t="str">
        <f>IF(AB201="","",VLOOKUP(AB201,'シフト記号表（従来型・ユニット型共通）'!$C$6:$L$47,10,FALSE))</f>
        <v/>
      </c>
      <c r="AC202" s="994" t="str">
        <f>IF(AC201="","",VLOOKUP(AC201,'シフト記号表（従来型・ユニット型共通）'!$C$6:$L$47,10,FALSE))</f>
        <v/>
      </c>
      <c r="AD202" s="994" t="str">
        <f>IF(AD201="","",VLOOKUP(AD201,'シフト記号表（従来型・ユニット型共通）'!$C$6:$L$47,10,FALSE))</f>
        <v/>
      </c>
      <c r="AE202" s="994" t="str">
        <f>IF(AE201="","",VLOOKUP(AE201,'シフト記号表（従来型・ユニット型共通）'!$C$6:$L$47,10,FALSE))</f>
        <v/>
      </c>
      <c r="AF202" s="994" t="str">
        <f>IF(AF201="","",VLOOKUP(AF201,'シフト記号表（従来型・ユニット型共通）'!$C$6:$L$47,10,FALSE))</f>
        <v/>
      </c>
      <c r="AG202" s="995" t="str">
        <f>IF(AG201="","",VLOOKUP(AG201,'シフト記号表（従来型・ユニット型共通）'!$C$6:$L$47,10,FALSE))</f>
        <v/>
      </c>
      <c r="AH202" s="993" t="str">
        <f>IF(AH201="","",VLOOKUP(AH201,'シフト記号表（従来型・ユニット型共通）'!$C$6:$L$47,10,FALSE))</f>
        <v/>
      </c>
      <c r="AI202" s="994" t="str">
        <f>IF(AI201="","",VLOOKUP(AI201,'シフト記号表（従来型・ユニット型共通）'!$C$6:$L$47,10,FALSE))</f>
        <v/>
      </c>
      <c r="AJ202" s="994" t="str">
        <f>IF(AJ201="","",VLOOKUP(AJ201,'シフト記号表（従来型・ユニット型共通）'!$C$6:$L$47,10,FALSE))</f>
        <v/>
      </c>
      <c r="AK202" s="994" t="str">
        <f>IF(AK201="","",VLOOKUP(AK201,'シフト記号表（従来型・ユニット型共通）'!$C$6:$L$47,10,FALSE))</f>
        <v/>
      </c>
      <c r="AL202" s="994" t="str">
        <f>IF(AL201="","",VLOOKUP(AL201,'シフト記号表（従来型・ユニット型共通）'!$C$6:$L$47,10,FALSE))</f>
        <v/>
      </c>
      <c r="AM202" s="994" t="str">
        <f>IF(AM201="","",VLOOKUP(AM201,'シフト記号表（従来型・ユニット型共通）'!$C$6:$L$47,10,FALSE))</f>
        <v/>
      </c>
      <c r="AN202" s="995" t="str">
        <f>IF(AN201="","",VLOOKUP(AN201,'シフト記号表（従来型・ユニット型共通）'!$C$6:$L$47,10,FALSE))</f>
        <v/>
      </c>
      <c r="AO202" s="993" t="str">
        <f>IF(AO201="","",VLOOKUP(AO201,'シフト記号表（従来型・ユニット型共通）'!$C$6:$L$47,10,FALSE))</f>
        <v/>
      </c>
      <c r="AP202" s="994" t="str">
        <f>IF(AP201="","",VLOOKUP(AP201,'シフト記号表（従来型・ユニット型共通）'!$C$6:$L$47,10,FALSE))</f>
        <v/>
      </c>
      <c r="AQ202" s="994" t="str">
        <f>IF(AQ201="","",VLOOKUP(AQ201,'シフト記号表（従来型・ユニット型共通）'!$C$6:$L$47,10,FALSE))</f>
        <v/>
      </c>
      <c r="AR202" s="994" t="str">
        <f>IF(AR201="","",VLOOKUP(AR201,'シフト記号表（従来型・ユニット型共通）'!$C$6:$L$47,10,FALSE))</f>
        <v/>
      </c>
      <c r="AS202" s="994" t="str">
        <f>IF(AS201="","",VLOOKUP(AS201,'シフト記号表（従来型・ユニット型共通）'!$C$6:$L$47,10,FALSE))</f>
        <v/>
      </c>
      <c r="AT202" s="994" t="str">
        <f>IF(AT201="","",VLOOKUP(AT201,'シフト記号表（従来型・ユニット型共通）'!$C$6:$L$47,10,FALSE))</f>
        <v/>
      </c>
      <c r="AU202" s="995" t="str">
        <f>IF(AU201="","",VLOOKUP(AU201,'シフト記号表（従来型・ユニット型共通）'!$C$6:$L$47,10,FALSE))</f>
        <v/>
      </c>
      <c r="AV202" s="993" t="str">
        <f>IF(AV201="","",VLOOKUP(AV201,'シフト記号表（従来型・ユニット型共通）'!$C$6:$L$47,10,FALSE))</f>
        <v/>
      </c>
      <c r="AW202" s="994" t="str">
        <f>IF(AW201="","",VLOOKUP(AW201,'シフト記号表（従来型・ユニット型共通）'!$C$6:$L$47,10,FALSE))</f>
        <v/>
      </c>
      <c r="AX202" s="994" t="str">
        <f>IF(AX201="","",VLOOKUP(AX201,'シフト記号表（従来型・ユニット型共通）'!$C$6:$L$47,10,FALSE))</f>
        <v/>
      </c>
      <c r="AY202" s="994" t="str">
        <f>IF(AY201="","",VLOOKUP(AY201,'シフト記号表（従来型・ユニット型共通）'!$C$6:$L$47,10,FALSE))</f>
        <v/>
      </c>
      <c r="AZ202" s="994" t="str">
        <f>IF(AZ201="","",VLOOKUP(AZ201,'シフト記号表（従来型・ユニット型共通）'!$C$6:$L$47,10,FALSE))</f>
        <v/>
      </c>
      <c r="BA202" s="994" t="str">
        <f>IF(BA201="","",VLOOKUP(BA201,'シフト記号表（従来型・ユニット型共通）'!$C$6:$L$47,10,FALSE))</f>
        <v/>
      </c>
      <c r="BB202" s="995" t="str">
        <f>IF(BB201="","",VLOOKUP(BB201,'シフト記号表（従来型・ユニット型共通）'!$C$6:$L$47,10,FALSE))</f>
        <v/>
      </c>
      <c r="BC202" s="993" t="str">
        <f>IF(BC201="","",VLOOKUP(BC201,'シフト記号表（従来型・ユニット型共通）'!$C$6:$L$47,10,FALSE))</f>
        <v/>
      </c>
      <c r="BD202" s="994" t="str">
        <f>IF(BD201="","",VLOOKUP(BD201,'シフト記号表（従来型・ユニット型共通）'!$C$6:$L$47,10,FALSE))</f>
        <v/>
      </c>
      <c r="BE202" s="994" t="str">
        <f>IF(BE201="","",VLOOKUP(BE201,'シフト記号表（従来型・ユニット型共通）'!$C$6:$L$47,10,FALSE))</f>
        <v/>
      </c>
      <c r="BF202" s="1039">
        <f>IF($BI$3="４週",SUM(AA202:BB202),IF($BI$3="暦月",SUM(AA202:BE202),""))</f>
        <v>0</v>
      </c>
      <c r="BG202" s="1040"/>
      <c r="BH202" s="1041">
        <f>IF($BI$3="４週",BF202/4,IF($BI$3="暦月",(BF202/($BI$8/7)),""))</f>
        <v>0</v>
      </c>
      <c r="BI202" s="1040"/>
      <c r="BJ202" s="1042"/>
      <c r="BK202" s="1043"/>
      <c r="BL202" s="1043"/>
      <c r="BM202" s="1043"/>
      <c r="BN202" s="1044"/>
    </row>
    <row r="203" spans="2:66" ht="20.25" customHeight="1">
      <c r="B203" s="946">
        <f>B201+1</f>
        <v>94</v>
      </c>
      <c r="C203" s="1002"/>
      <c r="D203" s="1003"/>
      <c r="E203" s="858"/>
      <c r="F203" s="978"/>
      <c r="G203" s="1004"/>
      <c r="H203" s="1005"/>
      <c r="I203" s="981"/>
      <c r="J203" s="982"/>
      <c r="K203" s="981"/>
      <c r="L203" s="982"/>
      <c r="M203" s="1008"/>
      <c r="N203" s="1009"/>
      <c r="O203" s="1010"/>
      <c r="P203" s="1011"/>
      <c r="Q203" s="1011"/>
      <c r="R203" s="1005"/>
      <c r="S203" s="987"/>
      <c r="T203" s="988"/>
      <c r="U203" s="988"/>
      <c r="V203" s="988"/>
      <c r="W203" s="989"/>
      <c r="X203" s="1029" t="s">
        <v>882</v>
      </c>
      <c r="Z203" s="1030"/>
      <c r="AA203" s="1015"/>
      <c r="AB203" s="1016"/>
      <c r="AC203" s="1016"/>
      <c r="AD203" s="1016"/>
      <c r="AE203" s="1016"/>
      <c r="AF203" s="1016"/>
      <c r="AG203" s="1017"/>
      <c r="AH203" s="1015"/>
      <c r="AI203" s="1016"/>
      <c r="AJ203" s="1016"/>
      <c r="AK203" s="1016"/>
      <c r="AL203" s="1016"/>
      <c r="AM203" s="1016"/>
      <c r="AN203" s="1017"/>
      <c r="AO203" s="1015"/>
      <c r="AP203" s="1016"/>
      <c r="AQ203" s="1016"/>
      <c r="AR203" s="1016"/>
      <c r="AS203" s="1016"/>
      <c r="AT203" s="1016"/>
      <c r="AU203" s="1017"/>
      <c r="AV203" s="1015"/>
      <c r="AW203" s="1016"/>
      <c r="AX203" s="1016"/>
      <c r="AY203" s="1016"/>
      <c r="AZ203" s="1016"/>
      <c r="BA203" s="1016"/>
      <c r="BB203" s="1017"/>
      <c r="BC203" s="1015"/>
      <c r="BD203" s="1016"/>
      <c r="BE203" s="1018"/>
      <c r="BF203" s="1019"/>
      <c r="BG203" s="1020"/>
      <c r="BH203" s="1021"/>
      <c r="BI203" s="1022"/>
      <c r="BJ203" s="1023"/>
      <c r="BK203" s="1024"/>
      <c r="BL203" s="1024"/>
      <c r="BM203" s="1024"/>
      <c r="BN203" s="1025"/>
    </row>
    <row r="204" spans="2:66" ht="20.25" customHeight="1">
      <c r="B204" s="975"/>
      <c r="C204" s="976"/>
      <c r="D204" s="977"/>
      <c r="E204" s="858"/>
      <c r="F204" s="978"/>
      <c r="G204" s="1031"/>
      <c r="H204" s="1032"/>
      <c r="I204" s="1033"/>
      <c r="J204" s="1034">
        <f>G203</f>
        <v>0</v>
      </c>
      <c r="K204" s="1033"/>
      <c r="L204" s="1034">
        <f>M203</f>
        <v>0</v>
      </c>
      <c r="M204" s="1035"/>
      <c r="N204" s="1036"/>
      <c r="O204" s="1037"/>
      <c r="P204" s="1038"/>
      <c r="Q204" s="1038"/>
      <c r="R204" s="1032"/>
      <c r="S204" s="987"/>
      <c r="T204" s="988"/>
      <c r="U204" s="988"/>
      <c r="V204" s="988"/>
      <c r="W204" s="989"/>
      <c r="X204" s="1026" t="s">
        <v>885</v>
      </c>
      <c r="Y204" s="1027"/>
      <c r="Z204" s="1028"/>
      <c r="AA204" s="993" t="str">
        <f>IF(AA203="","",VLOOKUP(AA203,'シフト記号表（従来型・ユニット型共通）'!$C$6:$L$47,10,FALSE))</f>
        <v/>
      </c>
      <c r="AB204" s="994" t="str">
        <f>IF(AB203="","",VLOOKUP(AB203,'シフト記号表（従来型・ユニット型共通）'!$C$6:$L$47,10,FALSE))</f>
        <v/>
      </c>
      <c r="AC204" s="994" t="str">
        <f>IF(AC203="","",VLOOKUP(AC203,'シフト記号表（従来型・ユニット型共通）'!$C$6:$L$47,10,FALSE))</f>
        <v/>
      </c>
      <c r="AD204" s="994" t="str">
        <f>IF(AD203="","",VLOOKUP(AD203,'シフト記号表（従来型・ユニット型共通）'!$C$6:$L$47,10,FALSE))</f>
        <v/>
      </c>
      <c r="AE204" s="994" t="str">
        <f>IF(AE203="","",VLOOKUP(AE203,'シフト記号表（従来型・ユニット型共通）'!$C$6:$L$47,10,FALSE))</f>
        <v/>
      </c>
      <c r="AF204" s="994" t="str">
        <f>IF(AF203="","",VLOOKUP(AF203,'シフト記号表（従来型・ユニット型共通）'!$C$6:$L$47,10,FALSE))</f>
        <v/>
      </c>
      <c r="AG204" s="995" t="str">
        <f>IF(AG203="","",VLOOKUP(AG203,'シフト記号表（従来型・ユニット型共通）'!$C$6:$L$47,10,FALSE))</f>
        <v/>
      </c>
      <c r="AH204" s="993" t="str">
        <f>IF(AH203="","",VLOOKUP(AH203,'シフト記号表（従来型・ユニット型共通）'!$C$6:$L$47,10,FALSE))</f>
        <v/>
      </c>
      <c r="AI204" s="994" t="str">
        <f>IF(AI203="","",VLOOKUP(AI203,'シフト記号表（従来型・ユニット型共通）'!$C$6:$L$47,10,FALSE))</f>
        <v/>
      </c>
      <c r="AJ204" s="994" t="str">
        <f>IF(AJ203="","",VLOOKUP(AJ203,'シフト記号表（従来型・ユニット型共通）'!$C$6:$L$47,10,FALSE))</f>
        <v/>
      </c>
      <c r="AK204" s="994" t="str">
        <f>IF(AK203="","",VLOOKUP(AK203,'シフト記号表（従来型・ユニット型共通）'!$C$6:$L$47,10,FALSE))</f>
        <v/>
      </c>
      <c r="AL204" s="994" t="str">
        <f>IF(AL203="","",VLOOKUP(AL203,'シフト記号表（従来型・ユニット型共通）'!$C$6:$L$47,10,FALSE))</f>
        <v/>
      </c>
      <c r="AM204" s="994" t="str">
        <f>IF(AM203="","",VLOOKUP(AM203,'シフト記号表（従来型・ユニット型共通）'!$C$6:$L$47,10,FALSE))</f>
        <v/>
      </c>
      <c r="AN204" s="995" t="str">
        <f>IF(AN203="","",VLOOKUP(AN203,'シフト記号表（従来型・ユニット型共通）'!$C$6:$L$47,10,FALSE))</f>
        <v/>
      </c>
      <c r="AO204" s="993" t="str">
        <f>IF(AO203="","",VLOOKUP(AO203,'シフト記号表（従来型・ユニット型共通）'!$C$6:$L$47,10,FALSE))</f>
        <v/>
      </c>
      <c r="AP204" s="994" t="str">
        <f>IF(AP203="","",VLOOKUP(AP203,'シフト記号表（従来型・ユニット型共通）'!$C$6:$L$47,10,FALSE))</f>
        <v/>
      </c>
      <c r="AQ204" s="994" t="str">
        <f>IF(AQ203="","",VLOOKUP(AQ203,'シフト記号表（従来型・ユニット型共通）'!$C$6:$L$47,10,FALSE))</f>
        <v/>
      </c>
      <c r="AR204" s="994" t="str">
        <f>IF(AR203="","",VLOOKUP(AR203,'シフト記号表（従来型・ユニット型共通）'!$C$6:$L$47,10,FALSE))</f>
        <v/>
      </c>
      <c r="AS204" s="994" t="str">
        <f>IF(AS203="","",VLOOKUP(AS203,'シフト記号表（従来型・ユニット型共通）'!$C$6:$L$47,10,FALSE))</f>
        <v/>
      </c>
      <c r="AT204" s="994" t="str">
        <f>IF(AT203="","",VLOOKUP(AT203,'シフト記号表（従来型・ユニット型共通）'!$C$6:$L$47,10,FALSE))</f>
        <v/>
      </c>
      <c r="AU204" s="995" t="str">
        <f>IF(AU203="","",VLOOKUP(AU203,'シフト記号表（従来型・ユニット型共通）'!$C$6:$L$47,10,FALSE))</f>
        <v/>
      </c>
      <c r="AV204" s="993" t="str">
        <f>IF(AV203="","",VLOOKUP(AV203,'シフト記号表（従来型・ユニット型共通）'!$C$6:$L$47,10,FALSE))</f>
        <v/>
      </c>
      <c r="AW204" s="994" t="str">
        <f>IF(AW203="","",VLOOKUP(AW203,'シフト記号表（従来型・ユニット型共通）'!$C$6:$L$47,10,FALSE))</f>
        <v/>
      </c>
      <c r="AX204" s="994" t="str">
        <f>IF(AX203="","",VLOOKUP(AX203,'シフト記号表（従来型・ユニット型共通）'!$C$6:$L$47,10,FALSE))</f>
        <v/>
      </c>
      <c r="AY204" s="994" t="str">
        <f>IF(AY203="","",VLOOKUP(AY203,'シフト記号表（従来型・ユニット型共通）'!$C$6:$L$47,10,FALSE))</f>
        <v/>
      </c>
      <c r="AZ204" s="994" t="str">
        <f>IF(AZ203="","",VLOOKUP(AZ203,'シフト記号表（従来型・ユニット型共通）'!$C$6:$L$47,10,FALSE))</f>
        <v/>
      </c>
      <c r="BA204" s="994" t="str">
        <f>IF(BA203="","",VLOOKUP(BA203,'シフト記号表（従来型・ユニット型共通）'!$C$6:$L$47,10,FALSE))</f>
        <v/>
      </c>
      <c r="BB204" s="995" t="str">
        <f>IF(BB203="","",VLOOKUP(BB203,'シフト記号表（従来型・ユニット型共通）'!$C$6:$L$47,10,FALSE))</f>
        <v/>
      </c>
      <c r="BC204" s="993" t="str">
        <f>IF(BC203="","",VLOOKUP(BC203,'シフト記号表（従来型・ユニット型共通）'!$C$6:$L$47,10,FALSE))</f>
        <v/>
      </c>
      <c r="BD204" s="994" t="str">
        <f>IF(BD203="","",VLOOKUP(BD203,'シフト記号表（従来型・ユニット型共通）'!$C$6:$L$47,10,FALSE))</f>
        <v/>
      </c>
      <c r="BE204" s="994" t="str">
        <f>IF(BE203="","",VLOOKUP(BE203,'シフト記号表（従来型・ユニット型共通）'!$C$6:$L$47,10,FALSE))</f>
        <v/>
      </c>
      <c r="BF204" s="1039">
        <f>IF($BI$3="４週",SUM(AA204:BB204),IF($BI$3="暦月",SUM(AA204:BE204),""))</f>
        <v>0</v>
      </c>
      <c r="BG204" s="1040"/>
      <c r="BH204" s="1041">
        <f>IF($BI$3="４週",BF204/4,IF($BI$3="暦月",(BF204/($BI$8/7)),""))</f>
        <v>0</v>
      </c>
      <c r="BI204" s="1040"/>
      <c r="BJ204" s="1042"/>
      <c r="BK204" s="1043"/>
      <c r="BL204" s="1043"/>
      <c r="BM204" s="1043"/>
      <c r="BN204" s="1044"/>
    </row>
    <row r="205" spans="2:66" ht="20.25" customHeight="1">
      <c r="B205" s="946">
        <f>B203+1</f>
        <v>95</v>
      </c>
      <c r="C205" s="1002"/>
      <c r="D205" s="1003"/>
      <c r="E205" s="858"/>
      <c r="F205" s="978"/>
      <c r="G205" s="1004"/>
      <c r="H205" s="1005"/>
      <c r="I205" s="981"/>
      <c r="J205" s="982"/>
      <c r="K205" s="981"/>
      <c r="L205" s="982"/>
      <c r="M205" s="1008"/>
      <c r="N205" s="1009"/>
      <c r="O205" s="1010"/>
      <c r="P205" s="1011"/>
      <c r="Q205" s="1011"/>
      <c r="R205" s="1005"/>
      <c r="S205" s="987"/>
      <c r="T205" s="988"/>
      <c r="U205" s="988"/>
      <c r="V205" s="988"/>
      <c r="W205" s="989"/>
      <c r="X205" s="1029" t="s">
        <v>882</v>
      </c>
      <c r="Z205" s="1030"/>
      <c r="AA205" s="1015"/>
      <c r="AB205" s="1016"/>
      <c r="AC205" s="1016"/>
      <c r="AD205" s="1016"/>
      <c r="AE205" s="1016"/>
      <c r="AF205" s="1016"/>
      <c r="AG205" s="1017"/>
      <c r="AH205" s="1015"/>
      <c r="AI205" s="1016"/>
      <c r="AJ205" s="1016"/>
      <c r="AK205" s="1016"/>
      <c r="AL205" s="1016"/>
      <c r="AM205" s="1016"/>
      <c r="AN205" s="1017"/>
      <c r="AO205" s="1015"/>
      <c r="AP205" s="1016"/>
      <c r="AQ205" s="1016"/>
      <c r="AR205" s="1016"/>
      <c r="AS205" s="1016"/>
      <c r="AT205" s="1016"/>
      <c r="AU205" s="1017"/>
      <c r="AV205" s="1015"/>
      <c r="AW205" s="1016"/>
      <c r="AX205" s="1016"/>
      <c r="AY205" s="1016"/>
      <c r="AZ205" s="1016"/>
      <c r="BA205" s="1016"/>
      <c r="BB205" s="1017"/>
      <c r="BC205" s="1015"/>
      <c r="BD205" s="1016"/>
      <c r="BE205" s="1018"/>
      <c r="BF205" s="1019"/>
      <c r="BG205" s="1020"/>
      <c r="BH205" s="1021"/>
      <c r="BI205" s="1022"/>
      <c r="BJ205" s="1023"/>
      <c r="BK205" s="1024"/>
      <c r="BL205" s="1024"/>
      <c r="BM205" s="1024"/>
      <c r="BN205" s="1025"/>
    </row>
    <row r="206" spans="2:66" ht="20.25" customHeight="1">
      <c r="B206" s="975"/>
      <c r="C206" s="976"/>
      <c r="D206" s="977"/>
      <c r="E206" s="858"/>
      <c r="F206" s="978"/>
      <c r="G206" s="1031"/>
      <c r="H206" s="1032"/>
      <c r="I206" s="1033"/>
      <c r="J206" s="1034">
        <f>G205</f>
        <v>0</v>
      </c>
      <c r="K206" s="1033"/>
      <c r="L206" s="1034">
        <f>M205</f>
        <v>0</v>
      </c>
      <c r="M206" s="1035"/>
      <c r="N206" s="1036"/>
      <c r="O206" s="1037"/>
      <c r="P206" s="1038"/>
      <c r="Q206" s="1038"/>
      <c r="R206" s="1032"/>
      <c r="S206" s="987"/>
      <c r="T206" s="988"/>
      <c r="U206" s="988"/>
      <c r="V206" s="988"/>
      <c r="W206" s="989"/>
      <c r="X206" s="1026" t="s">
        <v>885</v>
      </c>
      <c r="Y206" s="1027"/>
      <c r="Z206" s="1028"/>
      <c r="AA206" s="993" t="str">
        <f>IF(AA205="","",VLOOKUP(AA205,'シフト記号表（従来型・ユニット型共通）'!$C$6:$L$47,10,FALSE))</f>
        <v/>
      </c>
      <c r="AB206" s="994" t="str">
        <f>IF(AB205="","",VLOOKUP(AB205,'シフト記号表（従来型・ユニット型共通）'!$C$6:$L$47,10,FALSE))</f>
        <v/>
      </c>
      <c r="AC206" s="994" t="str">
        <f>IF(AC205="","",VLOOKUP(AC205,'シフト記号表（従来型・ユニット型共通）'!$C$6:$L$47,10,FALSE))</f>
        <v/>
      </c>
      <c r="AD206" s="994" t="str">
        <f>IF(AD205="","",VLOOKUP(AD205,'シフト記号表（従来型・ユニット型共通）'!$C$6:$L$47,10,FALSE))</f>
        <v/>
      </c>
      <c r="AE206" s="994" t="str">
        <f>IF(AE205="","",VLOOKUP(AE205,'シフト記号表（従来型・ユニット型共通）'!$C$6:$L$47,10,FALSE))</f>
        <v/>
      </c>
      <c r="AF206" s="994" t="str">
        <f>IF(AF205="","",VLOOKUP(AF205,'シフト記号表（従来型・ユニット型共通）'!$C$6:$L$47,10,FALSE))</f>
        <v/>
      </c>
      <c r="AG206" s="995" t="str">
        <f>IF(AG205="","",VLOOKUP(AG205,'シフト記号表（従来型・ユニット型共通）'!$C$6:$L$47,10,FALSE))</f>
        <v/>
      </c>
      <c r="AH206" s="993" t="str">
        <f>IF(AH205="","",VLOOKUP(AH205,'シフト記号表（従来型・ユニット型共通）'!$C$6:$L$47,10,FALSE))</f>
        <v/>
      </c>
      <c r="AI206" s="994" t="str">
        <f>IF(AI205="","",VLOOKUP(AI205,'シフト記号表（従来型・ユニット型共通）'!$C$6:$L$47,10,FALSE))</f>
        <v/>
      </c>
      <c r="AJ206" s="994" t="str">
        <f>IF(AJ205="","",VLOOKUP(AJ205,'シフト記号表（従来型・ユニット型共通）'!$C$6:$L$47,10,FALSE))</f>
        <v/>
      </c>
      <c r="AK206" s="994" t="str">
        <f>IF(AK205="","",VLOOKUP(AK205,'シフト記号表（従来型・ユニット型共通）'!$C$6:$L$47,10,FALSE))</f>
        <v/>
      </c>
      <c r="AL206" s="994" t="str">
        <f>IF(AL205="","",VLOOKUP(AL205,'シフト記号表（従来型・ユニット型共通）'!$C$6:$L$47,10,FALSE))</f>
        <v/>
      </c>
      <c r="AM206" s="994" t="str">
        <f>IF(AM205="","",VLOOKUP(AM205,'シフト記号表（従来型・ユニット型共通）'!$C$6:$L$47,10,FALSE))</f>
        <v/>
      </c>
      <c r="AN206" s="995" t="str">
        <f>IF(AN205="","",VLOOKUP(AN205,'シフト記号表（従来型・ユニット型共通）'!$C$6:$L$47,10,FALSE))</f>
        <v/>
      </c>
      <c r="AO206" s="993" t="str">
        <f>IF(AO205="","",VLOOKUP(AO205,'シフト記号表（従来型・ユニット型共通）'!$C$6:$L$47,10,FALSE))</f>
        <v/>
      </c>
      <c r="AP206" s="994" t="str">
        <f>IF(AP205="","",VLOOKUP(AP205,'シフト記号表（従来型・ユニット型共通）'!$C$6:$L$47,10,FALSE))</f>
        <v/>
      </c>
      <c r="AQ206" s="994" t="str">
        <f>IF(AQ205="","",VLOOKUP(AQ205,'シフト記号表（従来型・ユニット型共通）'!$C$6:$L$47,10,FALSE))</f>
        <v/>
      </c>
      <c r="AR206" s="994" t="str">
        <f>IF(AR205="","",VLOOKUP(AR205,'シフト記号表（従来型・ユニット型共通）'!$C$6:$L$47,10,FALSE))</f>
        <v/>
      </c>
      <c r="AS206" s="994" t="str">
        <f>IF(AS205="","",VLOOKUP(AS205,'シフト記号表（従来型・ユニット型共通）'!$C$6:$L$47,10,FALSE))</f>
        <v/>
      </c>
      <c r="AT206" s="994" t="str">
        <f>IF(AT205="","",VLOOKUP(AT205,'シフト記号表（従来型・ユニット型共通）'!$C$6:$L$47,10,FALSE))</f>
        <v/>
      </c>
      <c r="AU206" s="995" t="str">
        <f>IF(AU205="","",VLOOKUP(AU205,'シフト記号表（従来型・ユニット型共通）'!$C$6:$L$47,10,FALSE))</f>
        <v/>
      </c>
      <c r="AV206" s="993" t="str">
        <f>IF(AV205="","",VLOOKUP(AV205,'シフト記号表（従来型・ユニット型共通）'!$C$6:$L$47,10,FALSE))</f>
        <v/>
      </c>
      <c r="AW206" s="994" t="str">
        <f>IF(AW205="","",VLOOKUP(AW205,'シフト記号表（従来型・ユニット型共通）'!$C$6:$L$47,10,FALSE))</f>
        <v/>
      </c>
      <c r="AX206" s="994" t="str">
        <f>IF(AX205="","",VLOOKUP(AX205,'シフト記号表（従来型・ユニット型共通）'!$C$6:$L$47,10,FALSE))</f>
        <v/>
      </c>
      <c r="AY206" s="994" t="str">
        <f>IF(AY205="","",VLOOKUP(AY205,'シフト記号表（従来型・ユニット型共通）'!$C$6:$L$47,10,FALSE))</f>
        <v/>
      </c>
      <c r="AZ206" s="994" t="str">
        <f>IF(AZ205="","",VLOOKUP(AZ205,'シフト記号表（従来型・ユニット型共通）'!$C$6:$L$47,10,FALSE))</f>
        <v/>
      </c>
      <c r="BA206" s="994" t="str">
        <f>IF(BA205="","",VLOOKUP(BA205,'シフト記号表（従来型・ユニット型共通）'!$C$6:$L$47,10,FALSE))</f>
        <v/>
      </c>
      <c r="BB206" s="995" t="str">
        <f>IF(BB205="","",VLOOKUP(BB205,'シフト記号表（従来型・ユニット型共通）'!$C$6:$L$47,10,FALSE))</f>
        <v/>
      </c>
      <c r="BC206" s="993" t="str">
        <f>IF(BC205="","",VLOOKUP(BC205,'シフト記号表（従来型・ユニット型共通）'!$C$6:$L$47,10,FALSE))</f>
        <v/>
      </c>
      <c r="BD206" s="994" t="str">
        <f>IF(BD205="","",VLOOKUP(BD205,'シフト記号表（従来型・ユニット型共通）'!$C$6:$L$47,10,FALSE))</f>
        <v/>
      </c>
      <c r="BE206" s="994" t="str">
        <f>IF(BE205="","",VLOOKUP(BE205,'シフト記号表（従来型・ユニット型共通）'!$C$6:$L$47,10,FALSE))</f>
        <v/>
      </c>
      <c r="BF206" s="1039">
        <f>IF($BI$3="４週",SUM(AA206:BB206),IF($BI$3="暦月",SUM(AA206:BE206),""))</f>
        <v>0</v>
      </c>
      <c r="BG206" s="1040"/>
      <c r="BH206" s="1041">
        <f>IF($BI$3="４週",BF206/4,IF($BI$3="暦月",(BF206/($BI$8/7)),""))</f>
        <v>0</v>
      </c>
      <c r="BI206" s="1040"/>
      <c r="BJ206" s="1042"/>
      <c r="BK206" s="1043"/>
      <c r="BL206" s="1043"/>
      <c r="BM206" s="1043"/>
      <c r="BN206" s="1044"/>
    </row>
    <row r="207" spans="2:66" ht="20.25" customHeight="1">
      <c r="B207" s="946">
        <f>B205+1</f>
        <v>96</v>
      </c>
      <c r="C207" s="1002"/>
      <c r="D207" s="1003"/>
      <c r="E207" s="858"/>
      <c r="F207" s="978"/>
      <c r="G207" s="1004"/>
      <c r="H207" s="1005"/>
      <c r="I207" s="981"/>
      <c r="J207" s="982"/>
      <c r="K207" s="981"/>
      <c r="L207" s="982"/>
      <c r="M207" s="1008"/>
      <c r="N207" s="1009"/>
      <c r="O207" s="1010"/>
      <c r="P207" s="1011"/>
      <c r="Q207" s="1011"/>
      <c r="R207" s="1005"/>
      <c r="S207" s="987"/>
      <c r="T207" s="988"/>
      <c r="U207" s="988"/>
      <c r="V207" s="988"/>
      <c r="W207" s="989"/>
      <c r="X207" s="1029" t="s">
        <v>882</v>
      </c>
      <c r="Z207" s="1030"/>
      <c r="AA207" s="1015"/>
      <c r="AB207" s="1016"/>
      <c r="AC207" s="1016"/>
      <c r="AD207" s="1016"/>
      <c r="AE207" s="1016"/>
      <c r="AF207" s="1016"/>
      <c r="AG207" s="1017"/>
      <c r="AH207" s="1015"/>
      <c r="AI207" s="1016"/>
      <c r="AJ207" s="1016"/>
      <c r="AK207" s="1016"/>
      <c r="AL207" s="1016"/>
      <c r="AM207" s="1016"/>
      <c r="AN207" s="1017"/>
      <c r="AO207" s="1015"/>
      <c r="AP207" s="1016"/>
      <c r="AQ207" s="1016"/>
      <c r="AR207" s="1016"/>
      <c r="AS207" s="1016"/>
      <c r="AT207" s="1016"/>
      <c r="AU207" s="1017"/>
      <c r="AV207" s="1015"/>
      <c r="AW207" s="1016"/>
      <c r="AX207" s="1016"/>
      <c r="AY207" s="1016"/>
      <c r="AZ207" s="1016"/>
      <c r="BA207" s="1016"/>
      <c r="BB207" s="1017"/>
      <c r="BC207" s="1015"/>
      <c r="BD207" s="1016"/>
      <c r="BE207" s="1018"/>
      <c r="BF207" s="1019"/>
      <c r="BG207" s="1020"/>
      <c r="BH207" s="1021"/>
      <c r="BI207" s="1022"/>
      <c r="BJ207" s="1023"/>
      <c r="BK207" s="1024"/>
      <c r="BL207" s="1024"/>
      <c r="BM207" s="1024"/>
      <c r="BN207" s="1025"/>
    </row>
    <row r="208" spans="2:66" ht="20.25" customHeight="1">
      <c r="B208" s="975"/>
      <c r="C208" s="976"/>
      <c r="D208" s="977"/>
      <c r="E208" s="858"/>
      <c r="F208" s="978"/>
      <c r="G208" s="1031"/>
      <c r="H208" s="1032"/>
      <c r="I208" s="1033"/>
      <c r="J208" s="1034">
        <f>G207</f>
        <v>0</v>
      </c>
      <c r="K208" s="1033"/>
      <c r="L208" s="1034">
        <f>M207</f>
        <v>0</v>
      </c>
      <c r="M208" s="1035"/>
      <c r="N208" s="1036"/>
      <c r="O208" s="1037"/>
      <c r="P208" s="1038"/>
      <c r="Q208" s="1038"/>
      <c r="R208" s="1032"/>
      <c r="S208" s="987"/>
      <c r="T208" s="988"/>
      <c r="U208" s="988"/>
      <c r="V208" s="988"/>
      <c r="W208" s="989"/>
      <c r="X208" s="1026" t="s">
        <v>885</v>
      </c>
      <c r="Y208" s="1027"/>
      <c r="Z208" s="1028"/>
      <c r="AA208" s="993" t="str">
        <f>IF(AA207="","",VLOOKUP(AA207,'シフト記号表（従来型・ユニット型共通）'!$C$6:$L$47,10,FALSE))</f>
        <v/>
      </c>
      <c r="AB208" s="994" t="str">
        <f>IF(AB207="","",VLOOKUP(AB207,'シフト記号表（従来型・ユニット型共通）'!$C$6:$L$47,10,FALSE))</f>
        <v/>
      </c>
      <c r="AC208" s="994" t="str">
        <f>IF(AC207="","",VLOOKUP(AC207,'シフト記号表（従来型・ユニット型共通）'!$C$6:$L$47,10,FALSE))</f>
        <v/>
      </c>
      <c r="AD208" s="994" t="str">
        <f>IF(AD207="","",VLOOKUP(AD207,'シフト記号表（従来型・ユニット型共通）'!$C$6:$L$47,10,FALSE))</f>
        <v/>
      </c>
      <c r="AE208" s="994" t="str">
        <f>IF(AE207="","",VLOOKUP(AE207,'シフト記号表（従来型・ユニット型共通）'!$C$6:$L$47,10,FALSE))</f>
        <v/>
      </c>
      <c r="AF208" s="994" t="str">
        <f>IF(AF207="","",VLOOKUP(AF207,'シフト記号表（従来型・ユニット型共通）'!$C$6:$L$47,10,FALSE))</f>
        <v/>
      </c>
      <c r="AG208" s="995" t="str">
        <f>IF(AG207="","",VLOOKUP(AG207,'シフト記号表（従来型・ユニット型共通）'!$C$6:$L$47,10,FALSE))</f>
        <v/>
      </c>
      <c r="AH208" s="993" t="str">
        <f>IF(AH207="","",VLOOKUP(AH207,'シフト記号表（従来型・ユニット型共通）'!$C$6:$L$47,10,FALSE))</f>
        <v/>
      </c>
      <c r="AI208" s="994" t="str">
        <f>IF(AI207="","",VLOOKUP(AI207,'シフト記号表（従来型・ユニット型共通）'!$C$6:$L$47,10,FALSE))</f>
        <v/>
      </c>
      <c r="AJ208" s="994" t="str">
        <f>IF(AJ207="","",VLOOKUP(AJ207,'シフト記号表（従来型・ユニット型共通）'!$C$6:$L$47,10,FALSE))</f>
        <v/>
      </c>
      <c r="AK208" s="994" t="str">
        <f>IF(AK207="","",VLOOKUP(AK207,'シフト記号表（従来型・ユニット型共通）'!$C$6:$L$47,10,FALSE))</f>
        <v/>
      </c>
      <c r="AL208" s="994" t="str">
        <f>IF(AL207="","",VLOOKUP(AL207,'シフト記号表（従来型・ユニット型共通）'!$C$6:$L$47,10,FALSE))</f>
        <v/>
      </c>
      <c r="AM208" s="994" t="str">
        <f>IF(AM207="","",VLOOKUP(AM207,'シフト記号表（従来型・ユニット型共通）'!$C$6:$L$47,10,FALSE))</f>
        <v/>
      </c>
      <c r="AN208" s="995" t="str">
        <f>IF(AN207="","",VLOOKUP(AN207,'シフト記号表（従来型・ユニット型共通）'!$C$6:$L$47,10,FALSE))</f>
        <v/>
      </c>
      <c r="AO208" s="993" t="str">
        <f>IF(AO207="","",VLOOKUP(AO207,'シフト記号表（従来型・ユニット型共通）'!$C$6:$L$47,10,FALSE))</f>
        <v/>
      </c>
      <c r="AP208" s="994" t="str">
        <f>IF(AP207="","",VLOOKUP(AP207,'シフト記号表（従来型・ユニット型共通）'!$C$6:$L$47,10,FALSE))</f>
        <v/>
      </c>
      <c r="AQ208" s="994" t="str">
        <f>IF(AQ207="","",VLOOKUP(AQ207,'シフト記号表（従来型・ユニット型共通）'!$C$6:$L$47,10,FALSE))</f>
        <v/>
      </c>
      <c r="AR208" s="994" t="str">
        <f>IF(AR207="","",VLOOKUP(AR207,'シフト記号表（従来型・ユニット型共通）'!$C$6:$L$47,10,FALSE))</f>
        <v/>
      </c>
      <c r="AS208" s="994" t="str">
        <f>IF(AS207="","",VLOOKUP(AS207,'シフト記号表（従来型・ユニット型共通）'!$C$6:$L$47,10,FALSE))</f>
        <v/>
      </c>
      <c r="AT208" s="994" t="str">
        <f>IF(AT207="","",VLOOKUP(AT207,'シフト記号表（従来型・ユニット型共通）'!$C$6:$L$47,10,FALSE))</f>
        <v/>
      </c>
      <c r="AU208" s="995" t="str">
        <f>IF(AU207="","",VLOOKUP(AU207,'シフト記号表（従来型・ユニット型共通）'!$C$6:$L$47,10,FALSE))</f>
        <v/>
      </c>
      <c r="AV208" s="993" t="str">
        <f>IF(AV207="","",VLOOKUP(AV207,'シフト記号表（従来型・ユニット型共通）'!$C$6:$L$47,10,FALSE))</f>
        <v/>
      </c>
      <c r="AW208" s="994" t="str">
        <f>IF(AW207="","",VLOOKUP(AW207,'シフト記号表（従来型・ユニット型共通）'!$C$6:$L$47,10,FALSE))</f>
        <v/>
      </c>
      <c r="AX208" s="994" t="str">
        <f>IF(AX207="","",VLOOKUP(AX207,'シフト記号表（従来型・ユニット型共通）'!$C$6:$L$47,10,FALSE))</f>
        <v/>
      </c>
      <c r="AY208" s="994" t="str">
        <f>IF(AY207="","",VLOOKUP(AY207,'シフト記号表（従来型・ユニット型共通）'!$C$6:$L$47,10,FALSE))</f>
        <v/>
      </c>
      <c r="AZ208" s="994" t="str">
        <f>IF(AZ207="","",VLOOKUP(AZ207,'シフト記号表（従来型・ユニット型共通）'!$C$6:$L$47,10,FALSE))</f>
        <v/>
      </c>
      <c r="BA208" s="994" t="str">
        <f>IF(BA207="","",VLOOKUP(BA207,'シフト記号表（従来型・ユニット型共通）'!$C$6:$L$47,10,FALSE))</f>
        <v/>
      </c>
      <c r="BB208" s="995" t="str">
        <f>IF(BB207="","",VLOOKUP(BB207,'シフト記号表（従来型・ユニット型共通）'!$C$6:$L$47,10,FALSE))</f>
        <v/>
      </c>
      <c r="BC208" s="993" t="str">
        <f>IF(BC207="","",VLOOKUP(BC207,'シフト記号表（従来型・ユニット型共通）'!$C$6:$L$47,10,FALSE))</f>
        <v/>
      </c>
      <c r="BD208" s="994" t="str">
        <f>IF(BD207="","",VLOOKUP(BD207,'シフト記号表（従来型・ユニット型共通）'!$C$6:$L$47,10,FALSE))</f>
        <v/>
      </c>
      <c r="BE208" s="994" t="str">
        <f>IF(BE207="","",VLOOKUP(BE207,'シフト記号表（従来型・ユニット型共通）'!$C$6:$L$47,10,FALSE))</f>
        <v/>
      </c>
      <c r="BF208" s="1039">
        <f>IF($BI$3="４週",SUM(AA208:BB208),IF($BI$3="暦月",SUM(AA208:BE208),""))</f>
        <v>0</v>
      </c>
      <c r="BG208" s="1040"/>
      <c r="BH208" s="1041">
        <f>IF($BI$3="４週",BF208/4,IF($BI$3="暦月",(BF208/($BI$8/7)),""))</f>
        <v>0</v>
      </c>
      <c r="BI208" s="1040"/>
      <c r="BJ208" s="1042"/>
      <c r="BK208" s="1043"/>
      <c r="BL208" s="1043"/>
      <c r="BM208" s="1043"/>
      <c r="BN208" s="1044"/>
    </row>
    <row r="209" spans="2:66" ht="20.25" customHeight="1">
      <c r="B209" s="946">
        <f>B207+1</f>
        <v>97</v>
      </c>
      <c r="C209" s="1002"/>
      <c r="D209" s="1003"/>
      <c r="E209" s="858"/>
      <c r="F209" s="978"/>
      <c r="G209" s="1004"/>
      <c r="H209" s="1005"/>
      <c r="I209" s="981"/>
      <c r="J209" s="982"/>
      <c r="K209" s="981"/>
      <c r="L209" s="982"/>
      <c r="M209" s="1008"/>
      <c r="N209" s="1009"/>
      <c r="O209" s="1010"/>
      <c r="P209" s="1011"/>
      <c r="Q209" s="1011"/>
      <c r="R209" s="1005"/>
      <c r="S209" s="987"/>
      <c r="T209" s="988"/>
      <c r="U209" s="988"/>
      <c r="V209" s="988"/>
      <c r="W209" s="989"/>
      <c r="X209" s="1029" t="s">
        <v>882</v>
      </c>
      <c r="Z209" s="1030"/>
      <c r="AA209" s="1015"/>
      <c r="AB209" s="1016"/>
      <c r="AC209" s="1016"/>
      <c r="AD209" s="1016"/>
      <c r="AE209" s="1016"/>
      <c r="AF209" s="1016"/>
      <c r="AG209" s="1017"/>
      <c r="AH209" s="1015"/>
      <c r="AI209" s="1016"/>
      <c r="AJ209" s="1016"/>
      <c r="AK209" s="1016"/>
      <c r="AL209" s="1016"/>
      <c r="AM209" s="1016"/>
      <c r="AN209" s="1017"/>
      <c r="AO209" s="1015"/>
      <c r="AP209" s="1016"/>
      <c r="AQ209" s="1016"/>
      <c r="AR209" s="1016"/>
      <c r="AS209" s="1016"/>
      <c r="AT209" s="1016"/>
      <c r="AU209" s="1017"/>
      <c r="AV209" s="1015"/>
      <c r="AW209" s="1016"/>
      <c r="AX209" s="1016"/>
      <c r="AY209" s="1016"/>
      <c r="AZ209" s="1016"/>
      <c r="BA209" s="1016"/>
      <c r="BB209" s="1017"/>
      <c r="BC209" s="1015"/>
      <c r="BD209" s="1016"/>
      <c r="BE209" s="1018"/>
      <c r="BF209" s="1019"/>
      <c r="BG209" s="1020"/>
      <c r="BH209" s="1021"/>
      <c r="BI209" s="1022"/>
      <c r="BJ209" s="1023"/>
      <c r="BK209" s="1024"/>
      <c r="BL209" s="1024"/>
      <c r="BM209" s="1024"/>
      <c r="BN209" s="1025"/>
    </row>
    <row r="210" spans="2:66" ht="20.25" customHeight="1">
      <c r="B210" s="975"/>
      <c r="C210" s="976"/>
      <c r="D210" s="977"/>
      <c r="E210" s="858"/>
      <c r="F210" s="978"/>
      <c r="G210" s="1031"/>
      <c r="H210" s="1032"/>
      <c r="I210" s="1033"/>
      <c r="J210" s="1034">
        <f>G209</f>
        <v>0</v>
      </c>
      <c r="K210" s="1033"/>
      <c r="L210" s="1034">
        <f>M209</f>
        <v>0</v>
      </c>
      <c r="M210" s="1035"/>
      <c r="N210" s="1036"/>
      <c r="O210" s="1037"/>
      <c r="P210" s="1038"/>
      <c r="Q210" s="1038"/>
      <c r="R210" s="1032"/>
      <c r="S210" s="987"/>
      <c r="T210" s="988"/>
      <c r="U210" s="988"/>
      <c r="V210" s="988"/>
      <c r="W210" s="989"/>
      <c r="X210" s="1026" t="s">
        <v>885</v>
      </c>
      <c r="Y210" s="1027"/>
      <c r="Z210" s="1028"/>
      <c r="AA210" s="993" t="str">
        <f>IF(AA209="","",VLOOKUP(AA209,'シフト記号表（従来型・ユニット型共通）'!$C$6:$L$47,10,FALSE))</f>
        <v/>
      </c>
      <c r="AB210" s="994" t="str">
        <f>IF(AB209="","",VLOOKUP(AB209,'シフト記号表（従来型・ユニット型共通）'!$C$6:$L$47,10,FALSE))</f>
        <v/>
      </c>
      <c r="AC210" s="994" t="str">
        <f>IF(AC209="","",VLOOKUP(AC209,'シフト記号表（従来型・ユニット型共通）'!$C$6:$L$47,10,FALSE))</f>
        <v/>
      </c>
      <c r="AD210" s="994" t="str">
        <f>IF(AD209="","",VLOOKUP(AD209,'シフト記号表（従来型・ユニット型共通）'!$C$6:$L$47,10,FALSE))</f>
        <v/>
      </c>
      <c r="AE210" s="994" t="str">
        <f>IF(AE209="","",VLOOKUP(AE209,'シフト記号表（従来型・ユニット型共通）'!$C$6:$L$47,10,FALSE))</f>
        <v/>
      </c>
      <c r="AF210" s="994" t="str">
        <f>IF(AF209="","",VLOOKUP(AF209,'シフト記号表（従来型・ユニット型共通）'!$C$6:$L$47,10,FALSE))</f>
        <v/>
      </c>
      <c r="AG210" s="995" t="str">
        <f>IF(AG209="","",VLOOKUP(AG209,'シフト記号表（従来型・ユニット型共通）'!$C$6:$L$47,10,FALSE))</f>
        <v/>
      </c>
      <c r="AH210" s="993" t="str">
        <f>IF(AH209="","",VLOOKUP(AH209,'シフト記号表（従来型・ユニット型共通）'!$C$6:$L$47,10,FALSE))</f>
        <v/>
      </c>
      <c r="AI210" s="994" t="str">
        <f>IF(AI209="","",VLOOKUP(AI209,'シフト記号表（従来型・ユニット型共通）'!$C$6:$L$47,10,FALSE))</f>
        <v/>
      </c>
      <c r="AJ210" s="994" t="str">
        <f>IF(AJ209="","",VLOOKUP(AJ209,'シフト記号表（従来型・ユニット型共通）'!$C$6:$L$47,10,FALSE))</f>
        <v/>
      </c>
      <c r="AK210" s="994" t="str">
        <f>IF(AK209="","",VLOOKUP(AK209,'シフト記号表（従来型・ユニット型共通）'!$C$6:$L$47,10,FALSE))</f>
        <v/>
      </c>
      <c r="AL210" s="994" t="str">
        <f>IF(AL209="","",VLOOKUP(AL209,'シフト記号表（従来型・ユニット型共通）'!$C$6:$L$47,10,FALSE))</f>
        <v/>
      </c>
      <c r="AM210" s="994" t="str">
        <f>IF(AM209="","",VLOOKUP(AM209,'シフト記号表（従来型・ユニット型共通）'!$C$6:$L$47,10,FALSE))</f>
        <v/>
      </c>
      <c r="AN210" s="995" t="str">
        <f>IF(AN209="","",VLOOKUP(AN209,'シフト記号表（従来型・ユニット型共通）'!$C$6:$L$47,10,FALSE))</f>
        <v/>
      </c>
      <c r="AO210" s="993" t="str">
        <f>IF(AO209="","",VLOOKUP(AO209,'シフト記号表（従来型・ユニット型共通）'!$C$6:$L$47,10,FALSE))</f>
        <v/>
      </c>
      <c r="AP210" s="994" t="str">
        <f>IF(AP209="","",VLOOKUP(AP209,'シフト記号表（従来型・ユニット型共通）'!$C$6:$L$47,10,FALSE))</f>
        <v/>
      </c>
      <c r="AQ210" s="994" t="str">
        <f>IF(AQ209="","",VLOOKUP(AQ209,'シフト記号表（従来型・ユニット型共通）'!$C$6:$L$47,10,FALSE))</f>
        <v/>
      </c>
      <c r="AR210" s="994" t="str">
        <f>IF(AR209="","",VLOOKUP(AR209,'シフト記号表（従来型・ユニット型共通）'!$C$6:$L$47,10,FALSE))</f>
        <v/>
      </c>
      <c r="AS210" s="994" t="str">
        <f>IF(AS209="","",VLOOKUP(AS209,'シフト記号表（従来型・ユニット型共通）'!$C$6:$L$47,10,FALSE))</f>
        <v/>
      </c>
      <c r="AT210" s="994" t="str">
        <f>IF(AT209="","",VLOOKUP(AT209,'シフト記号表（従来型・ユニット型共通）'!$C$6:$L$47,10,FALSE))</f>
        <v/>
      </c>
      <c r="AU210" s="995" t="str">
        <f>IF(AU209="","",VLOOKUP(AU209,'シフト記号表（従来型・ユニット型共通）'!$C$6:$L$47,10,FALSE))</f>
        <v/>
      </c>
      <c r="AV210" s="993" t="str">
        <f>IF(AV209="","",VLOOKUP(AV209,'シフト記号表（従来型・ユニット型共通）'!$C$6:$L$47,10,FALSE))</f>
        <v/>
      </c>
      <c r="AW210" s="994" t="str">
        <f>IF(AW209="","",VLOOKUP(AW209,'シフト記号表（従来型・ユニット型共通）'!$C$6:$L$47,10,FALSE))</f>
        <v/>
      </c>
      <c r="AX210" s="994" t="str">
        <f>IF(AX209="","",VLOOKUP(AX209,'シフト記号表（従来型・ユニット型共通）'!$C$6:$L$47,10,FALSE))</f>
        <v/>
      </c>
      <c r="AY210" s="994" t="str">
        <f>IF(AY209="","",VLOOKUP(AY209,'シフト記号表（従来型・ユニット型共通）'!$C$6:$L$47,10,FALSE))</f>
        <v/>
      </c>
      <c r="AZ210" s="994" t="str">
        <f>IF(AZ209="","",VLOOKUP(AZ209,'シフト記号表（従来型・ユニット型共通）'!$C$6:$L$47,10,FALSE))</f>
        <v/>
      </c>
      <c r="BA210" s="994" t="str">
        <f>IF(BA209="","",VLOOKUP(BA209,'シフト記号表（従来型・ユニット型共通）'!$C$6:$L$47,10,FALSE))</f>
        <v/>
      </c>
      <c r="BB210" s="995" t="str">
        <f>IF(BB209="","",VLOOKUP(BB209,'シフト記号表（従来型・ユニット型共通）'!$C$6:$L$47,10,FALSE))</f>
        <v/>
      </c>
      <c r="BC210" s="993" t="str">
        <f>IF(BC209="","",VLOOKUP(BC209,'シフト記号表（従来型・ユニット型共通）'!$C$6:$L$47,10,FALSE))</f>
        <v/>
      </c>
      <c r="BD210" s="994" t="str">
        <f>IF(BD209="","",VLOOKUP(BD209,'シフト記号表（従来型・ユニット型共通）'!$C$6:$L$47,10,FALSE))</f>
        <v/>
      </c>
      <c r="BE210" s="994" t="str">
        <f>IF(BE209="","",VLOOKUP(BE209,'シフト記号表（従来型・ユニット型共通）'!$C$6:$L$47,10,FALSE))</f>
        <v/>
      </c>
      <c r="BF210" s="1039">
        <f>IF($BI$3="４週",SUM(AA210:BB210),IF($BI$3="暦月",SUM(AA210:BE210),""))</f>
        <v>0</v>
      </c>
      <c r="BG210" s="1040"/>
      <c r="BH210" s="1041">
        <f>IF($BI$3="４週",BF210/4,IF($BI$3="暦月",(BF210/($BI$8/7)),""))</f>
        <v>0</v>
      </c>
      <c r="BI210" s="1040"/>
      <c r="BJ210" s="1042"/>
      <c r="BK210" s="1043"/>
      <c r="BL210" s="1043"/>
      <c r="BM210" s="1043"/>
      <c r="BN210" s="1044"/>
    </row>
    <row r="211" spans="2:66" ht="20.25" customHeight="1">
      <c r="B211" s="946">
        <f>B209+1</f>
        <v>98</v>
      </c>
      <c r="C211" s="1002"/>
      <c r="D211" s="1003"/>
      <c r="E211" s="858"/>
      <c r="F211" s="978"/>
      <c r="G211" s="1004"/>
      <c r="H211" s="1005"/>
      <c r="I211" s="981"/>
      <c r="J211" s="982"/>
      <c r="K211" s="981"/>
      <c r="L211" s="982"/>
      <c r="M211" s="1008"/>
      <c r="N211" s="1009"/>
      <c r="O211" s="1010"/>
      <c r="P211" s="1011"/>
      <c r="Q211" s="1011"/>
      <c r="R211" s="1005"/>
      <c r="S211" s="987"/>
      <c r="T211" s="988"/>
      <c r="U211" s="988"/>
      <c r="V211" s="988"/>
      <c r="W211" s="989"/>
      <c r="X211" s="1029" t="s">
        <v>882</v>
      </c>
      <c r="Z211" s="1030"/>
      <c r="AA211" s="1015"/>
      <c r="AB211" s="1016"/>
      <c r="AC211" s="1016"/>
      <c r="AD211" s="1016"/>
      <c r="AE211" s="1016"/>
      <c r="AF211" s="1016"/>
      <c r="AG211" s="1017"/>
      <c r="AH211" s="1015"/>
      <c r="AI211" s="1016"/>
      <c r="AJ211" s="1016"/>
      <c r="AK211" s="1016"/>
      <c r="AL211" s="1016"/>
      <c r="AM211" s="1016"/>
      <c r="AN211" s="1017"/>
      <c r="AO211" s="1015"/>
      <c r="AP211" s="1016"/>
      <c r="AQ211" s="1016"/>
      <c r="AR211" s="1016"/>
      <c r="AS211" s="1016"/>
      <c r="AT211" s="1016"/>
      <c r="AU211" s="1017"/>
      <c r="AV211" s="1015"/>
      <c r="AW211" s="1016"/>
      <c r="AX211" s="1016"/>
      <c r="AY211" s="1016"/>
      <c r="AZ211" s="1016"/>
      <c r="BA211" s="1016"/>
      <c r="BB211" s="1017"/>
      <c r="BC211" s="1015"/>
      <c r="BD211" s="1016"/>
      <c r="BE211" s="1018"/>
      <c r="BF211" s="1019"/>
      <c r="BG211" s="1020"/>
      <c r="BH211" s="1021"/>
      <c r="BI211" s="1022"/>
      <c r="BJ211" s="1023"/>
      <c r="BK211" s="1024"/>
      <c r="BL211" s="1024"/>
      <c r="BM211" s="1024"/>
      <c r="BN211" s="1025"/>
    </row>
    <row r="212" spans="2:66" ht="20.25" customHeight="1">
      <c r="B212" s="975"/>
      <c r="C212" s="976"/>
      <c r="D212" s="977"/>
      <c r="E212" s="858"/>
      <c r="F212" s="978"/>
      <c r="G212" s="1031"/>
      <c r="H212" s="1032"/>
      <c r="I212" s="1033"/>
      <c r="J212" s="1034">
        <f>G211</f>
        <v>0</v>
      </c>
      <c r="K212" s="1033"/>
      <c r="L212" s="1034">
        <f>M211</f>
        <v>0</v>
      </c>
      <c r="M212" s="1035"/>
      <c r="N212" s="1036"/>
      <c r="O212" s="1037"/>
      <c r="P212" s="1038"/>
      <c r="Q212" s="1038"/>
      <c r="R212" s="1032"/>
      <c r="S212" s="987"/>
      <c r="T212" s="988"/>
      <c r="U212" s="988"/>
      <c r="V212" s="988"/>
      <c r="W212" s="989"/>
      <c r="X212" s="1026" t="s">
        <v>885</v>
      </c>
      <c r="Y212" s="1027"/>
      <c r="Z212" s="1028"/>
      <c r="AA212" s="993" t="str">
        <f>IF(AA211="","",VLOOKUP(AA211,'シフト記号表（従来型・ユニット型共通）'!$C$6:$L$47,10,FALSE))</f>
        <v/>
      </c>
      <c r="AB212" s="994" t="str">
        <f>IF(AB211="","",VLOOKUP(AB211,'シフト記号表（従来型・ユニット型共通）'!$C$6:$L$47,10,FALSE))</f>
        <v/>
      </c>
      <c r="AC212" s="994" t="str">
        <f>IF(AC211="","",VLOOKUP(AC211,'シフト記号表（従来型・ユニット型共通）'!$C$6:$L$47,10,FALSE))</f>
        <v/>
      </c>
      <c r="AD212" s="994" t="str">
        <f>IF(AD211="","",VLOOKUP(AD211,'シフト記号表（従来型・ユニット型共通）'!$C$6:$L$47,10,FALSE))</f>
        <v/>
      </c>
      <c r="AE212" s="994" t="str">
        <f>IF(AE211="","",VLOOKUP(AE211,'シフト記号表（従来型・ユニット型共通）'!$C$6:$L$47,10,FALSE))</f>
        <v/>
      </c>
      <c r="AF212" s="994" t="str">
        <f>IF(AF211="","",VLOOKUP(AF211,'シフト記号表（従来型・ユニット型共通）'!$C$6:$L$47,10,FALSE))</f>
        <v/>
      </c>
      <c r="AG212" s="995" t="str">
        <f>IF(AG211="","",VLOOKUP(AG211,'シフト記号表（従来型・ユニット型共通）'!$C$6:$L$47,10,FALSE))</f>
        <v/>
      </c>
      <c r="AH212" s="993" t="str">
        <f>IF(AH211="","",VLOOKUP(AH211,'シフト記号表（従来型・ユニット型共通）'!$C$6:$L$47,10,FALSE))</f>
        <v/>
      </c>
      <c r="AI212" s="994" t="str">
        <f>IF(AI211="","",VLOOKUP(AI211,'シフト記号表（従来型・ユニット型共通）'!$C$6:$L$47,10,FALSE))</f>
        <v/>
      </c>
      <c r="AJ212" s="994" t="str">
        <f>IF(AJ211="","",VLOOKUP(AJ211,'シフト記号表（従来型・ユニット型共通）'!$C$6:$L$47,10,FALSE))</f>
        <v/>
      </c>
      <c r="AK212" s="994" t="str">
        <f>IF(AK211="","",VLOOKUP(AK211,'シフト記号表（従来型・ユニット型共通）'!$C$6:$L$47,10,FALSE))</f>
        <v/>
      </c>
      <c r="AL212" s="994" t="str">
        <f>IF(AL211="","",VLOOKUP(AL211,'シフト記号表（従来型・ユニット型共通）'!$C$6:$L$47,10,FALSE))</f>
        <v/>
      </c>
      <c r="AM212" s="994" t="str">
        <f>IF(AM211="","",VLOOKUP(AM211,'シフト記号表（従来型・ユニット型共通）'!$C$6:$L$47,10,FALSE))</f>
        <v/>
      </c>
      <c r="AN212" s="995" t="str">
        <f>IF(AN211="","",VLOOKUP(AN211,'シフト記号表（従来型・ユニット型共通）'!$C$6:$L$47,10,FALSE))</f>
        <v/>
      </c>
      <c r="AO212" s="993" t="str">
        <f>IF(AO211="","",VLOOKUP(AO211,'シフト記号表（従来型・ユニット型共通）'!$C$6:$L$47,10,FALSE))</f>
        <v/>
      </c>
      <c r="AP212" s="994" t="str">
        <f>IF(AP211="","",VLOOKUP(AP211,'シフト記号表（従来型・ユニット型共通）'!$C$6:$L$47,10,FALSE))</f>
        <v/>
      </c>
      <c r="AQ212" s="994" t="str">
        <f>IF(AQ211="","",VLOOKUP(AQ211,'シフト記号表（従来型・ユニット型共通）'!$C$6:$L$47,10,FALSE))</f>
        <v/>
      </c>
      <c r="AR212" s="994" t="str">
        <f>IF(AR211="","",VLOOKUP(AR211,'シフト記号表（従来型・ユニット型共通）'!$C$6:$L$47,10,FALSE))</f>
        <v/>
      </c>
      <c r="AS212" s="994" t="str">
        <f>IF(AS211="","",VLOOKUP(AS211,'シフト記号表（従来型・ユニット型共通）'!$C$6:$L$47,10,FALSE))</f>
        <v/>
      </c>
      <c r="AT212" s="994" t="str">
        <f>IF(AT211="","",VLOOKUP(AT211,'シフト記号表（従来型・ユニット型共通）'!$C$6:$L$47,10,FALSE))</f>
        <v/>
      </c>
      <c r="AU212" s="995" t="str">
        <f>IF(AU211="","",VLOOKUP(AU211,'シフト記号表（従来型・ユニット型共通）'!$C$6:$L$47,10,FALSE))</f>
        <v/>
      </c>
      <c r="AV212" s="993" t="str">
        <f>IF(AV211="","",VLOOKUP(AV211,'シフト記号表（従来型・ユニット型共通）'!$C$6:$L$47,10,FALSE))</f>
        <v/>
      </c>
      <c r="AW212" s="994" t="str">
        <f>IF(AW211="","",VLOOKUP(AW211,'シフト記号表（従来型・ユニット型共通）'!$C$6:$L$47,10,FALSE))</f>
        <v/>
      </c>
      <c r="AX212" s="994" t="str">
        <f>IF(AX211="","",VLOOKUP(AX211,'シフト記号表（従来型・ユニット型共通）'!$C$6:$L$47,10,FALSE))</f>
        <v/>
      </c>
      <c r="AY212" s="994" t="str">
        <f>IF(AY211="","",VLOOKUP(AY211,'シフト記号表（従来型・ユニット型共通）'!$C$6:$L$47,10,FALSE))</f>
        <v/>
      </c>
      <c r="AZ212" s="994" t="str">
        <f>IF(AZ211="","",VLOOKUP(AZ211,'シフト記号表（従来型・ユニット型共通）'!$C$6:$L$47,10,FALSE))</f>
        <v/>
      </c>
      <c r="BA212" s="994" t="str">
        <f>IF(BA211="","",VLOOKUP(BA211,'シフト記号表（従来型・ユニット型共通）'!$C$6:$L$47,10,FALSE))</f>
        <v/>
      </c>
      <c r="BB212" s="995" t="str">
        <f>IF(BB211="","",VLOOKUP(BB211,'シフト記号表（従来型・ユニット型共通）'!$C$6:$L$47,10,FALSE))</f>
        <v/>
      </c>
      <c r="BC212" s="993" t="str">
        <f>IF(BC211="","",VLOOKUP(BC211,'シフト記号表（従来型・ユニット型共通）'!$C$6:$L$47,10,FALSE))</f>
        <v/>
      </c>
      <c r="BD212" s="994" t="str">
        <f>IF(BD211="","",VLOOKUP(BD211,'シフト記号表（従来型・ユニット型共通）'!$C$6:$L$47,10,FALSE))</f>
        <v/>
      </c>
      <c r="BE212" s="994" t="str">
        <f>IF(BE211="","",VLOOKUP(BE211,'シフト記号表（従来型・ユニット型共通）'!$C$6:$L$47,10,FALSE))</f>
        <v/>
      </c>
      <c r="BF212" s="1039">
        <f>IF($BI$3="４週",SUM(AA212:BB212),IF($BI$3="暦月",SUM(AA212:BE212),""))</f>
        <v>0</v>
      </c>
      <c r="BG212" s="1040"/>
      <c r="BH212" s="1041">
        <f>IF($BI$3="４週",BF212/4,IF($BI$3="暦月",(BF212/($BI$8/7)),""))</f>
        <v>0</v>
      </c>
      <c r="BI212" s="1040"/>
      <c r="BJ212" s="1042"/>
      <c r="BK212" s="1043"/>
      <c r="BL212" s="1043"/>
      <c r="BM212" s="1043"/>
      <c r="BN212" s="1044"/>
    </row>
    <row r="213" spans="2:66" ht="20.25" customHeight="1">
      <c r="B213" s="946">
        <f>B211+1</f>
        <v>99</v>
      </c>
      <c r="C213" s="1002"/>
      <c r="D213" s="1003"/>
      <c r="E213" s="858"/>
      <c r="F213" s="978"/>
      <c r="G213" s="1004"/>
      <c r="H213" s="1005"/>
      <c r="I213" s="981"/>
      <c r="J213" s="982"/>
      <c r="K213" s="981"/>
      <c r="L213" s="982"/>
      <c r="M213" s="1008"/>
      <c r="N213" s="1009"/>
      <c r="O213" s="1010"/>
      <c r="P213" s="1011"/>
      <c r="Q213" s="1011"/>
      <c r="R213" s="1005"/>
      <c r="S213" s="987"/>
      <c r="T213" s="988"/>
      <c r="U213" s="988"/>
      <c r="V213" s="988"/>
      <c r="W213" s="989"/>
      <c r="X213" s="1029" t="s">
        <v>882</v>
      </c>
      <c r="Z213" s="1030"/>
      <c r="AA213" s="1015"/>
      <c r="AB213" s="1016"/>
      <c r="AC213" s="1016"/>
      <c r="AD213" s="1016"/>
      <c r="AE213" s="1016"/>
      <c r="AF213" s="1016"/>
      <c r="AG213" s="1017"/>
      <c r="AH213" s="1015"/>
      <c r="AI213" s="1016"/>
      <c r="AJ213" s="1016"/>
      <c r="AK213" s="1016"/>
      <c r="AL213" s="1016"/>
      <c r="AM213" s="1016"/>
      <c r="AN213" s="1017"/>
      <c r="AO213" s="1015"/>
      <c r="AP213" s="1016"/>
      <c r="AQ213" s="1016"/>
      <c r="AR213" s="1016"/>
      <c r="AS213" s="1016"/>
      <c r="AT213" s="1016"/>
      <c r="AU213" s="1017"/>
      <c r="AV213" s="1015"/>
      <c r="AW213" s="1016"/>
      <c r="AX213" s="1016"/>
      <c r="AY213" s="1016"/>
      <c r="AZ213" s="1016"/>
      <c r="BA213" s="1016"/>
      <c r="BB213" s="1017"/>
      <c r="BC213" s="1015"/>
      <c r="BD213" s="1016"/>
      <c r="BE213" s="1018"/>
      <c r="BF213" s="1019"/>
      <c r="BG213" s="1020"/>
      <c r="BH213" s="1021"/>
      <c r="BI213" s="1022"/>
      <c r="BJ213" s="1023"/>
      <c r="BK213" s="1024"/>
      <c r="BL213" s="1024"/>
      <c r="BM213" s="1024"/>
      <c r="BN213" s="1025"/>
    </row>
    <row r="214" spans="2:66" ht="20.25" customHeight="1">
      <c r="B214" s="975"/>
      <c r="C214" s="976"/>
      <c r="D214" s="977"/>
      <c r="E214" s="858"/>
      <c r="F214" s="978"/>
      <c r="G214" s="1031"/>
      <c r="H214" s="1032"/>
      <c r="I214" s="1033"/>
      <c r="J214" s="1034">
        <f>G213</f>
        <v>0</v>
      </c>
      <c r="K214" s="1033"/>
      <c r="L214" s="1034">
        <f>M213</f>
        <v>0</v>
      </c>
      <c r="M214" s="1035"/>
      <c r="N214" s="1036"/>
      <c r="O214" s="1037"/>
      <c r="P214" s="1038"/>
      <c r="Q214" s="1038"/>
      <c r="R214" s="1032"/>
      <c r="S214" s="987"/>
      <c r="T214" s="988"/>
      <c r="U214" s="988"/>
      <c r="V214" s="988"/>
      <c r="W214" s="989"/>
      <c r="X214" s="1026" t="s">
        <v>885</v>
      </c>
      <c r="Y214" s="1027"/>
      <c r="Z214" s="1028"/>
      <c r="AA214" s="993" t="str">
        <f>IF(AA213="","",VLOOKUP(AA213,'シフト記号表（従来型・ユニット型共通）'!$C$6:$L$47,10,FALSE))</f>
        <v/>
      </c>
      <c r="AB214" s="994" t="str">
        <f>IF(AB213="","",VLOOKUP(AB213,'シフト記号表（従来型・ユニット型共通）'!$C$6:$L$47,10,FALSE))</f>
        <v/>
      </c>
      <c r="AC214" s="994" t="str">
        <f>IF(AC213="","",VLOOKUP(AC213,'シフト記号表（従来型・ユニット型共通）'!$C$6:$L$47,10,FALSE))</f>
        <v/>
      </c>
      <c r="AD214" s="994" t="str">
        <f>IF(AD213="","",VLOOKUP(AD213,'シフト記号表（従来型・ユニット型共通）'!$C$6:$L$47,10,FALSE))</f>
        <v/>
      </c>
      <c r="AE214" s="994" t="str">
        <f>IF(AE213="","",VLOOKUP(AE213,'シフト記号表（従来型・ユニット型共通）'!$C$6:$L$47,10,FALSE))</f>
        <v/>
      </c>
      <c r="AF214" s="994" t="str">
        <f>IF(AF213="","",VLOOKUP(AF213,'シフト記号表（従来型・ユニット型共通）'!$C$6:$L$47,10,FALSE))</f>
        <v/>
      </c>
      <c r="AG214" s="995" t="str">
        <f>IF(AG213="","",VLOOKUP(AG213,'シフト記号表（従来型・ユニット型共通）'!$C$6:$L$47,10,FALSE))</f>
        <v/>
      </c>
      <c r="AH214" s="993" t="str">
        <f>IF(AH213="","",VLOOKUP(AH213,'シフト記号表（従来型・ユニット型共通）'!$C$6:$L$47,10,FALSE))</f>
        <v/>
      </c>
      <c r="AI214" s="994" t="str">
        <f>IF(AI213="","",VLOOKUP(AI213,'シフト記号表（従来型・ユニット型共通）'!$C$6:$L$47,10,FALSE))</f>
        <v/>
      </c>
      <c r="AJ214" s="994" t="str">
        <f>IF(AJ213="","",VLOOKUP(AJ213,'シフト記号表（従来型・ユニット型共通）'!$C$6:$L$47,10,FALSE))</f>
        <v/>
      </c>
      <c r="AK214" s="994" t="str">
        <f>IF(AK213="","",VLOOKUP(AK213,'シフト記号表（従来型・ユニット型共通）'!$C$6:$L$47,10,FALSE))</f>
        <v/>
      </c>
      <c r="AL214" s="994" t="str">
        <f>IF(AL213="","",VLOOKUP(AL213,'シフト記号表（従来型・ユニット型共通）'!$C$6:$L$47,10,FALSE))</f>
        <v/>
      </c>
      <c r="AM214" s="994" t="str">
        <f>IF(AM213="","",VLOOKUP(AM213,'シフト記号表（従来型・ユニット型共通）'!$C$6:$L$47,10,FALSE))</f>
        <v/>
      </c>
      <c r="AN214" s="995" t="str">
        <f>IF(AN213="","",VLOOKUP(AN213,'シフト記号表（従来型・ユニット型共通）'!$C$6:$L$47,10,FALSE))</f>
        <v/>
      </c>
      <c r="AO214" s="993" t="str">
        <f>IF(AO213="","",VLOOKUP(AO213,'シフト記号表（従来型・ユニット型共通）'!$C$6:$L$47,10,FALSE))</f>
        <v/>
      </c>
      <c r="AP214" s="994" t="str">
        <f>IF(AP213="","",VLOOKUP(AP213,'シフト記号表（従来型・ユニット型共通）'!$C$6:$L$47,10,FALSE))</f>
        <v/>
      </c>
      <c r="AQ214" s="994" t="str">
        <f>IF(AQ213="","",VLOOKUP(AQ213,'シフト記号表（従来型・ユニット型共通）'!$C$6:$L$47,10,FALSE))</f>
        <v/>
      </c>
      <c r="AR214" s="994" t="str">
        <f>IF(AR213="","",VLOOKUP(AR213,'シフト記号表（従来型・ユニット型共通）'!$C$6:$L$47,10,FALSE))</f>
        <v/>
      </c>
      <c r="AS214" s="994" t="str">
        <f>IF(AS213="","",VLOOKUP(AS213,'シフト記号表（従来型・ユニット型共通）'!$C$6:$L$47,10,FALSE))</f>
        <v/>
      </c>
      <c r="AT214" s="994" t="str">
        <f>IF(AT213="","",VLOOKUP(AT213,'シフト記号表（従来型・ユニット型共通）'!$C$6:$L$47,10,FALSE))</f>
        <v/>
      </c>
      <c r="AU214" s="995" t="str">
        <f>IF(AU213="","",VLOOKUP(AU213,'シフト記号表（従来型・ユニット型共通）'!$C$6:$L$47,10,FALSE))</f>
        <v/>
      </c>
      <c r="AV214" s="993" t="str">
        <f>IF(AV213="","",VLOOKUP(AV213,'シフト記号表（従来型・ユニット型共通）'!$C$6:$L$47,10,FALSE))</f>
        <v/>
      </c>
      <c r="AW214" s="994" t="str">
        <f>IF(AW213="","",VLOOKUP(AW213,'シフト記号表（従来型・ユニット型共通）'!$C$6:$L$47,10,FALSE))</f>
        <v/>
      </c>
      <c r="AX214" s="994" t="str">
        <f>IF(AX213="","",VLOOKUP(AX213,'シフト記号表（従来型・ユニット型共通）'!$C$6:$L$47,10,FALSE))</f>
        <v/>
      </c>
      <c r="AY214" s="994" t="str">
        <f>IF(AY213="","",VLOOKUP(AY213,'シフト記号表（従来型・ユニット型共通）'!$C$6:$L$47,10,FALSE))</f>
        <v/>
      </c>
      <c r="AZ214" s="994" t="str">
        <f>IF(AZ213="","",VLOOKUP(AZ213,'シフト記号表（従来型・ユニット型共通）'!$C$6:$L$47,10,FALSE))</f>
        <v/>
      </c>
      <c r="BA214" s="994" t="str">
        <f>IF(BA213="","",VLOOKUP(BA213,'シフト記号表（従来型・ユニット型共通）'!$C$6:$L$47,10,FALSE))</f>
        <v/>
      </c>
      <c r="BB214" s="995" t="str">
        <f>IF(BB213="","",VLOOKUP(BB213,'シフト記号表（従来型・ユニット型共通）'!$C$6:$L$47,10,FALSE))</f>
        <v/>
      </c>
      <c r="BC214" s="993" t="str">
        <f>IF(BC213="","",VLOOKUP(BC213,'シフト記号表（従来型・ユニット型共通）'!$C$6:$L$47,10,FALSE))</f>
        <v/>
      </c>
      <c r="BD214" s="994" t="str">
        <f>IF(BD213="","",VLOOKUP(BD213,'シフト記号表（従来型・ユニット型共通）'!$C$6:$L$47,10,FALSE))</f>
        <v/>
      </c>
      <c r="BE214" s="994" t="str">
        <f>IF(BE213="","",VLOOKUP(BE213,'シフト記号表（従来型・ユニット型共通）'!$C$6:$L$47,10,FALSE))</f>
        <v/>
      </c>
      <c r="BF214" s="1039">
        <f>IF($BI$3="４週",SUM(AA214:BB214),IF($BI$3="暦月",SUM(AA214:BE214),""))</f>
        <v>0</v>
      </c>
      <c r="BG214" s="1040"/>
      <c r="BH214" s="1041">
        <f>IF($BI$3="４週",BF214/4,IF($BI$3="暦月",(BF214/($BI$8/7)),""))</f>
        <v>0</v>
      </c>
      <c r="BI214" s="1040"/>
      <c r="BJ214" s="1042"/>
      <c r="BK214" s="1043"/>
      <c r="BL214" s="1043"/>
      <c r="BM214" s="1043"/>
      <c r="BN214" s="1044"/>
    </row>
    <row r="215" spans="2:66" ht="20.25" customHeight="1">
      <c r="B215" s="946">
        <f>B213+1</f>
        <v>100</v>
      </c>
      <c r="C215" s="1002"/>
      <c r="D215" s="1003"/>
      <c r="E215" s="858"/>
      <c r="F215" s="978"/>
      <c r="G215" s="1004"/>
      <c r="H215" s="1005"/>
      <c r="I215" s="1006"/>
      <c r="J215" s="1007"/>
      <c r="K215" s="1006"/>
      <c r="L215" s="1007"/>
      <c r="M215" s="1008"/>
      <c r="N215" s="1009"/>
      <c r="O215" s="1010"/>
      <c r="P215" s="1011"/>
      <c r="Q215" s="1011"/>
      <c r="R215" s="1005"/>
      <c r="S215" s="987"/>
      <c r="T215" s="988"/>
      <c r="U215" s="988"/>
      <c r="V215" s="988"/>
      <c r="W215" s="989"/>
      <c r="X215" s="1012" t="s">
        <v>882</v>
      </c>
      <c r="Y215" s="1013"/>
      <c r="Z215" s="1014"/>
      <c r="AA215" s="1015"/>
      <c r="AB215" s="1016"/>
      <c r="AC215" s="1016"/>
      <c r="AD215" s="1016"/>
      <c r="AE215" s="1016"/>
      <c r="AF215" s="1016"/>
      <c r="AG215" s="1017"/>
      <c r="AH215" s="1015"/>
      <c r="AI215" s="1016"/>
      <c r="AJ215" s="1016"/>
      <c r="AK215" s="1016"/>
      <c r="AL215" s="1016"/>
      <c r="AM215" s="1016"/>
      <c r="AN215" s="1017"/>
      <c r="AO215" s="1015"/>
      <c r="AP215" s="1016"/>
      <c r="AQ215" s="1016"/>
      <c r="AR215" s="1016"/>
      <c r="AS215" s="1016"/>
      <c r="AT215" s="1016"/>
      <c r="AU215" s="1017"/>
      <c r="AV215" s="1015"/>
      <c r="AW215" s="1016"/>
      <c r="AX215" s="1016"/>
      <c r="AY215" s="1016"/>
      <c r="AZ215" s="1016"/>
      <c r="BA215" s="1016"/>
      <c r="BB215" s="1017"/>
      <c r="BC215" s="1015"/>
      <c r="BD215" s="1016"/>
      <c r="BE215" s="1018"/>
      <c r="BF215" s="1019"/>
      <c r="BG215" s="1020"/>
      <c r="BH215" s="1021"/>
      <c r="BI215" s="1022"/>
      <c r="BJ215" s="1023"/>
      <c r="BK215" s="1024"/>
      <c r="BL215" s="1024"/>
      <c r="BM215" s="1024"/>
      <c r="BN215" s="1025"/>
    </row>
    <row r="216" spans="2:66" ht="20.25" customHeight="1" thickBot="1">
      <c r="B216" s="1048"/>
      <c r="C216" s="1049"/>
      <c r="D216" s="1050"/>
      <c r="E216" s="1051"/>
      <c r="F216" s="1052"/>
      <c r="G216" s="1053"/>
      <c r="H216" s="1054"/>
      <c r="I216" s="1055"/>
      <c r="J216" s="1056">
        <f>G215</f>
        <v>0</v>
      </c>
      <c r="K216" s="1055"/>
      <c r="L216" s="1056">
        <f>M215</f>
        <v>0</v>
      </c>
      <c r="M216" s="1057"/>
      <c r="N216" s="1058"/>
      <c r="O216" s="1059"/>
      <c r="P216" s="1060"/>
      <c r="Q216" s="1060"/>
      <c r="R216" s="1054"/>
      <c r="S216" s="1061"/>
      <c r="T216" s="1062"/>
      <c r="U216" s="1062"/>
      <c r="V216" s="1062"/>
      <c r="W216" s="1063"/>
      <c r="X216" s="1064" t="s">
        <v>885</v>
      </c>
      <c r="Y216" s="1065"/>
      <c r="Z216" s="1066"/>
      <c r="AA216" s="1067" t="str">
        <f>IF(AA215="","",VLOOKUP(AA215,'シフト記号表（従来型・ユニット型共通）'!$C$6:$L$47,10,FALSE))</f>
        <v/>
      </c>
      <c r="AB216" s="1068" t="str">
        <f>IF(AB215="","",VLOOKUP(AB215,'シフト記号表（従来型・ユニット型共通）'!$C$6:$L$47,10,FALSE))</f>
        <v/>
      </c>
      <c r="AC216" s="1068" t="str">
        <f>IF(AC215="","",VLOOKUP(AC215,'シフト記号表（従来型・ユニット型共通）'!$C$6:$L$47,10,FALSE))</f>
        <v/>
      </c>
      <c r="AD216" s="1068" t="str">
        <f>IF(AD215="","",VLOOKUP(AD215,'シフト記号表（従来型・ユニット型共通）'!$C$6:$L$47,10,FALSE))</f>
        <v/>
      </c>
      <c r="AE216" s="1068" t="str">
        <f>IF(AE215="","",VLOOKUP(AE215,'シフト記号表（従来型・ユニット型共通）'!$C$6:$L$47,10,FALSE))</f>
        <v/>
      </c>
      <c r="AF216" s="1068" t="str">
        <f>IF(AF215="","",VLOOKUP(AF215,'シフト記号表（従来型・ユニット型共通）'!$C$6:$L$47,10,FALSE))</f>
        <v/>
      </c>
      <c r="AG216" s="1069" t="str">
        <f>IF(AG215="","",VLOOKUP(AG215,'シフト記号表（従来型・ユニット型共通）'!$C$6:$L$47,10,FALSE))</f>
        <v/>
      </c>
      <c r="AH216" s="1067" t="str">
        <f>IF(AH215="","",VLOOKUP(AH215,'シフト記号表（従来型・ユニット型共通）'!$C$6:$L$47,10,FALSE))</f>
        <v/>
      </c>
      <c r="AI216" s="1068" t="str">
        <f>IF(AI215="","",VLOOKUP(AI215,'シフト記号表（従来型・ユニット型共通）'!$C$6:$L$47,10,FALSE))</f>
        <v/>
      </c>
      <c r="AJ216" s="1068" t="str">
        <f>IF(AJ215="","",VLOOKUP(AJ215,'シフト記号表（従来型・ユニット型共通）'!$C$6:$L$47,10,FALSE))</f>
        <v/>
      </c>
      <c r="AK216" s="1068" t="str">
        <f>IF(AK215="","",VLOOKUP(AK215,'シフト記号表（従来型・ユニット型共通）'!$C$6:$L$47,10,FALSE))</f>
        <v/>
      </c>
      <c r="AL216" s="1068" t="str">
        <f>IF(AL215="","",VLOOKUP(AL215,'シフト記号表（従来型・ユニット型共通）'!$C$6:$L$47,10,FALSE))</f>
        <v/>
      </c>
      <c r="AM216" s="1068" t="str">
        <f>IF(AM215="","",VLOOKUP(AM215,'シフト記号表（従来型・ユニット型共通）'!$C$6:$L$47,10,FALSE))</f>
        <v/>
      </c>
      <c r="AN216" s="1069" t="str">
        <f>IF(AN215="","",VLOOKUP(AN215,'シフト記号表（従来型・ユニット型共通）'!$C$6:$L$47,10,FALSE))</f>
        <v/>
      </c>
      <c r="AO216" s="1067" t="str">
        <f>IF(AO215="","",VLOOKUP(AO215,'シフト記号表（従来型・ユニット型共通）'!$C$6:$L$47,10,FALSE))</f>
        <v/>
      </c>
      <c r="AP216" s="1068" t="str">
        <f>IF(AP215="","",VLOOKUP(AP215,'シフト記号表（従来型・ユニット型共通）'!$C$6:$L$47,10,FALSE))</f>
        <v/>
      </c>
      <c r="AQ216" s="1068" t="str">
        <f>IF(AQ215="","",VLOOKUP(AQ215,'シフト記号表（従来型・ユニット型共通）'!$C$6:$L$47,10,FALSE))</f>
        <v/>
      </c>
      <c r="AR216" s="1068" t="str">
        <f>IF(AR215="","",VLOOKUP(AR215,'シフト記号表（従来型・ユニット型共通）'!$C$6:$L$47,10,FALSE))</f>
        <v/>
      </c>
      <c r="AS216" s="1068" t="str">
        <f>IF(AS215="","",VLOOKUP(AS215,'シフト記号表（従来型・ユニット型共通）'!$C$6:$L$47,10,FALSE))</f>
        <v/>
      </c>
      <c r="AT216" s="1068" t="str">
        <f>IF(AT215="","",VLOOKUP(AT215,'シフト記号表（従来型・ユニット型共通）'!$C$6:$L$47,10,FALSE))</f>
        <v/>
      </c>
      <c r="AU216" s="1069" t="str">
        <f>IF(AU215="","",VLOOKUP(AU215,'シフト記号表（従来型・ユニット型共通）'!$C$6:$L$47,10,FALSE))</f>
        <v/>
      </c>
      <c r="AV216" s="1067" t="str">
        <f>IF(AV215="","",VLOOKUP(AV215,'シフト記号表（従来型・ユニット型共通）'!$C$6:$L$47,10,FALSE))</f>
        <v/>
      </c>
      <c r="AW216" s="1068" t="str">
        <f>IF(AW215="","",VLOOKUP(AW215,'シフト記号表（従来型・ユニット型共通）'!$C$6:$L$47,10,FALSE))</f>
        <v/>
      </c>
      <c r="AX216" s="1068" t="str">
        <f>IF(AX215="","",VLOOKUP(AX215,'シフト記号表（従来型・ユニット型共通）'!$C$6:$L$47,10,FALSE))</f>
        <v/>
      </c>
      <c r="AY216" s="1068" t="str">
        <f>IF(AY215="","",VLOOKUP(AY215,'シフト記号表（従来型・ユニット型共通）'!$C$6:$L$47,10,FALSE))</f>
        <v/>
      </c>
      <c r="AZ216" s="1068" t="str">
        <f>IF(AZ215="","",VLOOKUP(AZ215,'シフト記号表（従来型・ユニット型共通）'!$C$6:$L$47,10,FALSE))</f>
        <v/>
      </c>
      <c r="BA216" s="1068" t="str">
        <f>IF(BA215="","",VLOOKUP(BA215,'シフト記号表（従来型・ユニット型共通）'!$C$6:$L$47,10,FALSE))</f>
        <v/>
      </c>
      <c r="BB216" s="1069" t="str">
        <f>IF(BB215="","",VLOOKUP(BB215,'シフト記号表（従来型・ユニット型共通）'!$C$6:$L$47,10,FALSE))</f>
        <v/>
      </c>
      <c r="BC216" s="1067" t="str">
        <f>IF(BC215="","",VLOOKUP(BC215,'シフト記号表（従来型・ユニット型共通）'!$C$6:$L$47,10,FALSE))</f>
        <v/>
      </c>
      <c r="BD216" s="1068" t="str">
        <f>IF(BD215="","",VLOOKUP(BD215,'シフト記号表（従来型・ユニット型共通）'!$C$6:$L$47,10,FALSE))</f>
        <v/>
      </c>
      <c r="BE216" s="1068" t="str">
        <f>IF(BE215="","",VLOOKUP(BE215,'シフト記号表（従来型・ユニット型共通）'!$C$6:$L$47,10,FALSE))</f>
        <v/>
      </c>
      <c r="BF216" s="1071">
        <f>IF($BI$3="４週",SUM(AA216:BB216),IF($BI$3="暦月",SUM(AA216:BE216),""))</f>
        <v>0</v>
      </c>
      <c r="BG216" s="1072"/>
      <c r="BH216" s="1073">
        <f>IF($BI$3="４週",BF216/4,IF($BI$3="暦月",(BF216/($BI$8/7)),""))</f>
        <v>0</v>
      </c>
      <c r="BI216" s="1072"/>
      <c r="BJ216" s="1074"/>
      <c r="BK216" s="1075"/>
      <c r="BL216" s="1075"/>
      <c r="BM216" s="1075"/>
      <c r="BN216" s="1076"/>
    </row>
    <row r="217" spans="2:66" ht="20.25" customHeight="1">
      <c r="B217" s="1077"/>
      <c r="C217" s="1077"/>
      <c r="D217" s="1077"/>
      <c r="E217" s="1077"/>
      <c r="F217" s="1077"/>
      <c r="G217" s="1078"/>
      <c r="H217" s="1078"/>
      <c r="I217" s="1078"/>
      <c r="J217" s="1078"/>
      <c r="K217" s="1078"/>
      <c r="L217" s="1078"/>
      <c r="M217" s="1079"/>
      <c r="N217" s="1079"/>
      <c r="O217" s="1078"/>
      <c r="P217" s="1078"/>
      <c r="Q217" s="1078"/>
      <c r="R217" s="1078"/>
      <c r="S217" s="1080"/>
      <c r="T217" s="1080"/>
      <c r="U217" s="1080"/>
      <c r="V217" s="1081"/>
      <c r="W217" s="1081"/>
      <c r="X217" s="1081"/>
      <c r="Y217" s="1082"/>
      <c r="Z217" s="1083"/>
      <c r="AA217" s="1084"/>
      <c r="AB217" s="1084"/>
      <c r="AC217" s="1084"/>
      <c r="AD217" s="1084"/>
      <c r="AE217" s="1084"/>
      <c r="AF217" s="1084"/>
      <c r="AG217" s="1084"/>
      <c r="AH217" s="1084"/>
      <c r="AI217" s="1084"/>
      <c r="AJ217" s="1084"/>
      <c r="AK217" s="1084"/>
      <c r="AL217" s="1084"/>
      <c r="AM217" s="1084"/>
      <c r="AN217" s="1084"/>
      <c r="AO217" s="1084"/>
      <c r="AP217" s="1084"/>
      <c r="AQ217" s="1084"/>
      <c r="AR217" s="1084"/>
      <c r="AS217" s="1084"/>
      <c r="AT217" s="1084"/>
      <c r="AU217" s="1084"/>
      <c r="AV217" s="1084"/>
      <c r="AW217" s="1084"/>
      <c r="AX217" s="1084"/>
      <c r="AY217" s="1084"/>
      <c r="AZ217" s="1084"/>
      <c r="BA217" s="1084"/>
      <c r="BB217" s="1084"/>
      <c r="BC217" s="1084"/>
      <c r="BD217" s="1084"/>
      <c r="BE217" s="1084"/>
      <c r="BF217" s="1084"/>
      <c r="BG217" s="1084"/>
      <c r="BH217" s="1085"/>
      <c r="BI217" s="1085"/>
      <c r="BJ217" s="1080"/>
      <c r="BK217" s="1080"/>
      <c r="BL217" s="1080"/>
      <c r="BM217" s="1080"/>
      <c r="BN217" s="1080"/>
    </row>
    <row r="218" spans="2:66" ht="20.25" customHeight="1">
      <c r="B218" s="1077"/>
      <c r="C218" s="1077"/>
      <c r="D218" s="1077"/>
      <c r="E218" s="1077"/>
      <c r="F218" s="1077"/>
      <c r="G218" s="1078"/>
      <c r="H218" s="1078"/>
      <c r="I218" s="1078"/>
      <c r="J218" s="1078"/>
      <c r="K218" s="1078"/>
      <c r="L218" s="1078"/>
      <c r="M218" s="1086"/>
      <c r="N218" s="865" t="s">
        <v>943</v>
      </c>
      <c r="O218" s="865"/>
      <c r="P218" s="865"/>
      <c r="Q218" s="865"/>
      <c r="R218" s="865"/>
      <c r="S218" s="865"/>
      <c r="T218" s="865"/>
      <c r="U218" s="865"/>
      <c r="V218" s="865"/>
      <c r="W218" s="865"/>
      <c r="X218" s="872"/>
      <c r="Y218" s="865"/>
      <c r="Z218" s="865"/>
      <c r="AA218" s="865"/>
      <c r="AB218" s="865"/>
      <c r="AC218" s="865"/>
      <c r="AD218" s="1087"/>
      <c r="AE218" s="1087"/>
      <c r="AF218" s="1087"/>
      <c r="AG218" s="1087"/>
      <c r="AH218" s="1087"/>
      <c r="AI218" s="1087"/>
      <c r="AJ218" s="1087"/>
      <c r="AK218" s="1087"/>
      <c r="AL218" s="1087"/>
      <c r="AM218" s="1087"/>
      <c r="AN218" s="1087"/>
      <c r="AO218" s="1087"/>
      <c r="AP218" s="1087"/>
      <c r="AQ218" s="1087"/>
      <c r="AR218" s="1087"/>
      <c r="AS218" s="1087"/>
      <c r="AT218" s="1087"/>
      <c r="AU218" s="1087"/>
      <c r="AV218" s="1087"/>
      <c r="AW218" s="1087"/>
      <c r="AX218" s="1087"/>
      <c r="AY218" s="1087"/>
      <c r="AZ218" s="1087"/>
      <c r="BA218" s="1087"/>
      <c r="BB218" s="1087"/>
      <c r="BC218" s="1087"/>
      <c r="BD218" s="1087"/>
      <c r="BE218" s="1087"/>
      <c r="BF218" s="1087"/>
      <c r="BG218" s="1087"/>
      <c r="BH218" s="1088"/>
      <c r="BI218" s="1085"/>
      <c r="BJ218" s="1080"/>
      <c r="BK218" s="1080"/>
      <c r="BL218" s="1080"/>
      <c r="BM218" s="1080"/>
      <c r="BN218" s="1080"/>
    </row>
    <row r="219" spans="2:66" ht="20.25" customHeight="1">
      <c r="B219" s="1077"/>
      <c r="C219" s="1077"/>
      <c r="D219" s="1077"/>
      <c r="E219" s="1077"/>
      <c r="F219" s="1077"/>
      <c r="G219" s="1078"/>
      <c r="H219" s="1078"/>
      <c r="I219" s="1078"/>
      <c r="J219" s="1078"/>
      <c r="K219" s="1078"/>
      <c r="L219" s="1078"/>
      <c r="M219" s="1086"/>
      <c r="N219" s="865"/>
      <c r="O219" s="865" t="s">
        <v>944</v>
      </c>
      <c r="P219" s="865"/>
      <c r="Q219" s="865"/>
      <c r="R219" s="865"/>
      <c r="S219" s="865"/>
      <c r="T219" s="865"/>
      <c r="U219" s="865"/>
      <c r="V219" s="865"/>
      <c r="W219" s="865"/>
      <c r="X219" s="872"/>
      <c r="Y219" s="865"/>
      <c r="Z219" s="865"/>
      <c r="AA219" s="865"/>
      <c r="AB219" s="865"/>
      <c r="AC219" s="865"/>
      <c r="AD219" s="1087"/>
      <c r="AE219" s="865" t="s">
        <v>945</v>
      </c>
      <c r="AF219" s="865"/>
      <c r="AG219" s="865"/>
      <c r="AH219" s="865"/>
      <c r="AI219" s="865"/>
      <c r="AJ219" s="865"/>
      <c r="AK219" s="865"/>
      <c r="AL219" s="865"/>
      <c r="AM219" s="865"/>
      <c r="AN219" s="872"/>
      <c r="AO219" s="865"/>
      <c r="AP219" s="865"/>
      <c r="AQ219" s="865"/>
      <c r="AR219" s="865"/>
      <c r="AS219" s="1087"/>
      <c r="AT219" s="1087"/>
      <c r="AU219" s="865" t="s">
        <v>946</v>
      </c>
      <c r="AV219" s="1087"/>
      <c r="AW219" s="1087"/>
      <c r="AX219" s="1087"/>
      <c r="AY219" s="1087"/>
      <c r="AZ219" s="1087"/>
      <c r="BA219" s="1087"/>
      <c r="BB219" s="1087"/>
      <c r="BC219" s="1087"/>
      <c r="BD219" s="1087"/>
      <c r="BE219" s="1087"/>
      <c r="BF219" s="1087"/>
      <c r="BG219" s="1087"/>
      <c r="BH219" s="1088"/>
      <c r="BI219" s="1085"/>
      <c r="BJ219" s="1089"/>
      <c r="BK219" s="1089"/>
      <c r="BL219" s="1089"/>
      <c r="BM219" s="1089"/>
      <c r="BN219" s="1080"/>
    </row>
    <row r="220" spans="2:66" ht="20.25" customHeight="1">
      <c r="B220" s="1077"/>
      <c r="C220" s="1077"/>
      <c r="D220" s="1077"/>
      <c r="E220" s="1077"/>
      <c r="F220" s="1077"/>
      <c r="G220" s="1078"/>
      <c r="H220" s="1078"/>
      <c r="I220" s="1078"/>
      <c r="J220" s="1078"/>
      <c r="K220" s="1078"/>
      <c r="L220" s="1078"/>
      <c r="M220" s="1086"/>
      <c r="N220" s="865"/>
      <c r="O220" s="1090" t="s">
        <v>947</v>
      </c>
      <c r="P220" s="1090"/>
      <c r="Q220" s="1090" t="s">
        <v>948</v>
      </c>
      <c r="R220" s="1090"/>
      <c r="S220" s="1090"/>
      <c r="T220" s="1090"/>
      <c r="U220" s="865"/>
      <c r="V220" s="1091" t="s">
        <v>949</v>
      </c>
      <c r="W220" s="1091"/>
      <c r="X220" s="1091"/>
      <c r="Y220" s="1091"/>
      <c r="Z220" s="865"/>
      <c r="AA220" s="1092" t="s">
        <v>950</v>
      </c>
      <c r="AB220" s="1092"/>
      <c r="AC220" s="865"/>
      <c r="AD220" s="1087"/>
      <c r="AE220" s="1090" t="s">
        <v>947</v>
      </c>
      <c r="AF220" s="1090"/>
      <c r="AG220" s="1090" t="s">
        <v>948</v>
      </c>
      <c r="AH220" s="1090"/>
      <c r="AI220" s="1090"/>
      <c r="AJ220" s="1090"/>
      <c r="AK220" s="865"/>
      <c r="AL220" s="1091" t="s">
        <v>949</v>
      </c>
      <c r="AM220" s="1091"/>
      <c r="AN220" s="1091"/>
      <c r="AO220" s="1091"/>
      <c r="AP220" s="865"/>
      <c r="AQ220" s="1092" t="s">
        <v>950</v>
      </c>
      <c r="AR220" s="1092"/>
      <c r="AS220" s="1087"/>
      <c r="AT220" s="1087"/>
      <c r="AU220" s="1087"/>
      <c r="AV220" s="1087"/>
      <c r="AW220" s="1087"/>
      <c r="AX220" s="1087"/>
      <c r="AY220" s="1087"/>
      <c r="AZ220" s="1087"/>
      <c r="BA220" s="1087"/>
      <c r="BB220" s="1087"/>
      <c r="BC220" s="1087"/>
      <c r="BD220" s="1087"/>
      <c r="BE220" s="1087"/>
      <c r="BF220" s="1087"/>
      <c r="BG220" s="1087"/>
      <c r="BH220" s="1088"/>
      <c r="BI220" s="1085"/>
      <c r="BJ220" s="1093"/>
      <c r="BK220" s="1093"/>
      <c r="BL220" s="1093"/>
      <c r="BM220" s="1093"/>
      <c r="BN220" s="1080"/>
    </row>
    <row r="221" spans="2:66" ht="20.25" customHeight="1">
      <c r="B221" s="1077"/>
      <c r="C221" s="1077"/>
      <c r="D221" s="1077"/>
      <c r="E221" s="1077"/>
      <c r="F221" s="1077"/>
      <c r="G221" s="1078"/>
      <c r="H221" s="1078"/>
      <c r="I221" s="1078"/>
      <c r="J221" s="1078"/>
      <c r="K221" s="1078"/>
      <c r="L221" s="1078"/>
      <c r="M221" s="1086"/>
      <c r="N221" s="865"/>
      <c r="O221" s="1094"/>
      <c r="P221" s="1094"/>
      <c r="Q221" s="1094" t="s">
        <v>951</v>
      </c>
      <c r="R221" s="1094"/>
      <c r="S221" s="1094" t="s">
        <v>952</v>
      </c>
      <c r="T221" s="1094"/>
      <c r="U221" s="865"/>
      <c r="V221" s="1094" t="s">
        <v>951</v>
      </c>
      <c r="W221" s="1094"/>
      <c r="X221" s="1094" t="s">
        <v>952</v>
      </c>
      <c r="Y221" s="1094"/>
      <c r="Z221" s="865"/>
      <c r="AA221" s="1092" t="s">
        <v>953</v>
      </c>
      <c r="AB221" s="1092"/>
      <c r="AC221" s="865"/>
      <c r="AD221" s="1087"/>
      <c r="AE221" s="1094"/>
      <c r="AF221" s="1094"/>
      <c r="AG221" s="1094" t="s">
        <v>951</v>
      </c>
      <c r="AH221" s="1094"/>
      <c r="AI221" s="1094" t="s">
        <v>952</v>
      </c>
      <c r="AJ221" s="1094"/>
      <c r="AK221" s="865"/>
      <c r="AL221" s="1094" t="s">
        <v>951</v>
      </c>
      <c r="AM221" s="1094"/>
      <c r="AN221" s="1094" t="s">
        <v>952</v>
      </c>
      <c r="AO221" s="1094"/>
      <c r="AP221" s="865"/>
      <c r="AQ221" s="1092" t="s">
        <v>953</v>
      </c>
      <c r="AR221" s="1092"/>
      <c r="AS221" s="1087"/>
      <c r="AT221" s="1087"/>
      <c r="AU221" s="1092" t="s">
        <v>906</v>
      </c>
      <c r="AV221" s="1092"/>
      <c r="AW221" s="1092"/>
      <c r="AX221" s="1092"/>
      <c r="AY221" s="865"/>
      <c r="AZ221" s="1092" t="s">
        <v>913</v>
      </c>
      <c r="BA221" s="1092"/>
      <c r="BB221" s="1092"/>
      <c r="BC221" s="1092"/>
      <c r="BD221" s="865"/>
      <c r="BE221" s="1094" t="s">
        <v>954</v>
      </c>
      <c r="BF221" s="1094"/>
      <c r="BG221" s="1094"/>
      <c r="BH221" s="1094"/>
      <c r="BI221" s="1085"/>
      <c r="BJ221" s="1095"/>
      <c r="BK221" s="1095"/>
      <c r="BL221" s="1095"/>
      <c r="BM221" s="1095"/>
      <c r="BN221" s="1080"/>
    </row>
    <row r="222" spans="2:66" ht="20.25" customHeight="1">
      <c r="B222" s="1077"/>
      <c r="C222" s="1077"/>
      <c r="D222" s="1077"/>
      <c r="E222" s="1077"/>
      <c r="F222" s="1077"/>
      <c r="G222" s="1078"/>
      <c r="H222" s="1078"/>
      <c r="I222" s="1078"/>
      <c r="J222" s="1078"/>
      <c r="K222" s="1078"/>
      <c r="L222" s="1078"/>
      <c r="M222" s="1086"/>
      <c r="N222" s="865"/>
      <c r="O222" s="1096" t="s">
        <v>955</v>
      </c>
      <c r="P222" s="1096"/>
      <c r="Q222" s="1097">
        <f>SUMIFS($BF$17:$BF$216,$J$17:$J$216,"看護職員",$L$17:$L$216,"A")</f>
        <v>0</v>
      </c>
      <c r="R222" s="1097"/>
      <c r="S222" s="1098">
        <f>SUMIFS($BH$17:$BH$216,$J$17:$J$216,"看護職員",$L$17:$L$216,"A")</f>
        <v>0</v>
      </c>
      <c r="T222" s="1098"/>
      <c r="U222" s="1099"/>
      <c r="V222" s="1100">
        <v>0</v>
      </c>
      <c r="W222" s="1100"/>
      <c r="X222" s="1100">
        <v>0</v>
      </c>
      <c r="Y222" s="1100"/>
      <c r="Z222" s="1099"/>
      <c r="AA222" s="1101">
        <v>0</v>
      </c>
      <c r="AB222" s="1102"/>
      <c r="AC222" s="865"/>
      <c r="AD222" s="1087"/>
      <c r="AE222" s="1096" t="s">
        <v>955</v>
      </c>
      <c r="AF222" s="1096"/>
      <c r="AG222" s="1097">
        <f>SUMIFS($BF$17:$BF$216,$J$17:$J$216,"介護職員",$L$17:$L$216,"A")</f>
        <v>0</v>
      </c>
      <c r="AH222" s="1097"/>
      <c r="AI222" s="1098">
        <f>SUMIFS($BH$17:$BH$216,$J$17:$J$216,"介護職員",$L$17:$L$216,"A")</f>
        <v>0</v>
      </c>
      <c r="AJ222" s="1098"/>
      <c r="AK222" s="1099"/>
      <c r="AL222" s="1100">
        <v>0</v>
      </c>
      <c r="AM222" s="1100"/>
      <c r="AN222" s="1100">
        <v>0</v>
      </c>
      <c r="AO222" s="1100"/>
      <c r="AP222" s="1099"/>
      <c r="AQ222" s="1101">
        <v>0</v>
      </c>
      <c r="AR222" s="1102"/>
      <c r="AS222" s="1087"/>
      <c r="AT222" s="1087"/>
      <c r="AU222" s="1103">
        <f>Y236</f>
        <v>0</v>
      </c>
      <c r="AV222" s="1096"/>
      <c r="AW222" s="1096"/>
      <c r="AX222" s="1096"/>
      <c r="AY222" s="1104" t="s">
        <v>956</v>
      </c>
      <c r="AZ222" s="1103">
        <f>AO236</f>
        <v>0</v>
      </c>
      <c r="BA222" s="1096"/>
      <c r="BB222" s="1096"/>
      <c r="BC222" s="1096"/>
      <c r="BD222" s="1104" t="s">
        <v>957</v>
      </c>
      <c r="BE222" s="1105">
        <f>ROUNDDOWN(AU222+AZ222,1)</f>
        <v>0</v>
      </c>
      <c r="BF222" s="1105"/>
      <c r="BG222" s="1105"/>
      <c r="BH222" s="1105"/>
      <c r="BI222" s="1085"/>
      <c r="BJ222" s="1106"/>
      <c r="BK222" s="1106"/>
      <c r="BL222" s="1106"/>
      <c r="BM222" s="1106"/>
      <c r="BN222" s="1080"/>
    </row>
    <row r="223" spans="2:66" ht="20.25" customHeight="1">
      <c r="B223" s="1077"/>
      <c r="C223" s="1077"/>
      <c r="D223" s="1077"/>
      <c r="E223" s="1077"/>
      <c r="F223" s="1077"/>
      <c r="G223" s="1078"/>
      <c r="H223" s="1078"/>
      <c r="I223" s="1078"/>
      <c r="J223" s="1078"/>
      <c r="K223" s="1078"/>
      <c r="L223" s="1078"/>
      <c r="M223" s="1086"/>
      <c r="N223" s="865"/>
      <c r="O223" s="1096" t="s">
        <v>958</v>
      </c>
      <c r="P223" s="1096"/>
      <c r="Q223" s="1097">
        <f>SUMIFS($BF$17:$BF$216,$J$17:$J$216,"看護職員",$L$17:$L$216,"B")</f>
        <v>0</v>
      </c>
      <c r="R223" s="1097"/>
      <c r="S223" s="1098">
        <f>SUMIFS($BH$17:$BH$216,$J$17:$J$216,"看護職員",$L$17:$L$216,"B")</f>
        <v>0</v>
      </c>
      <c r="T223" s="1098"/>
      <c r="U223" s="1099"/>
      <c r="V223" s="1100">
        <v>0</v>
      </c>
      <c r="W223" s="1100"/>
      <c r="X223" s="1100">
        <v>0</v>
      </c>
      <c r="Y223" s="1100"/>
      <c r="Z223" s="1099"/>
      <c r="AA223" s="1101">
        <v>0</v>
      </c>
      <c r="AB223" s="1102"/>
      <c r="AC223" s="865"/>
      <c r="AD223" s="1087"/>
      <c r="AE223" s="1096" t="s">
        <v>958</v>
      </c>
      <c r="AF223" s="1096"/>
      <c r="AG223" s="1097">
        <f>SUMIFS($BF$17:$BF$216,$J$17:$J$216,"介護職員",$L$17:$L$216,"B")</f>
        <v>0</v>
      </c>
      <c r="AH223" s="1097"/>
      <c r="AI223" s="1098">
        <f>SUMIFS($BH$17:$BH$216,$J$17:$J$216,"介護職員",$L$17:$L$216,"B")</f>
        <v>0</v>
      </c>
      <c r="AJ223" s="1098"/>
      <c r="AK223" s="1099"/>
      <c r="AL223" s="1100">
        <v>0</v>
      </c>
      <c r="AM223" s="1100"/>
      <c r="AN223" s="1100">
        <v>0</v>
      </c>
      <c r="AO223" s="1100"/>
      <c r="AP223" s="1099"/>
      <c r="AQ223" s="1101">
        <v>0</v>
      </c>
      <c r="AR223" s="1102"/>
      <c r="AS223" s="1087"/>
      <c r="AT223" s="1087"/>
      <c r="AU223" s="1087"/>
      <c r="AV223" s="1087"/>
      <c r="AW223" s="1087"/>
      <c r="AX223" s="1087"/>
      <c r="AY223" s="1087"/>
      <c r="AZ223" s="1087"/>
      <c r="BA223" s="1087"/>
      <c r="BB223" s="1087"/>
      <c r="BC223" s="1087"/>
      <c r="BD223" s="1087"/>
      <c r="BE223" s="1087"/>
      <c r="BF223" s="1087"/>
      <c r="BG223" s="1087"/>
      <c r="BH223" s="1088"/>
      <c r="BI223" s="1085"/>
      <c r="BJ223" s="1080"/>
      <c r="BK223" s="1080"/>
      <c r="BL223" s="1080"/>
      <c r="BM223" s="1080"/>
      <c r="BN223" s="1080"/>
    </row>
    <row r="224" spans="2:66" ht="20.25" customHeight="1">
      <c r="B224" s="1077"/>
      <c r="C224" s="1077"/>
      <c r="D224" s="1077"/>
      <c r="E224" s="1077"/>
      <c r="F224" s="1077"/>
      <c r="G224" s="1078"/>
      <c r="H224" s="1078"/>
      <c r="I224" s="1078"/>
      <c r="J224" s="1078"/>
      <c r="K224" s="1078"/>
      <c r="L224" s="1078"/>
      <c r="M224" s="1086"/>
      <c r="N224" s="865"/>
      <c r="O224" s="1096" t="s">
        <v>959</v>
      </c>
      <c r="P224" s="1096"/>
      <c r="Q224" s="1097">
        <f>SUMIFS($BF$17:$BF$216,$J$17:$J$216,"看護職員",$L$17:$L$216,"C")</f>
        <v>0</v>
      </c>
      <c r="R224" s="1097"/>
      <c r="S224" s="1098">
        <f>SUMIFS($BH$17:$BH$216,$J$17:$J$216,"看護職員",$L$17:$L$216,"C")</f>
        <v>0</v>
      </c>
      <c r="T224" s="1098"/>
      <c r="U224" s="1099"/>
      <c r="V224" s="1100">
        <v>0</v>
      </c>
      <c r="W224" s="1100"/>
      <c r="X224" s="1107">
        <v>0</v>
      </c>
      <c r="Y224" s="1107"/>
      <c r="Z224" s="1099"/>
      <c r="AA224" s="1108" t="s">
        <v>960</v>
      </c>
      <c r="AB224" s="1109"/>
      <c r="AC224" s="865"/>
      <c r="AD224" s="1087"/>
      <c r="AE224" s="1096" t="s">
        <v>959</v>
      </c>
      <c r="AF224" s="1096"/>
      <c r="AG224" s="1097">
        <f>SUMIFS($BF$17:$BF$216,$J$17:$J$216,"介護職員",$L$17:$L$216,"C")</f>
        <v>0</v>
      </c>
      <c r="AH224" s="1097"/>
      <c r="AI224" s="1098">
        <f>SUMIFS($BH$17:$BH$216,$J$17:$J$216,"介護職員",$L$17:$L$216,"C")</f>
        <v>0</v>
      </c>
      <c r="AJ224" s="1098"/>
      <c r="AK224" s="1099"/>
      <c r="AL224" s="1100">
        <v>0</v>
      </c>
      <c r="AM224" s="1100"/>
      <c r="AN224" s="1107">
        <v>0</v>
      </c>
      <c r="AO224" s="1107"/>
      <c r="AP224" s="1099"/>
      <c r="AQ224" s="1108" t="s">
        <v>960</v>
      </c>
      <c r="AR224" s="1109"/>
      <c r="AS224" s="1087"/>
      <c r="AT224" s="1087"/>
      <c r="AU224" s="1087"/>
      <c r="AV224" s="1087"/>
      <c r="AW224" s="1087"/>
      <c r="AX224" s="1087"/>
      <c r="AY224" s="1087"/>
      <c r="AZ224" s="1087"/>
      <c r="BA224" s="1087"/>
      <c r="BB224" s="1087"/>
      <c r="BC224" s="1087"/>
      <c r="BD224" s="1087"/>
      <c r="BE224" s="1087"/>
      <c r="BF224" s="1087"/>
      <c r="BG224" s="1087"/>
      <c r="BH224" s="1088"/>
      <c r="BI224" s="1085"/>
      <c r="BJ224" s="1080"/>
      <c r="BK224" s="1080"/>
      <c r="BL224" s="1080"/>
      <c r="BM224" s="1080"/>
      <c r="BN224" s="1080"/>
    </row>
    <row r="225" spans="2:66" ht="20.25" customHeight="1">
      <c r="B225" s="1077"/>
      <c r="C225" s="1077"/>
      <c r="D225" s="1077"/>
      <c r="E225" s="1077"/>
      <c r="F225" s="1077"/>
      <c r="G225" s="1078"/>
      <c r="H225" s="1078"/>
      <c r="I225" s="1078"/>
      <c r="J225" s="1078"/>
      <c r="K225" s="1078"/>
      <c r="L225" s="1078"/>
      <c r="M225" s="1086"/>
      <c r="N225" s="865"/>
      <c r="O225" s="1096" t="s">
        <v>961</v>
      </c>
      <c r="P225" s="1096"/>
      <c r="Q225" s="1097">
        <f>SUMIFS($BF$17:$BF$216,$J$17:$J$216,"看護職員",$L$17:$L$216,"D")</f>
        <v>0</v>
      </c>
      <c r="R225" s="1097"/>
      <c r="S225" s="1098">
        <f>SUMIFS($BH$17:$BH$216,$J$17:$J$216,"看護職員",$L$17:$L$216,"D")</f>
        <v>0</v>
      </c>
      <c r="T225" s="1098"/>
      <c r="U225" s="1099"/>
      <c r="V225" s="1100">
        <v>0</v>
      </c>
      <c r="W225" s="1100"/>
      <c r="X225" s="1107">
        <v>0</v>
      </c>
      <c r="Y225" s="1107"/>
      <c r="Z225" s="1099"/>
      <c r="AA225" s="1108" t="s">
        <v>960</v>
      </c>
      <c r="AB225" s="1109"/>
      <c r="AC225" s="865"/>
      <c r="AD225" s="1087"/>
      <c r="AE225" s="1096" t="s">
        <v>961</v>
      </c>
      <c r="AF225" s="1096"/>
      <c r="AG225" s="1097">
        <f>SUMIFS($BF$17:$BF$216,$J$17:$J$216,"介護職員",$L$17:$L$216,"D")</f>
        <v>0</v>
      </c>
      <c r="AH225" s="1097"/>
      <c r="AI225" s="1098">
        <f>SUMIFS($BH$17:$BH$216,$J$17:$J$216,"介護職員",$L$17:$L$216,"D")</f>
        <v>0</v>
      </c>
      <c r="AJ225" s="1098"/>
      <c r="AK225" s="1099"/>
      <c r="AL225" s="1100">
        <v>0</v>
      </c>
      <c r="AM225" s="1100"/>
      <c r="AN225" s="1107">
        <v>0</v>
      </c>
      <c r="AO225" s="1107"/>
      <c r="AP225" s="1099"/>
      <c r="AQ225" s="1108" t="s">
        <v>960</v>
      </c>
      <c r="AR225" s="1109"/>
      <c r="AS225" s="1087"/>
      <c r="AT225" s="1087"/>
      <c r="AU225" s="865" t="s">
        <v>962</v>
      </c>
      <c r="AV225" s="865"/>
      <c r="AW225" s="865"/>
      <c r="AX225" s="865"/>
      <c r="AY225" s="865"/>
      <c r="AZ225" s="865"/>
      <c r="BA225" s="1087"/>
      <c r="BB225" s="1087"/>
      <c r="BC225" s="1087"/>
      <c r="BD225" s="1087"/>
      <c r="BE225" s="1087"/>
      <c r="BF225" s="1087"/>
      <c r="BG225" s="1087"/>
      <c r="BH225" s="1088"/>
      <c r="BI225" s="1085"/>
      <c r="BJ225" s="1080"/>
      <c r="BK225" s="1080"/>
      <c r="BL225" s="1080"/>
      <c r="BM225" s="1080"/>
      <c r="BN225" s="1080"/>
    </row>
    <row r="226" spans="2:66" ht="20.25" customHeight="1">
      <c r="B226" s="1077"/>
      <c r="C226" s="1077"/>
      <c r="D226" s="1077"/>
      <c r="E226" s="1077"/>
      <c r="F226" s="1077"/>
      <c r="G226" s="1078"/>
      <c r="H226" s="1078"/>
      <c r="I226" s="1078"/>
      <c r="J226" s="1078"/>
      <c r="K226" s="1078"/>
      <c r="L226" s="1078"/>
      <c r="M226" s="1086"/>
      <c r="N226" s="865"/>
      <c r="O226" s="1096" t="s">
        <v>954</v>
      </c>
      <c r="P226" s="1096"/>
      <c r="Q226" s="1097">
        <f>SUM(Q222:R225)</f>
        <v>0</v>
      </c>
      <c r="R226" s="1097"/>
      <c r="S226" s="1098">
        <f>SUM(S222:T225)</f>
        <v>0</v>
      </c>
      <c r="T226" s="1098"/>
      <c r="U226" s="1099"/>
      <c r="V226" s="1097">
        <f>SUM(V222:W225)</f>
        <v>0</v>
      </c>
      <c r="W226" s="1097"/>
      <c r="X226" s="1098">
        <f>SUM(X222:Y225)</f>
        <v>0</v>
      </c>
      <c r="Y226" s="1098"/>
      <c r="Z226" s="1099"/>
      <c r="AA226" s="1110">
        <f>SUM(AA222:AB223)</f>
        <v>0</v>
      </c>
      <c r="AB226" s="1111"/>
      <c r="AC226" s="865"/>
      <c r="AD226" s="1087"/>
      <c r="AE226" s="1096" t="s">
        <v>954</v>
      </c>
      <c r="AF226" s="1096"/>
      <c r="AG226" s="1097">
        <f>SUM(AG222:AH225)</f>
        <v>0</v>
      </c>
      <c r="AH226" s="1097"/>
      <c r="AI226" s="1098">
        <f>SUM(AI222:AJ225)</f>
        <v>0</v>
      </c>
      <c r="AJ226" s="1098"/>
      <c r="AK226" s="1099"/>
      <c r="AL226" s="1097">
        <f>SUM(AL222:AM225)</f>
        <v>0</v>
      </c>
      <c r="AM226" s="1097"/>
      <c r="AN226" s="1098">
        <f>SUM(AN222:AO225)</f>
        <v>0</v>
      </c>
      <c r="AO226" s="1098"/>
      <c r="AP226" s="1099"/>
      <c r="AQ226" s="1110">
        <f>SUM(AQ222:AR223)</f>
        <v>0</v>
      </c>
      <c r="AR226" s="1111"/>
      <c r="AS226" s="1087"/>
      <c r="AT226" s="1087"/>
      <c r="AU226" s="1096" t="s">
        <v>963</v>
      </c>
      <c r="AV226" s="1096"/>
      <c r="AW226" s="1096" t="s">
        <v>964</v>
      </c>
      <c r="AX226" s="1096"/>
      <c r="AY226" s="1096"/>
      <c r="AZ226" s="1096"/>
      <c r="BA226" s="1087"/>
      <c r="BB226" s="1087"/>
      <c r="BC226" s="1087"/>
      <c r="BD226" s="1087"/>
      <c r="BE226" s="1087"/>
      <c r="BF226" s="1087"/>
      <c r="BG226" s="1087"/>
      <c r="BH226" s="1088"/>
      <c r="BI226" s="1085"/>
      <c r="BJ226" s="1080"/>
      <c r="BK226" s="1080"/>
      <c r="BL226" s="1080"/>
      <c r="BM226" s="1080"/>
      <c r="BN226" s="1080"/>
    </row>
    <row r="227" spans="2:66" ht="20.25" customHeight="1">
      <c r="B227" s="1077"/>
      <c r="C227" s="1077"/>
      <c r="D227" s="1077"/>
      <c r="E227" s="1077"/>
      <c r="F227" s="1077"/>
      <c r="G227" s="1078"/>
      <c r="H227" s="1078"/>
      <c r="I227" s="1078"/>
      <c r="J227" s="1078"/>
      <c r="K227" s="1078"/>
      <c r="L227" s="1078"/>
      <c r="M227" s="1086"/>
      <c r="N227" s="1086"/>
      <c r="O227" s="1112"/>
      <c r="P227" s="1112"/>
      <c r="Q227" s="1112"/>
      <c r="R227" s="1112"/>
      <c r="S227" s="1113"/>
      <c r="T227" s="1113"/>
      <c r="U227" s="1113"/>
      <c r="V227" s="1114"/>
      <c r="W227" s="1114"/>
      <c r="X227" s="1114"/>
      <c r="Y227" s="1114"/>
      <c r="Z227" s="1115"/>
      <c r="AA227" s="1087"/>
      <c r="AB227" s="1087"/>
      <c r="AC227" s="1087"/>
      <c r="AD227" s="1087"/>
      <c r="AE227" s="1112"/>
      <c r="AF227" s="1112"/>
      <c r="AG227" s="1112"/>
      <c r="AH227" s="1112"/>
      <c r="AI227" s="1113"/>
      <c r="AJ227" s="1113"/>
      <c r="AK227" s="1113"/>
      <c r="AL227" s="1114"/>
      <c r="AM227" s="1114"/>
      <c r="AN227" s="1114"/>
      <c r="AO227" s="1114"/>
      <c r="AP227" s="1115"/>
      <c r="AQ227" s="1087"/>
      <c r="AR227" s="1087"/>
      <c r="AS227" s="1087"/>
      <c r="AT227" s="1087"/>
      <c r="AU227" s="1096" t="s">
        <v>955</v>
      </c>
      <c r="AV227" s="1096"/>
      <c r="AW227" s="1096" t="s">
        <v>965</v>
      </c>
      <c r="AX227" s="1096"/>
      <c r="AY227" s="1096"/>
      <c r="AZ227" s="1096"/>
      <c r="BA227" s="1087"/>
      <c r="BB227" s="1087"/>
      <c r="BC227" s="1087"/>
      <c r="BD227" s="1087"/>
      <c r="BE227" s="1087"/>
      <c r="BF227" s="1087"/>
      <c r="BG227" s="1087"/>
      <c r="BH227" s="1088"/>
      <c r="BI227" s="1085"/>
      <c r="BJ227" s="1080"/>
      <c r="BK227" s="1080"/>
      <c r="BL227" s="1080"/>
      <c r="BM227" s="1080"/>
      <c r="BN227" s="1080"/>
    </row>
    <row r="228" spans="2:66" ht="20.25" customHeight="1">
      <c r="B228" s="1077"/>
      <c r="C228" s="1077"/>
      <c r="D228" s="1077"/>
      <c r="E228" s="1077"/>
      <c r="F228" s="1077"/>
      <c r="G228" s="1078"/>
      <c r="H228" s="1078"/>
      <c r="I228" s="1078"/>
      <c r="J228" s="1078"/>
      <c r="K228" s="1078"/>
      <c r="L228" s="1078"/>
      <c r="M228" s="1086"/>
      <c r="N228" s="1086"/>
      <c r="O228" s="872" t="s">
        <v>966</v>
      </c>
      <c r="P228" s="865"/>
      <c r="Q228" s="865"/>
      <c r="R228" s="865"/>
      <c r="S228" s="865"/>
      <c r="T228" s="865"/>
      <c r="U228" s="1116" t="s">
        <v>967</v>
      </c>
      <c r="V228" s="1117" t="s">
        <v>968</v>
      </c>
      <c r="W228" s="1118"/>
      <c r="X228" s="1116"/>
      <c r="Y228" s="1116"/>
      <c r="Z228" s="865"/>
      <c r="AA228" s="865"/>
      <c r="AB228" s="865"/>
      <c r="AC228" s="1087"/>
      <c r="AD228" s="1087"/>
      <c r="AE228" s="872" t="s">
        <v>966</v>
      </c>
      <c r="AF228" s="865"/>
      <c r="AG228" s="865"/>
      <c r="AH228" s="865"/>
      <c r="AI228" s="865"/>
      <c r="AJ228" s="865"/>
      <c r="AK228" s="1116" t="s">
        <v>967</v>
      </c>
      <c r="AL228" s="1119" t="str">
        <f>V228</f>
        <v>週</v>
      </c>
      <c r="AM228" s="1120"/>
      <c r="AN228" s="1116"/>
      <c r="AO228" s="1116"/>
      <c r="AP228" s="865"/>
      <c r="AQ228" s="865"/>
      <c r="AR228" s="865"/>
      <c r="AS228" s="1087"/>
      <c r="AT228" s="1087"/>
      <c r="AU228" s="1096" t="s">
        <v>958</v>
      </c>
      <c r="AV228" s="1096"/>
      <c r="AW228" s="1096" t="s">
        <v>969</v>
      </c>
      <c r="AX228" s="1096"/>
      <c r="AY228" s="1096"/>
      <c r="AZ228" s="1096"/>
      <c r="BA228" s="1087"/>
      <c r="BB228" s="1087"/>
      <c r="BC228" s="1087"/>
      <c r="BD228" s="1087"/>
      <c r="BE228" s="1087"/>
      <c r="BF228" s="1087"/>
      <c r="BG228" s="1087"/>
      <c r="BH228" s="1088"/>
      <c r="BI228" s="1085"/>
      <c r="BJ228" s="1080"/>
      <c r="BK228" s="1080"/>
      <c r="BL228" s="1080"/>
      <c r="BM228" s="1080"/>
      <c r="BN228" s="1080"/>
    </row>
    <row r="229" spans="2:66" ht="20.25" customHeight="1">
      <c r="B229" s="1077"/>
      <c r="C229" s="1077"/>
      <c r="D229" s="1077"/>
      <c r="E229" s="1077"/>
      <c r="F229" s="1077"/>
      <c r="G229" s="1078"/>
      <c r="H229" s="1078"/>
      <c r="I229" s="1078"/>
      <c r="J229" s="1078"/>
      <c r="K229" s="1078"/>
      <c r="L229" s="1078"/>
      <c r="M229" s="1086"/>
      <c r="N229" s="1086"/>
      <c r="O229" s="865" t="s">
        <v>970</v>
      </c>
      <c r="P229" s="865"/>
      <c r="Q229" s="865"/>
      <c r="R229" s="865"/>
      <c r="S229" s="865"/>
      <c r="T229" s="865" t="s">
        <v>971</v>
      </c>
      <c r="U229" s="865"/>
      <c r="V229" s="865"/>
      <c r="W229" s="865"/>
      <c r="X229" s="872"/>
      <c r="Y229" s="865"/>
      <c r="Z229" s="865"/>
      <c r="AA229" s="865"/>
      <c r="AB229" s="865"/>
      <c r="AC229" s="1087"/>
      <c r="AD229" s="1087"/>
      <c r="AE229" s="865" t="s">
        <v>970</v>
      </c>
      <c r="AF229" s="865"/>
      <c r="AG229" s="865"/>
      <c r="AH229" s="865"/>
      <c r="AI229" s="865"/>
      <c r="AJ229" s="865" t="s">
        <v>971</v>
      </c>
      <c r="AK229" s="865"/>
      <c r="AL229" s="865"/>
      <c r="AM229" s="865"/>
      <c r="AN229" s="872"/>
      <c r="AO229" s="865"/>
      <c r="AP229" s="865"/>
      <c r="AQ229" s="865"/>
      <c r="AR229" s="865"/>
      <c r="AS229" s="1087"/>
      <c r="AT229" s="1087"/>
      <c r="AU229" s="1096" t="s">
        <v>959</v>
      </c>
      <c r="AV229" s="1096"/>
      <c r="AW229" s="1096" t="s">
        <v>972</v>
      </c>
      <c r="AX229" s="1096"/>
      <c r="AY229" s="1096"/>
      <c r="AZ229" s="1096"/>
      <c r="BA229" s="1087"/>
      <c r="BB229" s="1087"/>
      <c r="BC229" s="1087"/>
      <c r="BD229" s="1087"/>
      <c r="BE229" s="1087"/>
      <c r="BF229" s="1087"/>
      <c r="BG229" s="1087"/>
      <c r="BH229" s="1088"/>
      <c r="BI229" s="1085"/>
      <c r="BJ229" s="1080"/>
      <c r="BK229" s="1080"/>
      <c r="BL229" s="1080"/>
      <c r="BM229" s="1080"/>
      <c r="BN229" s="1080"/>
    </row>
    <row r="230" spans="2:66" ht="20.25" customHeight="1">
      <c r="B230" s="1077"/>
      <c r="C230" s="1077"/>
      <c r="D230" s="1077"/>
      <c r="E230" s="1077"/>
      <c r="F230" s="1077"/>
      <c r="G230" s="1078"/>
      <c r="H230" s="1078"/>
      <c r="I230" s="1078"/>
      <c r="J230" s="1078"/>
      <c r="K230" s="1078"/>
      <c r="L230" s="1078"/>
      <c r="M230" s="1086"/>
      <c r="N230" s="1086"/>
      <c r="O230" s="865" t="str">
        <f>IF($V$228="週","対象時間数（週平均）","対象時間数（当月合計）")</f>
        <v>対象時間数（週平均）</v>
      </c>
      <c r="P230" s="865"/>
      <c r="Q230" s="865"/>
      <c r="R230" s="865"/>
      <c r="S230" s="865"/>
      <c r="T230" s="865" t="str">
        <f>IF($V$228="週","週に勤務すべき時間数","当月に勤務すべき時間数")</f>
        <v>週に勤務すべき時間数</v>
      </c>
      <c r="U230" s="865"/>
      <c r="V230" s="865"/>
      <c r="W230" s="865"/>
      <c r="X230" s="872"/>
      <c r="Y230" s="865" t="s">
        <v>973</v>
      </c>
      <c r="Z230" s="865"/>
      <c r="AA230" s="865"/>
      <c r="AB230" s="865"/>
      <c r="AC230" s="1087"/>
      <c r="AD230" s="1087"/>
      <c r="AE230" s="865" t="str">
        <f>IF(AL228="週","対象時間数（週平均）","対象時間数（当月合計）")</f>
        <v>対象時間数（週平均）</v>
      </c>
      <c r="AF230" s="865"/>
      <c r="AG230" s="865"/>
      <c r="AH230" s="865"/>
      <c r="AI230" s="865"/>
      <c r="AJ230" s="865" t="str">
        <f>IF($AL$228="週","週に勤務すべき時間数","当月に勤務すべき時間数")</f>
        <v>週に勤務すべき時間数</v>
      </c>
      <c r="AK230" s="865"/>
      <c r="AL230" s="865"/>
      <c r="AM230" s="865"/>
      <c r="AN230" s="872"/>
      <c r="AO230" s="865" t="s">
        <v>973</v>
      </c>
      <c r="AP230" s="865"/>
      <c r="AQ230" s="865"/>
      <c r="AR230" s="865"/>
      <c r="AS230" s="1087"/>
      <c r="AT230" s="1087"/>
      <c r="AU230" s="1096" t="s">
        <v>961</v>
      </c>
      <c r="AV230" s="1096"/>
      <c r="AW230" s="1096" t="s">
        <v>974</v>
      </c>
      <c r="AX230" s="1096"/>
      <c r="AY230" s="1096"/>
      <c r="AZ230" s="1096"/>
      <c r="BA230" s="1087"/>
      <c r="BB230" s="1087"/>
      <c r="BC230" s="1087"/>
      <c r="BD230" s="1087"/>
      <c r="BE230" s="1087"/>
      <c r="BF230" s="1087"/>
      <c r="BG230" s="1087"/>
      <c r="BH230" s="1088"/>
      <c r="BI230" s="1085"/>
      <c r="BJ230" s="1080"/>
      <c r="BK230" s="1080"/>
      <c r="BL230" s="1080"/>
      <c r="BM230" s="1080"/>
      <c r="BN230" s="1080"/>
    </row>
    <row r="231" spans="2:66" ht="20.25" customHeight="1">
      <c r="M231" s="865"/>
      <c r="N231" s="865"/>
      <c r="O231" s="1121">
        <f>IF($V$228="週",X226,V226)</f>
        <v>0</v>
      </c>
      <c r="P231" s="1121"/>
      <c r="Q231" s="1121"/>
      <c r="R231" s="1121"/>
      <c r="S231" s="1104" t="s">
        <v>975</v>
      </c>
      <c r="T231" s="1096">
        <f>IF($V$228="週",$BE$6,$BI$6)</f>
        <v>40</v>
      </c>
      <c r="U231" s="1096"/>
      <c r="V231" s="1096"/>
      <c r="W231" s="1096"/>
      <c r="X231" s="1104" t="s">
        <v>957</v>
      </c>
      <c r="Y231" s="1122">
        <f>ROUNDDOWN(O231/T231,1)</f>
        <v>0</v>
      </c>
      <c r="Z231" s="1122"/>
      <c r="AA231" s="1122"/>
      <c r="AB231" s="1122"/>
      <c r="AC231" s="865"/>
      <c r="AD231" s="865"/>
      <c r="AE231" s="1121">
        <f>IF($AL$228="週",AN226,AL226)</f>
        <v>0</v>
      </c>
      <c r="AF231" s="1121"/>
      <c r="AG231" s="1121"/>
      <c r="AH231" s="1121"/>
      <c r="AI231" s="1104" t="s">
        <v>975</v>
      </c>
      <c r="AJ231" s="1096">
        <f>IF($AL$228="週",$BE$6,$BI$6)</f>
        <v>40</v>
      </c>
      <c r="AK231" s="1096"/>
      <c r="AL231" s="1096"/>
      <c r="AM231" s="1096"/>
      <c r="AN231" s="1104" t="s">
        <v>957</v>
      </c>
      <c r="AO231" s="1122">
        <f>ROUNDDOWN(AE231/AJ231,1)</f>
        <v>0</v>
      </c>
      <c r="AP231" s="1122"/>
      <c r="AQ231" s="1122"/>
      <c r="AR231" s="1122"/>
      <c r="AS231" s="865"/>
      <c r="AT231" s="865"/>
      <c r="AU231" s="865"/>
      <c r="AV231" s="865"/>
      <c r="AW231" s="865"/>
      <c r="AX231" s="865"/>
      <c r="AY231" s="865"/>
      <c r="AZ231" s="865"/>
      <c r="BA231" s="865"/>
      <c r="BB231" s="865"/>
      <c r="BC231" s="865"/>
      <c r="BD231" s="865"/>
      <c r="BE231" s="865"/>
      <c r="BF231" s="865"/>
      <c r="BG231" s="865"/>
      <c r="BH231" s="865"/>
    </row>
    <row r="232" spans="2:66" ht="20.25" customHeight="1">
      <c r="M232" s="865"/>
      <c r="N232" s="865"/>
      <c r="O232" s="865"/>
      <c r="P232" s="865"/>
      <c r="Q232" s="865"/>
      <c r="R232" s="865"/>
      <c r="S232" s="865"/>
      <c r="T232" s="865"/>
      <c r="U232" s="865"/>
      <c r="V232" s="865"/>
      <c r="W232" s="865"/>
      <c r="X232" s="872"/>
      <c r="Y232" s="865" t="s">
        <v>976</v>
      </c>
      <c r="Z232" s="865"/>
      <c r="AA232" s="865"/>
      <c r="AB232" s="865"/>
      <c r="AC232" s="865"/>
      <c r="AD232" s="865"/>
      <c r="AE232" s="865"/>
      <c r="AF232" s="865"/>
      <c r="AG232" s="865"/>
      <c r="AH232" s="865"/>
      <c r="AI232" s="865"/>
      <c r="AJ232" s="865"/>
      <c r="AK232" s="865"/>
      <c r="AL232" s="865"/>
      <c r="AM232" s="865"/>
      <c r="AN232" s="872"/>
      <c r="AO232" s="865" t="s">
        <v>976</v>
      </c>
      <c r="AP232" s="865"/>
      <c r="AQ232" s="865"/>
      <c r="AR232" s="865"/>
      <c r="AS232" s="865"/>
      <c r="AT232" s="865"/>
      <c r="AU232" s="865"/>
      <c r="AV232" s="865"/>
      <c r="AW232" s="865"/>
      <c r="AX232" s="865"/>
      <c r="AY232" s="865"/>
      <c r="AZ232" s="865"/>
      <c r="BA232" s="865"/>
      <c r="BB232" s="865"/>
      <c r="BC232" s="865"/>
      <c r="BD232" s="865"/>
      <c r="BE232" s="865"/>
      <c r="BF232" s="865"/>
      <c r="BG232" s="865"/>
      <c r="BH232" s="865"/>
    </row>
    <row r="233" spans="2:66" ht="20.25" customHeight="1">
      <c r="M233" s="865"/>
      <c r="N233" s="865"/>
      <c r="O233" s="865" t="s">
        <v>977</v>
      </c>
      <c r="P233" s="865"/>
      <c r="Q233" s="865"/>
      <c r="R233" s="865"/>
      <c r="S233" s="865"/>
      <c r="T233" s="865"/>
      <c r="U233" s="865"/>
      <c r="V233" s="865"/>
      <c r="W233" s="865"/>
      <c r="X233" s="872"/>
      <c r="Y233" s="865"/>
      <c r="Z233" s="865"/>
      <c r="AA233" s="865"/>
      <c r="AB233" s="865"/>
      <c r="AC233" s="865"/>
      <c r="AD233" s="865"/>
      <c r="AE233" s="865" t="s">
        <v>978</v>
      </c>
      <c r="AF233" s="865"/>
      <c r="AG233" s="865"/>
      <c r="AH233" s="865"/>
      <c r="AI233" s="865"/>
      <c r="AJ233" s="865"/>
      <c r="AK233" s="865"/>
      <c r="AL233" s="865"/>
      <c r="AM233" s="865"/>
      <c r="AN233" s="872"/>
      <c r="AO233" s="865"/>
      <c r="AP233" s="865"/>
      <c r="AQ233" s="865"/>
      <c r="AR233" s="865"/>
      <c r="AS233" s="865"/>
      <c r="AT233" s="865"/>
      <c r="AU233" s="865"/>
      <c r="AV233" s="865"/>
      <c r="AW233" s="865"/>
      <c r="AX233" s="865"/>
      <c r="AY233" s="865"/>
      <c r="AZ233" s="865"/>
      <c r="BA233" s="865"/>
      <c r="BB233" s="865"/>
      <c r="BC233" s="865"/>
      <c r="BD233" s="865"/>
      <c r="BE233" s="865"/>
      <c r="BF233" s="865"/>
      <c r="BG233" s="865"/>
      <c r="BH233" s="865"/>
    </row>
    <row r="234" spans="2:66" ht="20.25" customHeight="1">
      <c r="M234" s="865"/>
      <c r="N234" s="865"/>
      <c r="O234" s="865" t="s">
        <v>950</v>
      </c>
      <c r="P234" s="865"/>
      <c r="Q234" s="865"/>
      <c r="R234" s="865"/>
      <c r="S234" s="865"/>
      <c r="T234" s="865"/>
      <c r="U234" s="865"/>
      <c r="V234" s="865"/>
      <c r="W234" s="865"/>
      <c r="X234" s="872"/>
      <c r="Y234" s="1090"/>
      <c r="Z234" s="1090"/>
      <c r="AA234" s="1090"/>
      <c r="AB234" s="1090"/>
      <c r="AC234" s="865"/>
      <c r="AD234" s="865"/>
      <c r="AE234" s="865" t="s">
        <v>950</v>
      </c>
      <c r="AF234" s="865"/>
      <c r="AG234" s="865"/>
      <c r="AH234" s="865"/>
      <c r="AI234" s="865"/>
      <c r="AJ234" s="865"/>
      <c r="AK234" s="865"/>
      <c r="AL234" s="865"/>
      <c r="AM234" s="865"/>
      <c r="AN234" s="872"/>
      <c r="AO234" s="1090"/>
      <c r="AP234" s="1090"/>
      <c r="AQ234" s="1090"/>
      <c r="AR234" s="1090"/>
      <c r="AS234" s="865"/>
      <c r="AT234" s="865"/>
      <c r="AU234" s="865"/>
      <c r="AV234" s="865"/>
      <c r="AW234" s="865"/>
      <c r="AX234" s="865"/>
      <c r="AY234" s="865"/>
      <c r="AZ234" s="865"/>
      <c r="BA234" s="865"/>
      <c r="BB234" s="865"/>
      <c r="BC234" s="865"/>
      <c r="BD234" s="865"/>
      <c r="BE234" s="865"/>
      <c r="BF234" s="865"/>
      <c r="BG234" s="865"/>
      <c r="BH234" s="865"/>
    </row>
    <row r="235" spans="2:66" ht="20.25" customHeight="1">
      <c r="M235" s="865"/>
      <c r="N235" s="865"/>
      <c r="O235" s="865" t="s">
        <v>979</v>
      </c>
      <c r="P235" s="865"/>
      <c r="Q235" s="865"/>
      <c r="R235" s="865"/>
      <c r="S235" s="865"/>
      <c r="T235" s="865" t="s">
        <v>980</v>
      </c>
      <c r="U235" s="865"/>
      <c r="V235" s="865"/>
      <c r="W235" s="865"/>
      <c r="X235" s="865"/>
      <c r="Y235" s="1094" t="s">
        <v>954</v>
      </c>
      <c r="Z235" s="1094"/>
      <c r="AA235" s="1094"/>
      <c r="AB235" s="1094"/>
      <c r="AC235" s="865"/>
      <c r="AD235" s="865"/>
      <c r="AE235" s="865" t="s">
        <v>979</v>
      </c>
      <c r="AF235" s="865"/>
      <c r="AG235" s="865"/>
      <c r="AH235" s="865"/>
      <c r="AI235" s="865"/>
      <c r="AJ235" s="865" t="s">
        <v>980</v>
      </c>
      <c r="AK235" s="865"/>
      <c r="AL235" s="865"/>
      <c r="AM235" s="865"/>
      <c r="AN235" s="865"/>
      <c r="AO235" s="1094" t="s">
        <v>954</v>
      </c>
      <c r="AP235" s="1094"/>
      <c r="AQ235" s="1094"/>
      <c r="AR235" s="1094"/>
      <c r="AS235" s="865"/>
      <c r="AT235" s="865"/>
      <c r="AU235" s="865"/>
      <c r="AV235" s="865"/>
      <c r="AW235" s="865"/>
      <c r="AX235" s="865"/>
      <c r="AY235" s="865"/>
      <c r="AZ235" s="865"/>
      <c r="BA235" s="865"/>
      <c r="BB235" s="865"/>
      <c r="BC235" s="865"/>
      <c r="BD235" s="865"/>
      <c r="BE235" s="865"/>
      <c r="BF235" s="865"/>
      <c r="BG235" s="865"/>
      <c r="BH235" s="865"/>
    </row>
    <row r="236" spans="2:66" ht="20.25" customHeight="1">
      <c r="M236" s="865"/>
      <c r="N236" s="865"/>
      <c r="O236" s="1096">
        <f>AA226</f>
        <v>0</v>
      </c>
      <c r="P236" s="1096"/>
      <c r="Q236" s="1096"/>
      <c r="R236" s="1096"/>
      <c r="S236" s="1104" t="s">
        <v>956</v>
      </c>
      <c r="T236" s="1122">
        <f>Y231</f>
        <v>0</v>
      </c>
      <c r="U236" s="1122"/>
      <c r="V236" s="1122"/>
      <c r="W236" s="1122"/>
      <c r="X236" s="1104" t="s">
        <v>957</v>
      </c>
      <c r="Y236" s="1105">
        <f>ROUNDDOWN(O236+T236,1)</f>
        <v>0</v>
      </c>
      <c r="Z236" s="1105"/>
      <c r="AA236" s="1105"/>
      <c r="AB236" s="1105"/>
      <c r="AC236" s="1114"/>
      <c r="AD236" s="1114"/>
      <c r="AE236" s="1123">
        <f>AQ226</f>
        <v>0</v>
      </c>
      <c r="AF236" s="1123"/>
      <c r="AG236" s="1123"/>
      <c r="AH236" s="1123"/>
      <c r="AI236" s="1115" t="s">
        <v>956</v>
      </c>
      <c r="AJ236" s="1124">
        <f>AO231</f>
        <v>0</v>
      </c>
      <c r="AK236" s="1124"/>
      <c r="AL236" s="1124"/>
      <c r="AM236" s="1124"/>
      <c r="AN236" s="1115" t="s">
        <v>957</v>
      </c>
      <c r="AO236" s="1105">
        <f>ROUNDDOWN(AE236+AJ236,1)</f>
        <v>0</v>
      </c>
      <c r="AP236" s="1105"/>
      <c r="AQ236" s="1105"/>
      <c r="AR236" s="1105"/>
      <c r="AS236" s="865"/>
      <c r="AT236" s="865"/>
      <c r="AU236" s="865"/>
      <c r="AV236" s="865"/>
      <c r="AW236" s="865"/>
      <c r="AX236" s="865"/>
      <c r="AY236" s="865"/>
      <c r="AZ236" s="865"/>
      <c r="BA236" s="865"/>
      <c r="BB236" s="865"/>
      <c r="BC236" s="865"/>
      <c r="BD236" s="865"/>
      <c r="BE236" s="865"/>
      <c r="BF236" s="865"/>
      <c r="BG236" s="865"/>
      <c r="BH236" s="865"/>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876"/>
      <c r="H283" s="876"/>
      <c r="I283" s="876"/>
      <c r="J283" s="876"/>
      <c r="K283" s="876"/>
      <c r="L283" s="876"/>
      <c r="M283" s="876"/>
      <c r="N283" s="876"/>
      <c r="O283" s="1125"/>
      <c r="P283" s="1125"/>
      <c r="Q283" s="1125"/>
      <c r="R283" s="1125"/>
      <c r="S283" s="1125"/>
      <c r="T283" s="1125"/>
      <c r="U283" s="1125"/>
      <c r="V283" s="1125"/>
      <c r="W283" s="1125"/>
      <c r="X283" s="1125"/>
      <c r="Y283" s="1125"/>
      <c r="Z283" s="1125"/>
      <c r="AA283" s="1125"/>
      <c r="AB283" s="1125"/>
      <c r="AC283" s="1125"/>
      <c r="AD283" s="1125"/>
      <c r="AE283" s="1125"/>
      <c r="AF283" s="1125"/>
      <c r="AG283" s="1125"/>
      <c r="AH283" s="1125"/>
      <c r="AI283" s="1125"/>
      <c r="AJ283" s="1125"/>
      <c r="AK283" s="1125"/>
      <c r="AL283" s="1125"/>
      <c r="AM283" s="1125"/>
      <c r="AN283" s="1125"/>
      <c r="AO283" s="1125"/>
      <c r="AP283" s="1125"/>
      <c r="AQ283" s="1125"/>
      <c r="AR283" s="1125"/>
      <c r="AS283" s="1125"/>
      <c r="AT283" s="1125"/>
      <c r="AU283" s="1125"/>
      <c r="AV283" s="1125"/>
      <c r="AW283" s="1125"/>
      <c r="AX283" s="1125"/>
      <c r="AY283" s="1125"/>
      <c r="AZ283" s="1125"/>
      <c r="BA283" s="1125"/>
      <c r="BB283" s="1125"/>
      <c r="BC283" s="1125"/>
      <c r="BD283" s="1125"/>
      <c r="BE283" s="1125"/>
      <c r="BF283" s="1125"/>
      <c r="BG283" s="1125"/>
      <c r="BH283" s="1125"/>
      <c r="BI283" s="1125"/>
      <c r="BJ283" s="1125"/>
      <c r="BK283" s="1125"/>
    </row>
    <row r="284" spans="7:63">
      <c r="G284" s="876"/>
      <c r="H284" s="876"/>
      <c r="I284" s="876"/>
      <c r="J284" s="876"/>
      <c r="K284" s="876"/>
      <c r="L284" s="876"/>
      <c r="M284" s="876"/>
      <c r="N284" s="876"/>
      <c r="O284" s="1125"/>
      <c r="P284" s="1125"/>
      <c r="Q284" s="1125"/>
      <c r="R284" s="1125"/>
      <c r="S284" s="1125"/>
      <c r="T284" s="1125"/>
      <c r="U284" s="1125"/>
      <c r="V284" s="1125"/>
      <c r="W284" s="1125"/>
      <c r="X284" s="1125"/>
      <c r="Y284" s="1125"/>
      <c r="Z284" s="1125"/>
      <c r="AA284" s="1125"/>
      <c r="AB284" s="1125"/>
      <c r="AC284" s="1125"/>
      <c r="AD284" s="1125"/>
      <c r="AE284" s="1125"/>
      <c r="AF284" s="1125"/>
      <c r="AG284" s="1125"/>
      <c r="AH284" s="1125"/>
      <c r="AI284" s="1125"/>
      <c r="AJ284" s="1125"/>
      <c r="AK284" s="1125"/>
      <c r="AL284" s="1125"/>
      <c r="AM284" s="1125"/>
      <c r="AN284" s="1125"/>
      <c r="AO284" s="1125"/>
      <c r="AP284" s="1125"/>
      <c r="AQ284" s="1125"/>
      <c r="AR284" s="1125"/>
      <c r="AS284" s="1125"/>
      <c r="AT284" s="1125"/>
      <c r="AU284" s="1125"/>
      <c r="AV284" s="1125"/>
      <c r="AW284" s="1125"/>
      <c r="AX284" s="1125"/>
      <c r="AY284" s="1125"/>
      <c r="AZ284" s="1125"/>
      <c r="BA284" s="1125"/>
      <c r="BB284" s="1125"/>
      <c r="BC284" s="1125"/>
      <c r="BD284" s="1125"/>
      <c r="BE284" s="1125"/>
      <c r="BF284" s="1125"/>
      <c r="BG284" s="1125"/>
      <c r="BH284" s="1125"/>
      <c r="BI284" s="1125"/>
      <c r="BJ284" s="1125"/>
      <c r="BK284" s="1125"/>
    </row>
    <row r="285" spans="7:63">
      <c r="G285" s="1126"/>
      <c r="H285" s="1126"/>
      <c r="I285" s="1126"/>
      <c r="J285" s="1126"/>
      <c r="K285" s="1126"/>
      <c r="L285" s="1126"/>
      <c r="M285" s="1126"/>
      <c r="N285" s="1126"/>
      <c r="O285" s="876"/>
      <c r="P285" s="876"/>
    </row>
    <row r="286" spans="7:63">
      <c r="G286" s="1126"/>
      <c r="H286" s="1126"/>
      <c r="I286" s="1126"/>
      <c r="J286" s="1126"/>
      <c r="K286" s="1126"/>
      <c r="L286" s="1126"/>
      <c r="M286" s="1126"/>
      <c r="N286" s="1126"/>
      <c r="O286" s="876"/>
      <c r="P286" s="876"/>
    </row>
    <row r="287" spans="7:63">
      <c r="G287" s="876"/>
      <c r="H287" s="876"/>
      <c r="I287" s="876"/>
      <c r="J287" s="876"/>
      <c r="K287" s="876"/>
      <c r="L287" s="876"/>
      <c r="M287" s="876"/>
      <c r="N287" s="876"/>
    </row>
    <row r="288" spans="7:63">
      <c r="G288" s="876"/>
      <c r="H288" s="876"/>
      <c r="I288" s="876"/>
      <c r="J288" s="876"/>
      <c r="K288" s="876"/>
      <c r="L288" s="876"/>
      <c r="M288" s="876"/>
      <c r="N288" s="876"/>
    </row>
    <row r="289" spans="7:14">
      <c r="G289" s="876"/>
      <c r="H289" s="876"/>
      <c r="I289" s="876"/>
      <c r="J289" s="876"/>
      <c r="K289" s="876"/>
      <c r="L289" s="876"/>
      <c r="M289" s="876"/>
      <c r="N289" s="876"/>
    </row>
    <row r="290" spans="7:14">
      <c r="G290" s="876"/>
      <c r="H290" s="876"/>
      <c r="I290" s="876"/>
      <c r="J290" s="876"/>
      <c r="K290" s="876"/>
      <c r="L290" s="876"/>
      <c r="M290" s="876"/>
      <c r="N290" s="876"/>
    </row>
  </sheetData>
  <sheetProtection insertRows="0" deleteRows="0"/>
  <mergeCells count="1336">
    <mergeCell ref="Y234:AB234"/>
    <mergeCell ref="AO234:AR234"/>
    <mergeCell ref="Y235:AB235"/>
    <mergeCell ref="AO235:AR235"/>
    <mergeCell ref="O236:R236"/>
    <mergeCell ref="T236:W236"/>
    <mergeCell ref="Y236:AB236"/>
    <mergeCell ref="AE236:AH236"/>
    <mergeCell ref="AJ236:AM236"/>
    <mergeCell ref="AO236:AR236"/>
    <mergeCell ref="AU230:AV230"/>
    <mergeCell ref="AW230:AZ230"/>
    <mergeCell ref="O231:R231"/>
    <mergeCell ref="T231:W231"/>
    <mergeCell ref="Y231:AB231"/>
    <mergeCell ref="AE231:AH231"/>
    <mergeCell ref="AJ231:AM231"/>
    <mergeCell ref="AO231:AR231"/>
    <mergeCell ref="V228:W228"/>
    <mergeCell ref="AL228:AM228"/>
    <mergeCell ref="AU228:AV228"/>
    <mergeCell ref="AW228:AZ228"/>
    <mergeCell ref="AU229:AV229"/>
    <mergeCell ref="AW229:AZ229"/>
    <mergeCell ref="AL226:AM226"/>
    <mergeCell ref="AN226:AO226"/>
    <mergeCell ref="AQ226:AR226"/>
    <mergeCell ref="AU226:AV226"/>
    <mergeCell ref="AW226:AZ226"/>
    <mergeCell ref="AU227:AV227"/>
    <mergeCell ref="AW227:AZ227"/>
    <mergeCell ref="AQ225:AR225"/>
    <mergeCell ref="O226:P226"/>
    <mergeCell ref="Q226:R226"/>
    <mergeCell ref="S226:T226"/>
    <mergeCell ref="V226:W226"/>
    <mergeCell ref="X226:Y226"/>
    <mergeCell ref="AA226:AB226"/>
    <mergeCell ref="AE226:AF226"/>
    <mergeCell ref="AG226:AH226"/>
    <mergeCell ref="AI226:AJ226"/>
    <mergeCell ref="AA225:AB225"/>
    <mergeCell ref="AE225:AF225"/>
    <mergeCell ref="AG225:AH225"/>
    <mergeCell ref="AI225:AJ225"/>
    <mergeCell ref="AL225:AM225"/>
    <mergeCell ref="AN225:AO225"/>
    <mergeCell ref="AG224:AH224"/>
    <mergeCell ref="AI224:AJ224"/>
    <mergeCell ref="AL224:AM224"/>
    <mergeCell ref="AN224:AO224"/>
    <mergeCell ref="AQ224:AR224"/>
    <mergeCell ref="O225:P225"/>
    <mergeCell ref="Q225:R225"/>
    <mergeCell ref="S225:T225"/>
    <mergeCell ref="V225:W225"/>
    <mergeCell ref="X225:Y225"/>
    <mergeCell ref="AL223:AM223"/>
    <mergeCell ref="AN223:AO223"/>
    <mergeCell ref="AQ223:AR223"/>
    <mergeCell ref="O224:P224"/>
    <mergeCell ref="Q224:R224"/>
    <mergeCell ref="S224:T224"/>
    <mergeCell ref="V224:W224"/>
    <mergeCell ref="X224:Y224"/>
    <mergeCell ref="AA224:AB224"/>
    <mergeCell ref="AE224:AF224"/>
    <mergeCell ref="BE222:BH222"/>
    <mergeCell ref="O223:P223"/>
    <mergeCell ref="Q223:R223"/>
    <mergeCell ref="S223:T223"/>
    <mergeCell ref="V223:W223"/>
    <mergeCell ref="X223:Y223"/>
    <mergeCell ref="AA223:AB223"/>
    <mergeCell ref="AE223:AF223"/>
    <mergeCell ref="AG223:AH223"/>
    <mergeCell ref="AI223:AJ223"/>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AG222:AH222"/>
    <mergeCell ref="V221:W221"/>
    <mergeCell ref="X221:Y221"/>
    <mergeCell ref="AG221:AH221"/>
    <mergeCell ref="AI221:AJ221"/>
    <mergeCell ref="AL221:AM221"/>
    <mergeCell ref="AN221:AO221"/>
    <mergeCell ref="BJ219:BM219"/>
    <mergeCell ref="O220:P221"/>
    <mergeCell ref="Q220:T220"/>
    <mergeCell ref="V220:Y220"/>
    <mergeCell ref="AE220:AF221"/>
    <mergeCell ref="AG220:AJ220"/>
    <mergeCell ref="AL220:AO220"/>
    <mergeCell ref="BJ220:BM220"/>
    <mergeCell ref="Q221:R221"/>
    <mergeCell ref="S221:T221"/>
    <mergeCell ref="S215:W216"/>
    <mergeCell ref="BF215:BG215"/>
    <mergeCell ref="BH215:BI215"/>
    <mergeCell ref="BJ215:BN216"/>
    <mergeCell ref="BF216:BG216"/>
    <mergeCell ref="BH216:BI216"/>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C13:BE13"/>
    <mergeCell ref="B17:B18"/>
    <mergeCell ref="C17:C18"/>
    <mergeCell ref="D17:F18"/>
    <mergeCell ref="G17:H18"/>
    <mergeCell ref="M17:N18"/>
    <mergeCell ref="O17:R18"/>
    <mergeCell ref="S17:W18"/>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 ref="B12:B16"/>
    <mergeCell ref="C12:C16"/>
    <mergeCell ref="D12:F16"/>
    <mergeCell ref="G12:H16"/>
    <mergeCell ref="M12:N16"/>
    <mergeCell ref="AX1:BM1"/>
    <mergeCell ref="AG2:AH2"/>
    <mergeCell ref="AJ2:AK2"/>
    <mergeCell ref="AN2:AO2"/>
    <mergeCell ref="AX2:BM2"/>
    <mergeCell ref="BI3:BL3"/>
  </mergeCells>
  <phoneticPr fontId="19"/>
  <conditionalFormatting sqref="O231:R231">
    <cfRule type="expression" dxfId="145" priority="103">
      <formula>INDIRECT(ADDRESS(ROW(),COLUMN()))=TRUNC(INDIRECT(ADDRESS(ROW(),COLUMN())))</formula>
    </cfRule>
  </conditionalFormatting>
  <conditionalFormatting sqref="Q222:AB226">
    <cfRule type="expression" dxfId="144" priority="104">
      <formula>INDIRECT(ADDRESS(ROW(),COLUMN()))=TRUNC(INDIRECT(ADDRESS(ROW(),COLUMN())))</formula>
    </cfRule>
  </conditionalFormatting>
  <conditionalFormatting sqref="AA220:AB220 AD220 AA229:AD229">
    <cfRule type="expression" dxfId="143" priority="108">
      <formula>OR(#REF!=$B218,#REF!=$B218)</formula>
    </cfRule>
  </conditionalFormatting>
  <conditionalFormatting sqref="AA230:AD230">
    <cfRule type="expression" dxfId="142" priority="107">
      <formula>OR(#REF!=$B217,#REF!=$B217)</formula>
    </cfRule>
  </conditionalFormatting>
  <conditionalFormatting sqref="AA18:BI18">
    <cfRule type="expression" dxfId="141" priority="99">
      <formula>INDIRECT(ADDRESS(ROW(),COLUMN()))=TRUNC(INDIRECT(ADDRESS(ROW(),COLUMN())))</formula>
    </cfRule>
  </conditionalFormatting>
  <conditionalFormatting sqref="AA20:BI20">
    <cfRule type="expression" dxfId="140" priority="100">
      <formula>INDIRECT(ADDRESS(ROW(),COLUMN()))=TRUNC(INDIRECT(ADDRESS(ROW(),COLUMN())))</formula>
    </cfRule>
  </conditionalFormatting>
  <conditionalFormatting sqref="AA22:BI22">
    <cfRule type="expression" dxfId="139" priority="98">
      <formula>INDIRECT(ADDRESS(ROW(),COLUMN()))=TRUNC(INDIRECT(ADDRESS(ROW(),COLUMN())))</formula>
    </cfRule>
  </conditionalFormatting>
  <conditionalFormatting sqref="AA24:BI24">
    <cfRule type="expression" dxfId="138" priority="97">
      <formula>INDIRECT(ADDRESS(ROW(),COLUMN()))=TRUNC(INDIRECT(ADDRESS(ROW(),COLUMN())))</formula>
    </cfRule>
  </conditionalFormatting>
  <conditionalFormatting sqref="AA26:BI26">
    <cfRule type="expression" dxfId="137" priority="96">
      <formula>INDIRECT(ADDRESS(ROW(),COLUMN()))=TRUNC(INDIRECT(ADDRESS(ROW(),COLUMN())))</formula>
    </cfRule>
  </conditionalFormatting>
  <conditionalFormatting sqref="AA28:BI28">
    <cfRule type="expression" dxfId="136" priority="95">
      <formula>INDIRECT(ADDRESS(ROW(),COLUMN()))=TRUNC(INDIRECT(ADDRESS(ROW(),COLUMN())))</formula>
    </cfRule>
  </conditionalFormatting>
  <conditionalFormatting sqref="AA30:BI30">
    <cfRule type="expression" dxfId="135" priority="94">
      <formula>INDIRECT(ADDRESS(ROW(),COLUMN()))=TRUNC(INDIRECT(ADDRESS(ROW(),COLUMN())))</formula>
    </cfRule>
  </conditionalFormatting>
  <conditionalFormatting sqref="AA32:BI32">
    <cfRule type="expression" dxfId="134" priority="93">
      <formula>INDIRECT(ADDRESS(ROW(),COLUMN()))=TRUNC(INDIRECT(ADDRESS(ROW(),COLUMN())))</formula>
    </cfRule>
  </conditionalFormatting>
  <conditionalFormatting sqref="AA34:BI34">
    <cfRule type="expression" dxfId="133" priority="92">
      <formula>INDIRECT(ADDRESS(ROW(),COLUMN()))=TRUNC(INDIRECT(ADDRESS(ROW(),COLUMN())))</formula>
    </cfRule>
  </conditionalFormatting>
  <conditionalFormatting sqref="AA36:BI36">
    <cfRule type="expression" dxfId="132" priority="91">
      <formula>INDIRECT(ADDRESS(ROW(),COLUMN()))=TRUNC(INDIRECT(ADDRESS(ROW(),COLUMN())))</formula>
    </cfRule>
  </conditionalFormatting>
  <conditionalFormatting sqref="AA38:BI38">
    <cfRule type="expression" dxfId="131" priority="90">
      <formula>INDIRECT(ADDRESS(ROW(),COLUMN()))=TRUNC(INDIRECT(ADDRESS(ROW(),COLUMN())))</formula>
    </cfRule>
  </conditionalFormatting>
  <conditionalFormatting sqref="AA40:BI40">
    <cfRule type="expression" dxfId="130" priority="89">
      <formula>INDIRECT(ADDRESS(ROW(),COLUMN()))=TRUNC(INDIRECT(ADDRESS(ROW(),COLUMN())))</formula>
    </cfRule>
  </conditionalFormatting>
  <conditionalFormatting sqref="AA42:BI42">
    <cfRule type="expression" dxfId="129" priority="88">
      <formula>INDIRECT(ADDRESS(ROW(),COLUMN()))=TRUNC(INDIRECT(ADDRESS(ROW(),COLUMN())))</formula>
    </cfRule>
  </conditionalFormatting>
  <conditionalFormatting sqref="AA44:BI44">
    <cfRule type="expression" dxfId="128" priority="87">
      <formula>INDIRECT(ADDRESS(ROW(),COLUMN()))=TRUNC(INDIRECT(ADDRESS(ROW(),COLUMN())))</formula>
    </cfRule>
  </conditionalFormatting>
  <conditionalFormatting sqref="AA46:BI46">
    <cfRule type="expression" dxfId="127" priority="86">
      <formula>INDIRECT(ADDRESS(ROW(),COLUMN()))=TRUNC(INDIRECT(ADDRESS(ROW(),COLUMN())))</formula>
    </cfRule>
  </conditionalFormatting>
  <conditionalFormatting sqref="AA48:BI48">
    <cfRule type="expression" dxfId="126" priority="85">
      <formula>INDIRECT(ADDRESS(ROW(),COLUMN()))=TRUNC(INDIRECT(ADDRESS(ROW(),COLUMN())))</formula>
    </cfRule>
  </conditionalFormatting>
  <conditionalFormatting sqref="AA50:BI50">
    <cfRule type="expression" dxfId="125" priority="84">
      <formula>INDIRECT(ADDRESS(ROW(),COLUMN()))=TRUNC(INDIRECT(ADDRESS(ROW(),COLUMN())))</formula>
    </cfRule>
  </conditionalFormatting>
  <conditionalFormatting sqref="AA52:BI52">
    <cfRule type="expression" dxfId="124" priority="83">
      <formula>INDIRECT(ADDRESS(ROW(),COLUMN()))=TRUNC(INDIRECT(ADDRESS(ROW(),COLUMN())))</formula>
    </cfRule>
  </conditionalFormatting>
  <conditionalFormatting sqref="AA54:BI54">
    <cfRule type="expression" dxfId="123" priority="82">
      <formula>INDIRECT(ADDRESS(ROW(),COLUMN()))=TRUNC(INDIRECT(ADDRESS(ROW(),COLUMN())))</formula>
    </cfRule>
  </conditionalFormatting>
  <conditionalFormatting sqref="AA56:BI56">
    <cfRule type="expression" dxfId="122" priority="81">
      <formula>INDIRECT(ADDRESS(ROW(),COLUMN()))=TRUNC(INDIRECT(ADDRESS(ROW(),COLUMN())))</formula>
    </cfRule>
  </conditionalFormatting>
  <conditionalFormatting sqref="AA58:BI58">
    <cfRule type="expression" dxfId="121" priority="80">
      <formula>INDIRECT(ADDRESS(ROW(),COLUMN()))=TRUNC(INDIRECT(ADDRESS(ROW(),COLUMN())))</formula>
    </cfRule>
  </conditionalFormatting>
  <conditionalFormatting sqref="AA60:BI60">
    <cfRule type="expression" dxfId="120" priority="79">
      <formula>INDIRECT(ADDRESS(ROW(),COLUMN()))=TRUNC(INDIRECT(ADDRESS(ROW(),COLUMN())))</formula>
    </cfRule>
  </conditionalFormatting>
  <conditionalFormatting sqref="AA62:BI62">
    <cfRule type="expression" dxfId="119" priority="78">
      <formula>INDIRECT(ADDRESS(ROW(),COLUMN()))=TRUNC(INDIRECT(ADDRESS(ROW(),COLUMN())))</formula>
    </cfRule>
  </conditionalFormatting>
  <conditionalFormatting sqref="AA64:BI64">
    <cfRule type="expression" dxfId="118" priority="77">
      <formula>INDIRECT(ADDRESS(ROW(),COLUMN()))=TRUNC(INDIRECT(ADDRESS(ROW(),COLUMN())))</formula>
    </cfRule>
  </conditionalFormatting>
  <conditionalFormatting sqref="AA66:BI66">
    <cfRule type="expression" dxfId="117" priority="76">
      <formula>INDIRECT(ADDRESS(ROW(),COLUMN()))=TRUNC(INDIRECT(ADDRESS(ROW(),COLUMN())))</formula>
    </cfRule>
  </conditionalFormatting>
  <conditionalFormatting sqref="AA68:BI68">
    <cfRule type="expression" dxfId="116" priority="75">
      <formula>INDIRECT(ADDRESS(ROW(),COLUMN()))=TRUNC(INDIRECT(ADDRESS(ROW(),COLUMN())))</formula>
    </cfRule>
  </conditionalFormatting>
  <conditionalFormatting sqref="AA70:BI70">
    <cfRule type="expression" dxfId="115" priority="74">
      <formula>INDIRECT(ADDRESS(ROW(),COLUMN()))=TRUNC(INDIRECT(ADDRESS(ROW(),COLUMN())))</formula>
    </cfRule>
  </conditionalFormatting>
  <conditionalFormatting sqref="AA72:BI72">
    <cfRule type="expression" dxfId="114" priority="73">
      <formula>INDIRECT(ADDRESS(ROW(),COLUMN()))=TRUNC(INDIRECT(ADDRESS(ROW(),COLUMN())))</formula>
    </cfRule>
  </conditionalFormatting>
  <conditionalFormatting sqref="AA74:BI74">
    <cfRule type="expression" dxfId="113" priority="72">
      <formula>INDIRECT(ADDRESS(ROW(),COLUMN()))=TRUNC(INDIRECT(ADDRESS(ROW(),COLUMN())))</formula>
    </cfRule>
  </conditionalFormatting>
  <conditionalFormatting sqref="AA76:BI76">
    <cfRule type="expression" dxfId="112" priority="71">
      <formula>INDIRECT(ADDRESS(ROW(),COLUMN()))=TRUNC(INDIRECT(ADDRESS(ROW(),COLUMN())))</formula>
    </cfRule>
  </conditionalFormatting>
  <conditionalFormatting sqref="AA78:BI78">
    <cfRule type="expression" dxfId="111" priority="70">
      <formula>INDIRECT(ADDRESS(ROW(),COLUMN()))=TRUNC(INDIRECT(ADDRESS(ROW(),COLUMN())))</formula>
    </cfRule>
  </conditionalFormatting>
  <conditionalFormatting sqref="AA80:BI80">
    <cfRule type="expression" dxfId="110" priority="69">
      <formula>INDIRECT(ADDRESS(ROW(),COLUMN()))=TRUNC(INDIRECT(ADDRESS(ROW(),COLUMN())))</formula>
    </cfRule>
  </conditionalFormatting>
  <conditionalFormatting sqref="AA82:BI82">
    <cfRule type="expression" dxfId="109" priority="68">
      <formula>INDIRECT(ADDRESS(ROW(),COLUMN()))=TRUNC(INDIRECT(ADDRESS(ROW(),COLUMN())))</formula>
    </cfRule>
  </conditionalFormatting>
  <conditionalFormatting sqref="AA84:BI84">
    <cfRule type="expression" dxfId="108" priority="67">
      <formula>INDIRECT(ADDRESS(ROW(),COLUMN()))=TRUNC(INDIRECT(ADDRESS(ROW(),COLUMN())))</formula>
    </cfRule>
  </conditionalFormatting>
  <conditionalFormatting sqref="AA86:BI86">
    <cfRule type="expression" dxfId="107" priority="66">
      <formula>INDIRECT(ADDRESS(ROW(),COLUMN()))=TRUNC(INDIRECT(ADDRESS(ROW(),COLUMN())))</formula>
    </cfRule>
  </conditionalFormatting>
  <conditionalFormatting sqref="AA88:BI88">
    <cfRule type="expression" dxfId="106" priority="65">
      <formula>INDIRECT(ADDRESS(ROW(),COLUMN()))=TRUNC(INDIRECT(ADDRESS(ROW(),COLUMN())))</formula>
    </cfRule>
  </conditionalFormatting>
  <conditionalFormatting sqref="AA90:BI90">
    <cfRule type="expression" dxfId="105" priority="64">
      <formula>INDIRECT(ADDRESS(ROW(),COLUMN()))=TRUNC(INDIRECT(ADDRESS(ROW(),COLUMN())))</formula>
    </cfRule>
  </conditionalFormatting>
  <conditionalFormatting sqref="AA92:BI92">
    <cfRule type="expression" dxfId="104" priority="63">
      <formula>INDIRECT(ADDRESS(ROW(),COLUMN()))=TRUNC(INDIRECT(ADDRESS(ROW(),COLUMN())))</formula>
    </cfRule>
  </conditionalFormatting>
  <conditionalFormatting sqref="AA94:BI94">
    <cfRule type="expression" dxfId="103" priority="62">
      <formula>INDIRECT(ADDRESS(ROW(),COLUMN()))=TRUNC(INDIRECT(ADDRESS(ROW(),COLUMN())))</formula>
    </cfRule>
  </conditionalFormatting>
  <conditionalFormatting sqref="AA96:BI96">
    <cfRule type="expression" dxfId="102" priority="61">
      <formula>INDIRECT(ADDRESS(ROW(),COLUMN()))=TRUNC(INDIRECT(ADDRESS(ROW(),COLUMN())))</formula>
    </cfRule>
  </conditionalFormatting>
  <conditionalFormatting sqref="AA98:BI98">
    <cfRule type="expression" dxfId="101" priority="60">
      <formula>INDIRECT(ADDRESS(ROW(),COLUMN()))=TRUNC(INDIRECT(ADDRESS(ROW(),COLUMN())))</formula>
    </cfRule>
  </conditionalFormatting>
  <conditionalFormatting sqref="AA100:BI100">
    <cfRule type="expression" dxfId="100" priority="59">
      <formula>INDIRECT(ADDRESS(ROW(),COLUMN()))=TRUNC(INDIRECT(ADDRESS(ROW(),COLUMN())))</formula>
    </cfRule>
  </conditionalFormatting>
  <conditionalFormatting sqref="AA102:BI102">
    <cfRule type="expression" dxfId="99" priority="58">
      <formula>INDIRECT(ADDRESS(ROW(),COLUMN()))=TRUNC(INDIRECT(ADDRESS(ROW(),COLUMN())))</formula>
    </cfRule>
  </conditionalFormatting>
  <conditionalFormatting sqref="AA104:BI104">
    <cfRule type="expression" dxfId="98" priority="57">
      <formula>INDIRECT(ADDRESS(ROW(),COLUMN()))=TRUNC(INDIRECT(ADDRESS(ROW(),COLUMN())))</formula>
    </cfRule>
  </conditionalFormatting>
  <conditionalFormatting sqref="AA106:BI106">
    <cfRule type="expression" dxfId="97" priority="56">
      <formula>INDIRECT(ADDRESS(ROW(),COLUMN()))=TRUNC(INDIRECT(ADDRESS(ROW(),COLUMN())))</formula>
    </cfRule>
  </conditionalFormatting>
  <conditionalFormatting sqref="AA108:BI108">
    <cfRule type="expression" dxfId="96" priority="55">
      <formula>INDIRECT(ADDRESS(ROW(),COLUMN()))=TRUNC(INDIRECT(ADDRESS(ROW(),COLUMN())))</formula>
    </cfRule>
  </conditionalFormatting>
  <conditionalFormatting sqref="AA110:BI110">
    <cfRule type="expression" dxfId="95" priority="54">
      <formula>INDIRECT(ADDRESS(ROW(),COLUMN()))=TRUNC(INDIRECT(ADDRESS(ROW(),COLUMN())))</formula>
    </cfRule>
  </conditionalFormatting>
  <conditionalFormatting sqref="AA112:BI112">
    <cfRule type="expression" dxfId="94" priority="53">
      <formula>INDIRECT(ADDRESS(ROW(),COLUMN()))=TRUNC(INDIRECT(ADDRESS(ROW(),COLUMN())))</formula>
    </cfRule>
  </conditionalFormatting>
  <conditionalFormatting sqref="AA114:BI114">
    <cfRule type="expression" dxfId="93" priority="52">
      <formula>INDIRECT(ADDRESS(ROW(),COLUMN()))=TRUNC(INDIRECT(ADDRESS(ROW(),COLUMN())))</formula>
    </cfRule>
  </conditionalFormatting>
  <conditionalFormatting sqref="AA116:BI116">
    <cfRule type="expression" dxfId="92" priority="51">
      <formula>INDIRECT(ADDRESS(ROW(),COLUMN()))=TRUNC(INDIRECT(ADDRESS(ROW(),COLUMN())))</formula>
    </cfRule>
  </conditionalFormatting>
  <conditionalFormatting sqref="AA118:BI118">
    <cfRule type="expression" dxfId="91" priority="50">
      <formula>INDIRECT(ADDRESS(ROW(),COLUMN()))=TRUNC(INDIRECT(ADDRESS(ROW(),COLUMN())))</formula>
    </cfRule>
  </conditionalFormatting>
  <conditionalFormatting sqref="AA120:BI120">
    <cfRule type="expression" dxfId="90" priority="49">
      <formula>INDIRECT(ADDRESS(ROW(),COLUMN()))=TRUNC(INDIRECT(ADDRESS(ROW(),COLUMN())))</formula>
    </cfRule>
  </conditionalFormatting>
  <conditionalFormatting sqref="AA122:BI122">
    <cfRule type="expression" dxfId="89" priority="48">
      <formula>INDIRECT(ADDRESS(ROW(),COLUMN()))=TRUNC(INDIRECT(ADDRESS(ROW(),COLUMN())))</formula>
    </cfRule>
  </conditionalFormatting>
  <conditionalFormatting sqref="AA124:BI124">
    <cfRule type="expression" dxfId="88" priority="47">
      <formula>INDIRECT(ADDRESS(ROW(),COLUMN()))=TRUNC(INDIRECT(ADDRESS(ROW(),COLUMN())))</formula>
    </cfRule>
  </conditionalFormatting>
  <conditionalFormatting sqref="AA126:BI126">
    <cfRule type="expression" dxfId="87" priority="46">
      <formula>INDIRECT(ADDRESS(ROW(),COLUMN()))=TRUNC(INDIRECT(ADDRESS(ROW(),COLUMN())))</formula>
    </cfRule>
  </conditionalFormatting>
  <conditionalFormatting sqref="AA128:BI128">
    <cfRule type="expression" dxfId="86" priority="45">
      <formula>INDIRECT(ADDRESS(ROW(),COLUMN()))=TRUNC(INDIRECT(ADDRESS(ROW(),COLUMN())))</formula>
    </cfRule>
  </conditionalFormatting>
  <conditionalFormatting sqref="AA130:BI130">
    <cfRule type="expression" dxfId="85" priority="44">
      <formula>INDIRECT(ADDRESS(ROW(),COLUMN()))=TRUNC(INDIRECT(ADDRESS(ROW(),COLUMN())))</formula>
    </cfRule>
  </conditionalFormatting>
  <conditionalFormatting sqref="AA132:BI132">
    <cfRule type="expression" dxfId="84" priority="43">
      <formula>INDIRECT(ADDRESS(ROW(),COLUMN()))=TRUNC(INDIRECT(ADDRESS(ROW(),COLUMN())))</formula>
    </cfRule>
  </conditionalFormatting>
  <conditionalFormatting sqref="AA134:BI134">
    <cfRule type="expression" dxfId="83" priority="42">
      <formula>INDIRECT(ADDRESS(ROW(),COLUMN()))=TRUNC(INDIRECT(ADDRESS(ROW(),COLUMN())))</formula>
    </cfRule>
  </conditionalFormatting>
  <conditionalFormatting sqref="AA136:BI136">
    <cfRule type="expression" dxfId="82" priority="41">
      <formula>INDIRECT(ADDRESS(ROW(),COLUMN()))=TRUNC(INDIRECT(ADDRESS(ROW(),COLUMN())))</formula>
    </cfRule>
  </conditionalFormatting>
  <conditionalFormatting sqref="AA138:BI138">
    <cfRule type="expression" dxfId="81" priority="40">
      <formula>INDIRECT(ADDRESS(ROW(),COLUMN()))=TRUNC(INDIRECT(ADDRESS(ROW(),COLUMN())))</formula>
    </cfRule>
  </conditionalFormatting>
  <conditionalFormatting sqref="AA140:BI140">
    <cfRule type="expression" dxfId="80" priority="39">
      <formula>INDIRECT(ADDRESS(ROW(),COLUMN()))=TRUNC(INDIRECT(ADDRESS(ROW(),COLUMN())))</formula>
    </cfRule>
  </conditionalFormatting>
  <conditionalFormatting sqref="AA142:BI142">
    <cfRule type="expression" dxfId="79" priority="38">
      <formula>INDIRECT(ADDRESS(ROW(),COLUMN()))=TRUNC(INDIRECT(ADDRESS(ROW(),COLUMN())))</formula>
    </cfRule>
  </conditionalFormatting>
  <conditionalFormatting sqref="AA144:BI144">
    <cfRule type="expression" dxfId="78" priority="37">
      <formula>INDIRECT(ADDRESS(ROW(),COLUMN()))=TRUNC(INDIRECT(ADDRESS(ROW(),COLUMN())))</formula>
    </cfRule>
  </conditionalFormatting>
  <conditionalFormatting sqref="AA146:BI146">
    <cfRule type="expression" dxfId="77" priority="36">
      <formula>INDIRECT(ADDRESS(ROW(),COLUMN()))=TRUNC(INDIRECT(ADDRESS(ROW(),COLUMN())))</formula>
    </cfRule>
  </conditionalFormatting>
  <conditionalFormatting sqref="AA148:BI148">
    <cfRule type="expression" dxfId="76" priority="35">
      <formula>INDIRECT(ADDRESS(ROW(),COLUMN()))=TRUNC(INDIRECT(ADDRESS(ROW(),COLUMN())))</formula>
    </cfRule>
  </conditionalFormatting>
  <conditionalFormatting sqref="AA150:BI150">
    <cfRule type="expression" dxfId="75" priority="34">
      <formula>INDIRECT(ADDRESS(ROW(),COLUMN()))=TRUNC(INDIRECT(ADDRESS(ROW(),COLUMN())))</formula>
    </cfRule>
  </conditionalFormatting>
  <conditionalFormatting sqref="AA152:BI152">
    <cfRule type="expression" dxfId="74" priority="33">
      <formula>INDIRECT(ADDRESS(ROW(),COLUMN()))=TRUNC(INDIRECT(ADDRESS(ROW(),COLUMN())))</formula>
    </cfRule>
  </conditionalFormatting>
  <conditionalFormatting sqref="AA154:BI154">
    <cfRule type="expression" dxfId="73" priority="32">
      <formula>INDIRECT(ADDRESS(ROW(),COLUMN()))=TRUNC(INDIRECT(ADDRESS(ROW(),COLUMN())))</formula>
    </cfRule>
  </conditionalFormatting>
  <conditionalFormatting sqref="AA156:BI156">
    <cfRule type="expression" dxfId="72" priority="31">
      <formula>INDIRECT(ADDRESS(ROW(),COLUMN()))=TRUNC(INDIRECT(ADDRESS(ROW(),COLUMN())))</formula>
    </cfRule>
  </conditionalFormatting>
  <conditionalFormatting sqref="AA158:BI158">
    <cfRule type="expression" dxfId="71" priority="30">
      <formula>INDIRECT(ADDRESS(ROW(),COLUMN()))=TRUNC(INDIRECT(ADDRESS(ROW(),COLUMN())))</formula>
    </cfRule>
  </conditionalFormatting>
  <conditionalFormatting sqref="AA160:BI160">
    <cfRule type="expression" dxfId="70" priority="29">
      <formula>INDIRECT(ADDRESS(ROW(),COLUMN()))=TRUNC(INDIRECT(ADDRESS(ROW(),COLUMN())))</formula>
    </cfRule>
  </conditionalFormatting>
  <conditionalFormatting sqref="AA162:BI162">
    <cfRule type="expression" dxfId="69" priority="28">
      <formula>INDIRECT(ADDRESS(ROW(),COLUMN()))=TRUNC(INDIRECT(ADDRESS(ROW(),COLUMN())))</formula>
    </cfRule>
  </conditionalFormatting>
  <conditionalFormatting sqref="AA164:BI164">
    <cfRule type="expression" dxfId="68" priority="27">
      <formula>INDIRECT(ADDRESS(ROW(),COLUMN()))=TRUNC(INDIRECT(ADDRESS(ROW(),COLUMN())))</formula>
    </cfRule>
  </conditionalFormatting>
  <conditionalFormatting sqref="AA166:BI166">
    <cfRule type="expression" dxfId="67" priority="26">
      <formula>INDIRECT(ADDRESS(ROW(),COLUMN()))=TRUNC(INDIRECT(ADDRESS(ROW(),COLUMN())))</formula>
    </cfRule>
  </conditionalFormatting>
  <conditionalFormatting sqref="AA168:BI168">
    <cfRule type="expression" dxfId="66" priority="25">
      <formula>INDIRECT(ADDRESS(ROW(),COLUMN()))=TRUNC(INDIRECT(ADDRESS(ROW(),COLUMN())))</formula>
    </cfRule>
  </conditionalFormatting>
  <conditionalFormatting sqref="AA170:BI170">
    <cfRule type="expression" dxfId="65" priority="24">
      <formula>INDIRECT(ADDRESS(ROW(),COLUMN()))=TRUNC(INDIRECT(ADDRESS(ROW(),COLUMN())))</formula>
    </cfRule>
  </conditionalFormatting>
  <conditionalFormatting sqref="AA172:BI172">
    <cfRule type="expression" dxfId="64" priority="23">
      <formula>INDIRECT(ADDRESS(ROW(),COLUMN()))=TRUNC(INDIRECT(ADDRESS(ROW(),COLUMN())))</formula>
    </cfRule>
  </conditionalFormatting>
  <conditionalFormatting sqref="AA174:BI174">
    <cfRule type="expression" dxfId="63" priority="22">
      <formula>INDIRECT(ADDRESS(ROW(),COLUMN()))=TRUNC(INDIRECT(ADDRESS(ROW(),COLUMN())))</formula>
    </cfRule>
  </conditionalFormatting>
  <conditionalFormatting sqref="AA176:BI176">
    <cfRule type="expression" dxfId="62" priority="21">
      <formula>INDIRECT(ADDRESS(ROW(),COLUMN()))=TRUNC(INDIRECT(ADDRESS(ROW(),COLUMN())))</formula>
    </cfRule>
  </conditionalFormatting>
  <conditionalFormatting sqref="AA178:BI178">
    <cfRule type="expression" dxfId="61" priority="20">
      <formula>INDIRECT(ADDRESS(ROW(),COLUMN()))=TRUNC(INDIRECT(ADDRESS(ROW(),COLUMN())))</formula>
    </cfRule>
  </conditionalFormatting>
  <conditionalFormatting sqref="AA180:BI180">
    <cfRule type="expression" dxfId="60" priority="19">
      <formula>INDIRECT(ADDRESS(ROW(),COLUMN()))=TRUNC(INDIRECT(ADDRESS(ROW(),COLUMN())))</formula>
    </cfRule>
  </conditionalFormatting>
  <conditionalFormatting sqref="AA182:BI182">
    <cfRule type="expression" dxfId="59" priority="18">
      <formula>INDIRECT(ADDRESS(ROW(),COLUMN()))=TRUNC(INDIRECT(ADDRESS(ROW(),COLUMN())))</formula>
    </cfRule>
  </conditionalFormatting>
  <conditionalFormatting sqref="AA184:BI184">
    <cfRule type="expression" dxfId="58" priority="17">
      <formula>INDIRECT(ADDRESS(ROW(),COLUMN()))=TRUNC(INDIRECT(ADDRESS(ROW(),COLUMN())))</formula>
    </cfRule>
  </conditionalFormatting>
  <conditionalFormatting sqref="AA186:BI186">
    <cfRule type="expression" dxfId="57" priority="16">
      <formula>INDIRECT(ADDRESS(ROW(),COLUMN()))=TRUNC(INDIRECT(ADDRESS(ROW(),COLUMN())))</formula>
    </cfRule>
  </conditionalFormatting>
  <conditionalFormatting sqref="AA188:BI188">
    <cfRule type="expression" dxfId="56" priority="15">
      <formula>INDIRECT(ADDRESS(ROW(),COLUMN()))=TRUNC(INDIRECT(ADDRESS(ROW(),COLUMN())))</formula>
    </cfRule>
  </conditionalFormatting>
  <conditionalFormatting sqref="AA190:BI190">
    <cfRule type="expression" dxfId="55" priority="14">
      <formula>INDIRECT(ADDRESS(ROW(),COLUMN()))=TRUNC(INDIRECT(ADDRESS(ROW(),COLUMN())))</formula>
    </cfRule>
  </conditionalFormatting>
  <conditionalFormatting sqref="AA192:BI192">
    <cfRule type="expression" dxfId="54" priority="13">
      <formula>INDIRECT(ADDRESS(ROW(),COLUMN()))=TRUNC(INDIRECT(ADDRESS(ROW(),COLUMN())))</formula>
    </cfRule>
  </conditionalFormatting>
  <conditionalFormatting sqref="AA194:BI194">
    <cfRule type="expression" dxfId="53" priority="12">
      <formula>INDIRECT(ADDRESS(ROW(),COLUMN()))=TRUNC(INDIRECT(ADDRESS(ROW(),COLUMN())))</formula>
    </cfRule>
  </conditionalFormatting>
  <conditionalFormatting sqref="AA196:BI196">
    <cfRule type="expression" dxfId="52" priority="11">
      <formula>INDIRECT(ADDRESS(ROW(),COLUMN()))=TRUNC(INDIRECT(ADDRESS(ROW(),COLUMN())))</formula>
    </cfRule>
  </conditionalFormatting>
  <conditionalFormatting sqref="AA198:BI198">
    <cfRule type="expression" dxfId="51" priority="10">
      <formula>INDIRECT(ADDRESS(ROW(),COLUMN()))=TRUNC(INDIRECT(ADDRESS(ROW(),COLUMN())))</formula>
    </cfRule>
  </conditionalFormatting>
  <conditionalFormatting sqref="AA200:BI200">
    <cfRule type="expression" dxfId="50" priority="9">
      <formula>INDIRECT(ADDRESS(ROW(),COLUMN()))=TRUNC(INDIRECT(ADDRESS(ROW(),COLUMN())))</formula>
    </cfRule>
  </conditionalFormatting>
  <conditionalFormatting sqref="AA202:BI202">
    <cfRule type="expression" dxfId="49" priority="8">
      <formula>INDIRECT(ADDRESS(ROW(),COLUMN()))=TRUNC(INDIRECT(ADDRESS(ROW(),COLUMN())))</formula>
    </cfRule>
  </conditionalFormatting>
  <conditionalFormatting sqref="AA204:BI204">
    <cfRule type="expression" dxfId="48" priority="7">
      <formula>INDIRECT(ADDRESS(ROW(),COLUMN()))=TRUNC(INDIRECT(ADDRESS(ROW(),COLUMN())))</formula>
    </cfRule>
  </conditionalFormatting>
  <conditionalFormatting sqref="AA206:BI206">
    <cfRule type="expression" dxfId="47" priority="6">
      <formula>INDIRECT(ADDRESS(ROW(),COLUMN()))=TRUNC(INDIRECT(ADDRESS(ROW(),COLUMN())))</formula>
    </cfRule>
  </conditionalFormatting>
  <conditionalFormatting sqref="AA208:BI208">
    <cfRule type="expression" dxfId="46" priority="5">
      <formula>INDIRECT(ADDRESS(ROW(),COLUMN()))=TRUNC(INDIRECT(ADDRESS(ROW(),COLUMN())))</formula>
    </cfRule>
  </conditionalFormatting>
  <conditionalFormatting sqref="AA210:BI210">
    <cfRule type="expression" dxfId="45" priority="4">
      <formula>INDIRECT(ADDRESS(ROW(),COLUMN()))=TRUNC(INDIRECT(ADDRESS(ROW(),COLUMN())))</formula>
    </cfRule>
  </conditionalFormatting>
  <conditionalFormatting sqref="AA212:BI212">
    <cfRule type="expression" dxfId="44" priority="3">
      <formula>INDIRECT(ADDRESS(ROW(),COLUMN()))=TRUNC(INDIRECT(ADDRESS(ROW(),COLUMN())))</formula>
    </cfRule>
  </conditionalFormatting>
  <conditionalFormatting sqref="AA214:BI214">
    <cfRule type="expression" dxfId="43" priority="2">
      <formula>INDIRECT(ADDRESS(ROW(),COLUMN()))=TRUNC(INDIRECT(ADDRESS(ROW(),COLUMN())))</formula>
    </cfRule>
  </conditionalFormatting>
  <conditionalFormatting sqref="AA216:BI216">
    <cfRule type="expression" dxfId="42" priority="1">
      <formula>INDIRECT(ADDRESS(ROW(),COLUMN()))=TRUNC(INDIRECT(ADDRESS(ROW(),COLUMN())))</formula>
    </cfRule>
  </conditionalFormatting>
  <conditionalFormatting sqref="AE231:AH231">
    <cfRule type="expression" dxfId="41" priority="102">
      <formula>INDIRECT(ADDRESS(ROW(),COLUMN()))=TRUNC(INDIRECT(ADDRESS(ROW(),COLUMN())))</formula>
    </cfRule>
  </conditionalFormatting>
  <conditionalFormatting sqref="AG222:AR226">
    <cfRule type="expression" dxfId="40" priority="101">
      <formula>INDIRECT(ADDRESS(ROW(),COLUMN()))=TRUNC(INDIRECT(ADDRESS(ROW(),COLUMN())))</formula>
    </cfRule>
  </conditionalFormatting>
  <conditionalFormatting sqref="AQ220:BE220 AQ229:BE229">
    <cfRule type="expression" dxfId="39" priority="106">
      <formula>OR(#REF!=$B218,#REF!=$B218)</formula>
    </cfRule>
  </conditionalFormatting>
  <conditionalFormatting sqref="AQ230:BE230">
    <cfRule type="expression" dxfId="38" priority="105">
      <formula>OR(#REF!=$B217,#REF!=$B217)</formula>
    </cfRule>
  </conditionalFormatting>
  <dataValidations count="11">
    <dataValidation allowBlank="1" showInputMessage="1" showErrorMessage="1" error="入力可能範囲　32～40" sqref="BI10" xr:uid="{3AD3A184-35B9-49E9-8E3F-186D39BADCCE}"/>
    <dataValidation type="list" allowBlank="1" showInputMessage="1" sqref="M17:N216" xr:uid="{69365E87-8C04-4B98-B3A6-A738AE9AA902}">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697A7C0E-94B0-4503-AC70-108692897C75}">
      <formula1>シフト記号表</formula1>
    </dataValidation>
    <dataValidation type="list" errorStyle="warning" allowBlank="1" showInputMessage="1" error="リストにない場合のみ、入力してください。" sqref="O17:R216" xr:uid="{7C816660-EB64-4C71-9E14-1810512A412E}">
      <formula1>INDIRECT(G17)</formula1>
    </dataValidation>
    <dataValidation type="list" allowBlank="1" showInputMessage="1" sqref="G17:H216" xr:uid="{C4F71BD0-1913-48D2-9987-5A4ADF83B157}">
      <formula1>職種</formula1>
    </dataValidation>
    <dataValidation type="list" allowBlank="1" showInputMessage="1" showErrorMessage="1" sqref="BI4:BL4" xr:uid="{E2A22ED5-01FF-40AE-8823-B87161725C05}">
      <formula1>"予定,実績,予定・実績"</formula1>
    </dataValidation>
    <dataValidation type="decimal" allowBlank="1" showInputMessage="1" showErrorMessage="1" error="入力可能範囲　32～40" sqref="BE6:BF6" xr:uid="{20C4FE24-72C2-4095-B059-007C05C12D35}">
      <formula1>32</formula1>
      <formula2>40</formula2>
    </dataValidation>
    <dataValidation type="list" allowBlank="1" showInputMessage="1" showErrorMessage="1" sqref="AJ3:AJ4" xr:uid="{3450E2BC-F969-4F0A-B55C-F52C3FA6F4A7}">
      <formula1>#REF!</formula1>
    </dataValidation>
    <dataValidation type="list" allowBlank="1" showInputMessage="1" showErrorMessage="1" sqref="BI3:BL3" xr:uid="{7B142942-ABB4-471A-8BB3-E2A171794CA9}">
      <formula1>"４週,暦月"</formula1>
    </dataValidation>
    <dataValidation type="list" allowBlank="1" showInputMessage="1" showErrorMessage="1" sqref="V228:W228" xr:uid="{0FF6D5B4-49E3-4FEA-AFE8-404B8646BE14}">
      <formula1>"週,暦月"</formula1>
    </dataValidation>
    <dataValidation type="list" allowBlank="1" showInputMessage="1" sqref="C17:C230" xr:uid="{18C5068B-4FF4-44AC-8351-F3EA569A4E4C}">
      <formula1>"◎,○"</formula1>
    </dataValidation>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72FBEDEF-DD7A-4B4F-96A3-C9CA6B29AF62}">
          <x14:formula1>
            <xm:f>'プルダウン・リスト（従来型・ユニット型共通）'!$C$4:$C$17</xm:f>
          </x14:formula1>
          <xm:sqref>AX1:BM1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F2722-29AF-4248-A7FD-FC6213DED658}">
  <sheetPr>
    <pageSetUpPr fitToPage="1"/>
  </sheetPr>
  <dimension ref="B1:N52"/>
  <sheetViews>
    <sheetView zoomScaleNormal="100" workbookViewId="0"/>
  </sheetViews>
  <sheetFormatPr defaultColWidth="10" defaultRowHeight="26.4"/>
  <cols>
    <col min="1" max="1" width="1.77734375" style="1129" customWidth="1"/>
    <col min="2" max="2" width="6.21875" style="1128" customWidth="1"/>
    <col min="3" max="3" width="11.77734375" style="1128" customWidth="1"/>
    <col min="4" max="4" width="11.77734375" style="1128" hidden="1" customWidth="1"/>
    <col min="5" max="5" width="3.77734375" style="1128" bestFit="1" customWidth="1"/>
    <col min="6" max="6" width="17.33203125" style="1129" customWidth="1"/>
    <col min="7" max="7" width="3.77734375" style="1129" bestFit="1" customWidth="1"/>
    <col min="8" max="8" width="17.33203125" style="1129" customWidth="1"/>
    <col min="9" max="9" width="3.77734375" style="1129" bestFit="1" customWidth="1"/>
    <col min="10" max="10" width="17.33203125" style="1128" customWidth="1"/>
    <col min="11" max="11" width="3.77734375" style="1129" bestFit="1" customWidth="1"/>
    <col min="12" max="12" width="17.33203125" style="1129" customWidth="1"/>
    <col min="13" max="13" width="3.77734375" style="1129" customWidth="1"/>
    <col min="14" max="14" width="56.21875" style="1129" customWidth="1"/>
    <col min="15" max="16384" width="10" style="1129"/>
  </cols>
  <sheetData>
    <row r="1" spans="2:14">
      <c r="B1" s="1127" t="s">
        <v>981</v>
      </c>
    </row>
    <row r="2" spans="2:14">
      <c r="B2" s="1130" t="s">
        <v>982</v>
      </c>
      <c r="F2" s="1131"/>
      <c r="J2" s="1132"/>
    </row>
    <row r="3" spans="2:14">
      <c r="B3" s="1131" t="s">
        <v>983</v>
      </c>
      <c r="F3" s="1132" t="s">
        <v>984</v>
      </c>
      <c r="J3" s="1132"/>
    </row>
    <row r="4" spans="2:14">
      <c r="B4" s="1130"/>
      <c r="F4" s="1133" t="s">
        <v>985</v>
      </c>
      <c r="G4" s="1133"/>
      <c r="H4" s="1133"/>
      <c r="I4" s="1133"/>
      <c r="J4" s="1133"/>
      <c r="K4" s="1133"/>
      <c r="L4" s="1133"/>
      <c r="N4" s="1133" t="s">
        <v>986</v>
      </c>
    </row>
    <row r="5" spans="2:14">
      <c r="B5" s="1128" t="s">
        <v>863</v>
      </c>
      <c r="C5" s="1128" t="s">
        <v>963</v>
      </c>
      <c r="F5" s="1128" t="s">
        <v>987</v>
      </c>
      <c r="G5" s="1128"/>
      <c r="H5" s="1128" t="s">
        <v>988</v>
      </c>
      <c r="J5" s="1128" t="s">
        <v>989</v>
      </c>
      <c r="L5" s="1128" t="s">
        <v>985</v>
      </c>
      <c r="N5" s="1133"/>
    </row>
    <row r="6" spans="2:14">
      <c r="B6" s="1134">
        <v>1</v>
      </c>
      <c r="C6" s="1135" t="s">
        <v>904</v>
      </c>
      <c r="D6" s="1136" t="str">
        <f>C6</f>
        <v>a</v>
      </c>
      <c r="E6" s="1134" t="s">
        <v>990</v>
      </c>
      <c r="F6" s="1137">
        <v>0.29166666666666669</v>
      </c>
      <c r="G6" s="1134" t="s">
        <v>991</v>
      </c>
      <c r="H6" s="1137">
        <v>0.66666666666666663</v>
      </c>
      <c r="I6" s="1138" t="s">
        <v>992</v>
      </c>
      <c r="J6" s="1137">
        <v>4.1666666666666664E-2</v>
      </c>
      <c r="K6" s="1139" t="s">
        <v>843</v>
      </c>
      <c r="L6" s="1140">
        <f>IF(OR(F6="",H6=""),"",(H6+IF(F6&gt;H6,1,0)-F6-J6)*24)</f>
        <v>7.9999999999999982</v>
      </c>
      <c r="N6" s="1141"/>
    </row>
    <row r="7" spans="2:14">
      <c r="B7" s="1134">
        <v>2</v>
      </c>
      <c r="C7" s="1135" t="s">
        <v>883</v>
      </c>
      <c r="D7" s="1136" t="str">
        <f t="shared" ref="D7:D38" si="0">C7</f>
        <v>b</v>
      </c>
      <c r="E7" s="1134" t="s">
        <v>990</v>
      </c>
      <c r="F7" s="1137">
        <v>0.375</v>
      </c>
      <c r="G7" s="1134" t="s">
        <v>991</v>
      </c>
      <c r="H7" s="1137">
        <v>0.75</v>
      </c>
      <c r="I7" s="1138" t="s">
        <v>992</v>
      </c>
      <c r="J7" s="1137">
        <v>4.1666666666666664E-2</v>
      </c>
      <c r="K7" s="1139" t="s">
        <v>843</v>
      </c>
      <c r="L7" s="1140">
        <f>IF(OR(F7="",H7=""),"",(H7+IF(F7&gt;H7,1,0)-F7-J7)*24)</f>
        <v>8</v>
      </c>
      <c r="N7" s="1141"/>
    </row>
    <row r="8" spans="2:14">
      <c r="B8" s="1134">
        <v>3</v>
      </c>
      <c r="C8" s="1135" t="s">
        <v>993</v>
      </c>
      <c r="D8" s="1136" t="str">
        <f t="shared" si="0"/>
        <v>c</v>
      </c>
      <c r="E8" s="1134" t="s">
        <v>990</v>
      </c>
      <c r="F8" s="1137">
        <v>0.41666666666666669</v>
      </c>
      <c r="G8" s="1134" t="s">
        <v>991</v>
      </c>
      <c r="H8" s="1137">
        <v>0.79166666666666663</v>
      </c>
      <c r="I8" s="1138" t="s">
        <v>992</v>
      </c>
      <c r="J8" s="1137">
        <v>4.1666666666666664E-2</v>
      </c>
      <c r="K8" s="1139" t="s">
        <v>843</v>
      </c>
      <c r="L8" s="1140">
        <f>IF(OR(F8="",H8=""),"",(H8+IF(F8&gt;H8,1,0)-F8-J8)*24)</f>
        <v>7.9999999999999982</v>
      </c>
      <c r="N8" s="1141"/>
    </row>
    <row r="9" spans="2:14">
      <c r="B9" s="1134">
        <v>4</v>
      </c>
      <c r="C9" s="1135" t="s">
        <v>905</v>
      </c>
      <c r="D9" s="1136" t="str">
        <f t="shared" si="0"/>
        <v>d</v>
      </c>
      <c r="E9" s="1134" t="s">
        <v>990</v>
      </c>
      <c r="F9" s="1137">
        <v>0.5</v>
      </c>
      <c r="G9" s="1134" t="s">
        <v>991</v>
      </c>
      <c r="H9" s="1137">
        <v>0.875</v>
      </c>
      <c r="I9" s="1138" t="s">
        <v>992</v>
      </c>
      <c r="J9" s="1137">
        <v>4.1666666666666664E-2</v>
      </c>
      <c r="K9" s="1139" t="s">
        <v>843</v>
      </c>
      <c r="L9" s="1140">
        <f>IF(OR(F9="",H9=""),"",(H9+IF(F9&gt;H9,1,0)-F9-J9)*24)</f>
        <v>8</v>
      </c>
      <c r="N9" s="1141"/>
    </row>
    <row r="10" spans="2:14">
      <c r="B10" s="1134">
        <v>5</v>
      </c>
      <c r="C10" s="1135" t="s">
        <v>889</v>
      </c>
      <c r="D10" s="1136" t="str">
        <f t="shared" si="0"/>
        <v>e</v>
      </c>
      <c r="E10" s="1134" t="s">
        <v>990</v>
      </c>
      <c r="F10" s="1137">
        <v>0.375</v>
      </c>
      <c r="G10" s="1134" t="s">
        <v>991</v>
      </c>
      <c r="H10" s="1137">
        <v>0.54166666666666663</v>
      </c>
      <c r="I10" s="1138" t="s">
        <v>992</v>
      </c>
      <c r="J10" s="1137">
        <v>0</v>
      </c>
      <c r="K10" s="1139" t="s">
        <v>843</v>
      </c>
      <c r="L10" s="1140">
        <f t="shared" ref="L10:L22" si="1">IF(OR(F10="",H10=""),"",(H10+IF(F10&gt;H10,1,0)-F10-J10)*24)</f>
        <v>3.9999999999999991</v>
      </c>
      <c r="N10" s="1141"/>
    </row>
    <row r="11" spans="2:14">
      <c r="B11" s="1134">
        <v>6</v>
      </c>
      <c r="C11" s="1135" t="s">
        <v>896</v>
      </c>
      <c r="D11" s="1136" t="str">
        <f t="shared" si="0"/>
        <v>f</v>
      </c>
      <c r="E11" s="1134" t="s">
        <v>990</v>
      </c>
      <c r="F11" s="1137">
        <v>0.54166666666666663</v>
      </c>
      <c r="G11" s="1134" t="s">
        <v>991</v>
      </c>
      <c r="H11" s="1137">
        <v>0.77083333333333337</v>
      </c>
      <c r="I11" s="1138" t="s">
        <v>992</v>
      </c>
      <c r="J11" s="1137">
        <v>0</v>
      </c>
      <c r="K11" s="1139" t="s">
        <v>843</v>
      </c>
      <c r="L11" s="1140">
        <f>IF(OR(F11="",H11=""),"",(H11+IF(F11&gt;H11,1,0)-F11-J11)*24)</f>
        <v>5.5000000000000018</v>
      </c>
      <c r="N11" s="1141"/>
    </row>
    <row r="12" spans="2:14">
      <c r="B12" s="1134">
        <v>7</v>
      </c>
      <c r="C12" s="1135" t="s">
        <v>994</v>
      </c>
      <c r="D12" s="1136" t="str">
        <f t="shared" si="0"/>
        <v>g</v>
      </c>
      <c r="E12" s="1134" t="s">
        <v>990</v>
      </c>
      <c r="F12" s="1137">
        <v>0.58333333333333337</v>
      </c>
      <c r="G12" s="1134" t="s">
        <v>991</v>
      </c>
      <c r="H12" s="1137">
        <v>0.83333333333333337</v>
      </c>
      <c r="I12" s="1138" t="s">
        <v>992</v>
      </c>
      <c r="J12" s="1137">
        <v>0</v>
      </c>
      <c r="K12" s="1139" t="s">
        <v>843</v>
      </c>
      <c r="L12" s="1140">
        <f t="shared" si="1"/>
        <v>6</v>
      </c>
      <c r="N12" s="1141"/>
    </row>
    <row r="13" spans="2:14">
      <c r="B13" s="1134">
        <v>8</v>
      </c>
      <c r="C13" s="1135" t="s">
        <v>916</v>
      </c>
      <c r="D13" s="1136" t="str">
        <f t="shared" si="0"/>
        <v>h</v>
      </c>
      <c r="E13" s="1134" t="s">
        <v>990</v>
      </c>
      <c r="F13" s="1137">
        <v>0.66666666666666663</v>
      </c>
      <c r="G13" s="1134" t="s">
        <v>991</v>
      </c>
      <c r="H13" s="1137">
        <v>0</v>
      </c>
      <c r="I13" s="1138" t="s">
        <v>992</v>
      </c>
      <c r="J13" s="1137">
        <v>2.0833333333333332E-2</v>
      </c>
      <c r="K13" s="1139" t="s">
        <v>843</v>
      </c>
      <c r="L13" s="1140">
        <f t="shared" si="1"/>
        <v>7.5000000000000018</v>
      </c>
      <c r="N13" s="1141" t="s">
        <v>995</v>
      </c>
    </row>
    <row r="14" spans="2:14">
      <c r="B14" s="1134">
        <v>9</v>
      </c>
      <c r="C14" s="1135" t="s">
        <v>917</v>
      </c>
      <c r="D14" s="1136" t="str">
        <f t="shared" si="0"/>
        <v>i</v>
      </c>
      <c r="E14" s="1134" t="s">
        <v>990</v>
      </c>
      <c r="F14" s="1137">
        <v>0</v>
      </c>
      <c r="G14" s="1134" t="s">
        <v>991</v>
      </c>
      <c r="H14" s="1137">
        <v>0.375</v>
      </c>
      <c r="I14" s="1138" t="s">
        <v>992</v>
      </c>
      <c r="J14" s="1137">
        <v>2.0833333333333332E-2</v>
      </c>
      <c r="K14" s="1139" t="s">
        <v>843</v>
      </c>
      <c r="L14" s="1140">
        <f t="shared" si="1"/>
        <v>8.5</v>
      </c>
      <c r="N14" s="1141" t="s">
        <v>996</v>
      </c>
    </row>
    <row r="15" spans="2:14">
      <c r="B15" s="1134">
        <v>10</v>
      </c>
      <c r="C15" s="1135" t="s">
        <v>997</v>
      </c>
      <c r="D15" s="1136" t="str">
        <f t="shared" si="0"/>
        <v>j</v>
      </c>
      <c r="E15" s="1134" t="s">
        <v>990</v>
      </c>
      <c r="F15" s="1137"/>
      <c r="G15" s="1134" t="s">
        <v>991</v>
      </c>
      <c r="H15" s="1137"/>
      <c r="I15" s="1138" t="s">
        <v>992</v>
      </c>
      <c r="J15" s="1137">
        <v>0</v>
      </c>
      <c r="K15" s="1139" t="s">
        <v>843</v>
      </c>
      <c r="L15" s="1140" t="str">
        <f t="shared" si="1"/>
        <v/>
      </c>
      <c r="N15" s="1141"/>
    </row>
    <row r="16" spans="2:14">
      <c r="B16" s="1134">
        <v>11</v>
      </c>
      <c r="C16" s="1135" t="s">
        <v>998</v>
      </c>
      <c r="D16" s="1136" t="str">
        <f t="shared" si="0"/>
        <v>k</v>
      </c>
      <c r="E16" s="1134" t="s">
        <v>990</v>
      </c>
      <c r="F16" s="1137"/>
      <c r="G16" s="1134" t="s">
        <v>991</v>
      </c>
      <c r="H16" s="1137"/>
      <c r="I16" s="1138" t="s">
        <v>992</v>
      </c>
      <c r="J16" s="1137">
        <v>0</v>
      </c>
      <c r="K16" s="1139" t="s">
        <v>843</v>
      </c>
      <c r="L16" s="1140" t="str">
        <f t="shared" si="1"/>
        <v/>
      </c>
      <c r="N16" s="1141"/>
    </row>
    <row r="17" spans="2:14">
      <c r="B17" s="1134">
        <v>12</v>
      </c>
      <c r="C17" s="1135" t="s">
        <v>999</v>
      </c>
      <c r="D17" s="1136" t="str">
        <f t="shared" si="0"/>
        <v>l</v>
      </c>
      <c r="E17" s="1134" t="s">
        <v>990</v>
      </c>
      <c r="F17" s="1137"/>
      <c r="G17" s="1134" t="s">
        <v>991</v>
      </c>
      <c r="H17" s="1137"/>
      <c r="I17" s="1138" t="s">
        <v>992</v>
      </c>
      <c r="J17" s="1137">
        <v>0</v>
      </c>
      <c r="K17" s="1139" t="s">
        <v>843</v>
      </c>
      <c r="L17" s="1140" t="str">
        <f t="shared" si="1"/>
        <v/>
      </c>
      <c r="N17" s="1141"/>
    </row>
    <row r="18" spans="2:14">
      <c r="B18" s="1134">
        <v>13</v>
      </c>
      <c r="C18" s="1135" t="s">
        <v>1000</v>
      </c>
      <c r="D18" s="1136" t="str">
        <f t="shared" si="0"/>
        <v>m</v>
      </c>
      <c r="E18" s="1134" t="s">
        <v>990</v>
      </c>
      <c r="F18" s="1137"/>
      <c r="G18" s="1134" t="s">
        <v>991</v>
      </c>
      <c r="H18" s="1137"/>
      <c r="I18" s="1138" t="s">
        <v>992</v>
      </c>
      <c r="J18" s="1137">
        <v>0</v>
      </c>
      <c r="K18" s="1139" t="s">
        <v>843</v>
      </c>
      <c r="L18" s="1140" t="str">
        <f t="shared" si="1"/>
        <v/>
      </c>
      <c r="N18" s="1141"/>
    </row>
    <row r="19" spans="2:14">
      <c r="B19" s="1134">
        <v>14</v>
      </c>
      <c r="C19" s="1135" t="s">
        <v>1001</v>
      </c>
      <c r="D19" s="1136" t="str">
        <f t="shared" si="0"/>
        <v>n</v>
      </c>
      <c r="E19" s="1134" t="s">
        <v>990</v>
      </c>
      <c r="F19" s="1137"/>
      <c r="G19" s="1134" t="s">
        <v>991</v>
      </c>
      <c r="H19" s="1137"/>
      <c r="I19" s="1138" t="s">
        <v>992</v>
      </c>
      <c r="J19" s="1137">
        <v>0</v>
      </c>
      <c r="K19" s="1139" t="s">
        <v>843</v>
      </c>
      <c r="L19" s="1140" t="str">
        <f t="shared" si="1"/>
        <v/>
      </c>
      <c r="N19" s="1141"/>
    </row>
    <row r="20" spans="2:14">
      <c r="B20" s="1134">
        <v>15</v>
      </c>
      <c r="C20" s="1135" t="s">
        <v>1002</v>
      </c>
      <c r="D20" s="1136" t="str">
        <f t="shared" si="0"/>
        <v>o</v>
      </c>
      <c r="E20" s="1134" t="s">
        <v>990</v>
      </c>
      <c r="F20" s="1137"/>
      <c r="G20" s="1134" t="s">
        <v>991</v>
      </c>
      <c r="H20" s="1137"/>
      <c r="I20" s="1138" t="s">
        <v>992</v>
      </c>
      <c r="J20" s="1137">
        <v>0</v>
      </c>
      <c r="K20" s="1139" t="s">
        <v>843</v>
      </c>
      <c r="L20" s="1140" t="str">
        <f t="shared" si="1"/>
        <v/>
      </c>
      <c r="N20" s="1141"/>
    </row>
    <row r="21" spans="2:14">
      <c r="B21" s="1134">
        <v>16</v>
      </c>
      <c r="C21" s="1135" t="s">
        <v>1003</v>
      </c>
      <c r="D21" s="1136" t="str">
        <f t="shared" si="0"/>
        <v>p</v>
      </c>
      <c r="E21" s="1134" t="s">
        <v>990</v>
      </c>
      <c r="F21" s="1137"/>
      <c r="G21" s="1134" t="s">
        <v>991</v>
      </c>
      <c r="H21" s="1137"/>
      <c r="I21" s="1138" t="s">
        <v>992</v>
      </c>
      <c r="J21" s="1137">
        <v>0</v>
      </c>
      <c r="K21" s="1139" t="s">
        <v>843</v>
      </c>
      <c r="L21" s="1140" t="str">
        <f t="shared" si="1"/>
        <v/>
      </c>
      <c r="N21" s="1141"/>
    </row>
    <row r="22" spans="2:14">
      <c r="B22" s="1134">
        <v>17</v>
      </c>
      <c r="C22" s="1135" t="s">
        <v>1004</v>
      </c>
      <c r="D22" s="1136" t="str">
        <f t="shared" si="0"/>
        <v>q</v>
      </c>
      <c r="E22" s="1134" t="s">
        <v>990</v>
      </c>
      <c r="F22" s="1137"/>
      <c r="G22" s="1134" t="s">
        <v>991</v>
      </c>
      <c r="H22" s="1137"/>
      <c r="I22" s="1138" t="s">
        <v>992</v>
      </c>
      <c r="J22" s="1137">
        <v>0</v>
      </c>
      <c r="K22" s="1139" t="s">
        <v>843</v>
      </c>
      <c r="L22" s="1140" t="str">
        <f t="shared" si="1"/>
        <v/>
      </c>
      <c r="N22" s="1141"/>
    </row>
    <row r="23" spans="2:14">
      <c r="B23" s="1134">
        <v>18</v>
      </c>
      <c r="C23" s="1135" t="s">
        <v>1005</v>
      </c>
      <c r="D23" s="1136" t="str">
        <f t="shared" si="0"/>
        <v>r</v>
      </c>
      <c r="E23" s="1134" t="s">
        <v>990</v>
      </c>
      <c r="F23" s="1142"/>
      <c r="G23" s="1134" t="s">
        <v>991</v>
      </c>
      <c r="H23" s="1142"/>
      <c r="I23" s="1138" t="s">
        <v>992</v>
      </c>
      <c r="J23" s="1142"/>
      <c r="K23" s="1139" t="s">
        <v>843</v>
      </c>
      <c r="L23" s="1135">
        <v>1</v>
      </c>
      <c r="N23" s="1141"/>
    </row>
    <row r="24" spans="2:14">
      <c r="B24" s="1134">
        <v>19</v>
      </c>
      <c r="C24" s="1135" t="s">
        <v>1006</v>
      </c>
      <c r="D24" s="1136" t="str">
        <f t="shared" si="0"/>
        <v>s</v>
      </c>
      <c r="E24" s="1134" t="s">
        <v>990</v>
      </c>
      <c r="F24" s="1142"/>
      <c r="G24" s="1134" t="s">
        <v>991</v>
      </c>
      <c r="H24" s="1142"/>
      <c r="I24" s="1138" t="s">
        <v>992</v>
      </c>
      <c r="J24" s="1142"/>
      <c r="K24" s="1139" t="s">
        <v>843</v>
      </c>
      <c r="L24" s="1135">
        <v>2</v>
      </c>
      <c r="N24" s="1141"/>
    </row>
    <row r="25" spans="2:14">
      <c r="B25" s="1134">
        <v>20</v>
      </c>
      <c r="C25" s="1135" t="s">
        <v>1007</v>
      </c>
      <c r="D25" s="1136" t="str">
        <f t="shared" si="0"/>
        <v>t</v>
      </c>
      <c r="E25" s="1134" t="s">
        <v>990</v>
      </c>
      <c r="F25" s="1142"/>
      <c r="G25" s="1134" t="s">
        <v>991</v>
      </c>
      <c r="H25" s="1142"/>
      <c r="I25" s="1138" t="s">
        <v>992</v>
      </c>
      <c r="J25" s="1142"/>
      <c r="K25" s="1139" t="s">
        <v>843</v>
      </c>
      <c r="L25" s="1135">
        <v>3</v>
      </c>
      <c r="N25" s="1141"/>
    </row>
    <row r="26" spans="2:14">
      <c r="B26" s="1134">
        <v>21</v>
      </c>
      <c r="C26" s="1135" t="s">
        <v>1008</v>
      </c>
      <c r="D26" s="1136" t="str">
        <f t="shared" si="0"/>
        <v>u</v>
      </c>
      <c r="E26" s="1134" t="s">
        <v>990</v>
      </c>
      <c r="F26" s="1142"/>
      <c r="G26" s="1134" t="s">
        <v>991</v>
      </c>
      <c r="H26" s="1142"/>
      <c r="I26" s="1138" t="s">
        <v>992</v>
      </c>
      <c r="J26" s="1142"/>
      <c r="K26" s="1139" t="s">
        <v>843</v>
      </c>
      <c r="L26" s="1135">
        <v>4</v>
      </c>
      <c r="N26" s="1141"/>
    </row>
    <row r="27" spans="2:14">
      <c r="B27" s="1134">
        <v>22</v>
      </c>
      <c r="C27" s="1135" t="s">
        <v>1009</v>
      </c>
      <c r="D27" s="1136" t="str">
        <f t="shared" si="0"/>
        <v>v</v>
      </c>
      <c r="E27" s="1134" t="s">
        <v>990</v>
      </c>
      <c r="F27" s="1142"/>
      <c r="G27" s="1134" t="s">
        <v>991</v>
      </c>
      <c r="H27" s="1142"/>
      <c r="I27" s="1138" t="s">
        <v>992</v>
      </c>
      <c r="J27" s="1142"/>
      <c r="K27" s="1139" t="s">
        <v>843</v>
      </c>
      <c r="L27" s="1135">
        <v>5</v>
      </c>
      <c r="N27" s="1141"/>
    </row>
    <row r="28" spans="2:14">
      <c r="B28" s="1134">
        <v>23</v>
      </c>
      <c r="C28" s="1135" t="s">
        <v>1010</v>
      </c>
      <c r="D28" s="1136" t="str">
        <f t="shared" si="0"/>
        <v>w</v>
      </c>
      <c r="E28" s="1134" t="s">
        <v>990</v>
      </c>
      <c r="F28" s="1142"/>
      <c r="G28" s="1134" t="s">
        <v>991</v>
      </c>
      <c r="H28" s="1142"/>
      <c r="I28" s="1138" t="s">
        <v>992</v>
      </c>
      <c r="J28" s="1142"/>
      <c r="K28" s="1139" t="s">
        <v>843</v>
      </c>
      <c r="L28" s="1135">
        <v>6</v>
      </c>
      <c r="N28" s="1141"/>
    </row>
    <row r="29" spans="2:14">
      <c r="B29" s="1134">
        <v>24</v>
      </c>
      <c r="C29" s="1135" t="s">
        <v>1011</v>
      </c>
      <c r="D29" s="1136" t="str">
        <f t="shared" si="0"/>
        <v>x</v>
      </c>
      <c r="E29" s="1134" t="s">
        <v>990</v>
      </c>
      <c r="F29" s="1142"/>
      <c r="G29" s="1134" t="s">
        <v>991</v>
      </c>
      <c r="H29" s="1142"/>
      <c r="I29" s="1138" t="s">
        <v>992</v>
      </c>
      <c r="J29" s="1142"/>
      <c r="K29" s="1139" t="s">
        <v>843</v>
      </c>
      <c r="L29" s="1135">
        <v>7</v>
      </c>
      <c r="N29" s="1141"/>
    </row>
    <row r="30" spans="2:14">
      <c r="B30" s="1134">
        <v>25</v>
      </c>
      <c r="C30" s="1135" t="s">
        <v>1012</v>
      </c>
      <c r="D30" s="1136" t="str">
        <f t="shared" si="0"/>
        <v>y</v>
      </c>
      <c r="E30" s="1134" t="s">
        <v>990</v>
      </c>
      <c r="F30" s="1142"/>
      <c r="G30" s="1134" t="s">
        <v>991</v>
      </c>
      <c r="H30" s="1142"/>
      <c r="I30" s="1138" t="s">
        <v>992</v>
      </c>
      <c r="J30" s="1142"/>
      <c r="K30" s="1139" t="s">
        <v>843</v>
      </c>
      <c r="L30" s="1135">
        <v>8</v>
      </c>
      <c r="N30" s="1141"/>
    </row>
    <row r="31" spans="2:14">
      <c r="B31" s="1134">
        <v>26</v>
      </c>
      <c r="C31" s="1135" t="s">
        <v>1013</v>
      </c>
      <c r="D31" s="1136" t="str">
        <f t="shared" si="0"/>
        <v>z</v>
      </c>
      <c r="E31" s="1134" t="s">
        <v>990</v>
      </c>
      <c r="F31" s="1142"/>
      <c r="G31" s="1134" t="s">
        <v>991</v>
      </c>
      <c r="H31" s="1142"/>
      <c r="I31" s="1138" t="s">
        <v>992</v>
      </c>
      <c r="J31" s="1142"/>
      <c r="K31" s="1139" t="s">
        <v>843</v>
      </c>
      <c r="L31" s="1135">
        <v>1</v>
      </c>
      <c r="N31" s="1141"/>
    </row>
    <row r="32" spans="2:14">
      <c r="B32" s="1134">
        <v>27</v>
      </c>
      <c r="C32" s="1135" t="s">
        <v>1011</v>
      </c>
      <c r="D32" s="1136" t="str">
        <f t="shared" si="0"/>
        <v>x</v>
      </c>
      <c r="E32" s="1134" t="s">
        <v>990</v>
      </c>
      <c r="F32" s="1142"/>
      <c r="G32" s="1134" t="s">
        <v>991</v>
      </c>
      <c r="H32" s="1142"/>
      <c r="I32" s="1138" t="s">
        <v>992</v>
      </c>
      <c r="J32" s="1142"/>
      <c r="K32" s="1139" t="s">
        <v>843</v>
      </c>
      <c r="L32" s="1135">
        <v>2</v>
      </c>
      <c r="N32" s="1141"/>
    </row>
    <row r="33" spans="2:14">
      <c r="B33" s="1134">
        <v>28</v>
      </c>
      <c r="C33" s="1135" t="s">
        <v>1014</v>
      </c>
      <c r="D33" s="1136" t="str">
        <f t="shared" si="0"/>
        <v>aa</v>
      </c>
      <c r="E33" s="1134" t="s">
        <v>990</v>
      </c>
      <c r="F33" s="1142"/>
      <c r="G33" s="1134" t="s">
        <v>991</v>
      </c>
      <c r="H33" s="1142"/>
      <c r="I33" s="1138" t="s">
        <v>992</v>
      </c>
      <c r="J33" s="1142"/>
      <c r="K33" s="1139" t="s">
        <v>843</v>
      </c>
      <c r="L33" s="1135">
        <v>3</v>
      </c>
      <c r="N33" s="1141"/>
    </row>
    <row r="34" spans="2:14">
      <c r="B34" s="1134">
        <v>29</v>
      </c>
      <c r="C34" s="1135" t="s">
        <v>1015</v>
      </c>
      <c r="D34" s="1136" t="str">
        <f t="shared" si="0"/>
        <v>ab</v>
      </c>
      <c r="E34" s="1134" t="s">
        <v>990</v>
      </c>
      <c r="F34" s="1142"/>
      <c r="G34" s="1134" t="s">
        <v>991</v>
      </c>
      <c r="H34" s="1142"/>
      <c r="I34" s="1138" t="s">
        <v>992</v>
      </c>
      <c r="J34" s="1142"/>
      <c r="K34" s="1139" t="s">
        <v>843</v>
      </c>
      <c r="L34" s="1135">
        <v>4</v>
      </c>
      <c r="N34" s="1141"/>
    </row>
    <row r="35" spans="2:14">
      <c r="B35" s="1134">
        <v>30</v>
      </c>
      <c r="C35" s="1135" t="s">
        <v>1016</v>
      </c>
      <c r="D35" s="1136" t="str">
        <f t="shared" si="0"/>
        <v>ac</v>
      </c>
      <c r="E35" s="1134" t="s">
        <v>990</v>
      </c>
      <c r="F35" s="1142"/>
      <c r="G35" s="1134" t="s">
        <v>991</v>
      </c>
      <c r="H35" s="1142"/>
      <c r="I35" s="1138" t="s">
        <v>992</v>
      </c>
      <c r="J35" s="1142"/>
      <c r="K35" s="1139" t="s">
        <v>843</v>
      </c>
      <c r="L35" s="1135">
        <v>5</v>
      </c>
      <c r="N35" s="1141"/>
    </row>
    <row r="36" spans="2:14">
      <c r="B36" s="1134">
        <v>31</v>
      </c>
      <c r="C36" s="1135" t="s">
        <v>1017</v>
      </c>
      <c r="D36" s="1136" t="str">
        <f t="shared" si="0"/>
        <v>ad</v>
      </c>
      <c r="E36" s="1134" t="s">
        <v>990</v>
      </c>
      <c r="F36" s="1142"/>
      <c r="G36" s="1134" t="s">
        <v>991</v>
      </c>
      <c r="H36" s="1142"/>
      <c r="I36" s="1138" t="s">
        <v>992</v>
      </c>
      <c r="J36" s="1142"/>
      <c r="K36" s="1139" t="s">
        <v>843</v>
      </c>
      <c r="L36" s="1135">
        <v>6</v>
      </c>
      <c r="N36" s="1141"/>
    </row>
    <row r="37" spans="2:14">
      <c r="B37" s="1134">
        <v>32</v>
      </c>
      <c r="C37" s="1135" t="s">
        <v>1018</v>
      </c>
      <c r="D37" s="1136" t="str">
        <f t="shared" si="0"/>
        <v>ae</v>
      </c>
      <c r="E37" s="1134" t="s">
        <v>990</v>
      </c>
      <c r="F37" s="1142"/>
      <c r="G37" s="1134" t="s">
        <v>991</v>
      </c>
      <c r="H37" s="1142"/>
      <c r="I37" s="1138" t="s">
        <v>992</v>
      </c>
      <c r="J37" s="1142"/>
      <c r="K37" s="1139" t="s">
        <v>843</v>
      </c>
      <c r="L37" s="1135">
        <v>7</v>
      </c>
      <c r="N37" s="1141"/>
    </row>
    <row r="38" spans="2:14">
      <c r="B38" s="1134">
        <v>33</v>
      </c>
      <c r="C38" s="1135" t="s">
        <v>1019</v>
      </c>
      <c r="D38" s="1136" t="str">
        <f t="shared" si="0"/>
        <v>af</v>
      </c>
      <c r="E38" s="1134" t="s">
        <v>990</v>
      </c>
      <c r="F38" s="1142"/>
      <c r="G38" s="1134" t="s">
        <v>991</v>
      </c>
      <c r="H38" s="1142"/>
      <c r="I38" s="1138" t="s">
        <v>992</v>
      </c>
      <c r="J38" s="1142"/>
      <c r="K38" s="1139" t="s">
        <v>843</v>
      </c>
      <c r="L38" s="1135">
        <v>8</v>
      </c>
      <c r="N38" s="1141"/>
    </row>
    <row r="39" spans="2:14">
      <c r="B39" s="1134">
        <v>34</v>
      </c>
      <c r="C39" s="1143" t="s">
        <v>1020</v>
      </c>
      <c r="D39" s="1136"/>
      <c r="E39" s="1134" t="s">
        <v>990</v>
      </c>
      <c r="F39" s="1137">
        <v>0.29166666666666669</v>
      </c>
      <c r="G39" s="1134" t="s">
        <v>991</v>
      </c>
      <c r="H39" s="1137">
        <v>0.39583333333333331</v>
      </c>
      <c r="I39" s="1138" t="s">
        <v>992</v>
      </c>
      <c r="J39" s="1137">
        <v>0</v>
      </c>
      <c r="K39" s="1139" t="s">
        <v>843</v>
      </c>
      <c r="L39" s="1140">
        <f t="shared" ref="L39:L40" si="2">IF(OR(F39="",H39=""),"",(H39+IF(F39&gt;H39,1,0)-F39-J39)*24)</f>
        <v>2.4999999999999991</v>
      </c>
      <c r="N39" s="1141"/>
    </row>
    <row r="40" spans="2:14">
      <c r="B40" s="1134"/>
      <c r="C40" s="1144" t="s">
        <v>960</v>
      </c>
      <c r="D40" s="1136"/>
      <c r="E40" s="1134" t="s">
        <v>990</v>
      </c>
      <c r="F40" s="1137">
        <v>0.6875</v>
      </c>
      <c r="G40" s="1134" t="s">
        <v>991</v>
      </c>
      <c r="H40" s="1137">
        <v>0.83333333333333337</v>
      </c>
      <c r="I40" s="1138" t="s">
        <v>992</v>
      </c>
      <c r="J40" s="1137">
        <v>0</v>
      </c>
      <c r="K40" s="1139" t="s">
        <v>843</v>
      </c>
      <c r="L40" s="1140">
        <f t="shared" si="2"/>
        <v>3.5000000000000009</v>
      </c>
      <c r="N40" s="1141"/>
    </row>
    <row r="41" spans="2:14">
      <c r="B41" s="1134"/>
      <c r="C41" s="1145" t="s">
        <v>960</v>
      </c>
      <c r="D41" s="1136" t="str">
        <f>C39</f>
        <v>ag</v>
      </c>
      <c r="E41" s="1134" t="s">
        <v>990</v>
      </c>
      <c r="F41" s="1137" t="s">
        <v>960</v>
      </c>
      <c r="G41" s="1134" t="s">
        <v>991</v>
      </c>
      <c r="H41" s="1137" t="s">
        <v>960</v>
      </c>
      <c r="I41" s="1138" t="s">
        <v>992</v>
      </c>
      <c r="J41" s="1137" t="s">
        <v>960</v>
      </c>
      <c r="K41" s="1139" t="s">
        <v>843</v>
      </c>
      <c r="L41" s="1140">
        <f>IF(OR(L39="",L40=""),"",L39+L40)</f>
        <v>6</v>
      </c>
      <c r="N41" s="1141" t="s">
        <v>1021</v>
      </c>
    </row>
    <row r="42" spans="2:14">
      <c r="B42" s="1134"/>
      <c r="C42" s="1143" t="s">
        <v>1022</v>
      </c>
      <c r="D42" s="1136"/>
      <c r="E42" s="1134" t="s">
        <v>990</v>
      </c>
      <c r="F42" s="1137"/>
      <c r="G42" s="1134" t="s">
        <v>991</v>
      </c>
      <c r="H42" s="1137"/>
      <c r="I42" s="1138" t="s">
        <v>992</v>
      </c>
      <c r="J42" s="1137">
        <v>0</v>
      </c>
      <c r="K42" s="1139" t="s">
        <v>843</v>
      </c>
      <c r="L42" s="1140" t="str">
        <f t="shared" ref="L42:L43" si="3">IF(OR(F42="",H42=""),"",(H42+IF(F42&gt;H42,1,0)-F42-J42)*24)</f>
        <v/>
      </c>
      <c r="N42" s="1141"/>
    </row>
    <row r="43" spans="2:14">
      <c r="B43" s="1134">
        <v>35</v>
      </c>
      <c r="C43" s="1144" t="s">
        <v>960</v>
      </c>
      <c r="D43" s="1136"/>
      <c r="E43" s="1134" t="s">
        <v>990</v>
      </c>
      <c r="F43" s="1137"/>
      <c r="G43" s="1134" t="s">
        <v>991</v>
      </c>
      <c r="H43" s="1137"/>
      <c r="I43" s="1138" t="s">
        <v>992</v>
      </c>
      <c r="J43" s="1137">
        <v>0</v>
      </c>
      <c r="K43" s="1139" t="s">
        <v>843</v>
      </c>
      <c r="L43" s="1140" t="str">
        <f t="shared" si="3"/>
        <v/>
      </c>
      <c r="N43" s="1141"/>
    </row>
    <row r="44" spans="2:14">
      <c r="B44" s="1134"/>
      <c r="C44" s="1145" t="s">
        <v>960</v>
      </c>
      <c r="D44" s="1136" t="str">
        <f>C42</f>
        <v>ah</v>
      </c>
      <c r="E44" s="1134" t="s">
        <v>990</v>
      </c>
      <c r="F44" s="1137" t="s">
        <v>960</v>
      </c>
      <c r="G44" s="1134" t="s">
        <v>991</v>
      </c>
      <c r="H44" s="1137" t="s">
        <v>960</v>
      </c>
      <c r="I44" s="1138" t="s">
        <v>992</v>
      </c>
      <c r="J44" s="1137" t="s">
        <v>960</v>
      </c>
      <c r="K44" s="1139" t="s">
        <v>843</v>
      </c>
      <c r="L44" s="1140" t="str">
        <f>IF(OR(L42="",L43=""),"",L42+L43)</f>
        <v/>
      </c>
      <c r="N44" s="1141" t="s">
        <v>1023</v>
      </c>
    </row>
    <row r="45" spans="2:14">
      <c r="B45" s="1134"/>
      <c r="C45" s="1143" t="s">
        <v>1024</v>
      </c>
      <c r="D45" s="1136"/>
      <c r="E45" s="1134" t="s">
        <v>990</v>
      </c>
      <c r="F45" s="1137"/>
      <c r="G45" s="1134" t="s">
        <v>991</v>
      </c>
      <c r="H45" s="1137"/>
      <c r="I45" s="1138" t="s">
        <v>992</v>
      </c>
      <c r="J45" s="1137">
        <v>0</v>
      </c>
      <c r="K45" s="1139" t="s">
        <v>843</v>
      </c>
      <c r="L45" s="1140" t="str">
        <f t="shared" ref="L45:L46" si="4">IF(OR(F45="",H45=""),"",(H45+IF(F45&gt;H45,1,0)-F45-J45)*24)</f>
        <v/>
      </c>
      <c r="N45" s="1141"/>
    </row>
    <row r="46" spans="2:14">
      <c r="B46" s="1134">
        <v>36</v>
      </c>
      <c r="C46" s="1144" t="s">
        <v>960</v>
      </c>
      <c r="D46" s="1136"/>
      <c r="E46" s="1134" t="s">
        <v>990</v>
      </c>
      <c r="F46" s="1137"/>
      <c r="G46" s="1134" t="s">
        <v>991</v>
      </c>
      <c r="H46" s="1137"/>
      <c r="I46" s="1138" t="s">
        <v>992</v>
      </c>
      <c r="J46" s="1137">
        <v>0</v>
      </c>
      <c r="K46" s="1139" t="s">
        <v>843</v>
      </c>
      <c r="L46" s="1140" t="str">
        <f t="shared" si="4"/>
        <v/>
      </c>
      <c r="N46" s="1141"/>
    </row>
    <row r="47" spans="2:14">
      <c r="B47" s="1134"/>
      <c r="C47" s="1145" t="s">
        <v>960</v>
      </c>
      <c r="D47" s="1136" t="str">
        <f>C45</f>
        <v>ai</v>
      </c>
      <c r="E47" s="1134" t="s">
        <v>990</v>
      </c>
      <c r="F47" s="1137" t="s">
        <v>960</v>
      </c>
      <c r="G47" s="1134" t="s">
        <v>991</v>
      </c>
      <c r="H47" s="1137" t="s">
        <v>960</v>
      </c>
      <c r="I47" s="1138" t="s">
        <v>992</v>
      </c>
      <c r="J47" s="1137" t="s">
        <v>960</v>
      </c>
      <c r="K47" s="1139" t="s">
        <v>843</v>
      </c>
      <c r="L47" s="1140" t="str">
        <f>IF(OR(L45="",L46=""),"",L45+L46)</f>
        <v/>
      </c>
      <c r="N47" s="1141" t="s">
        <v>1023</v>
      </c>
    </row>
    <row r="49" spans="3:4">
      <c r="C49" s="1130" t="s">
        <v>1025</v>
      </c>
      <c r="D49" s="1130"/>
    </row>
    <row r="50" spans="3:4">
      <c r="C50" s="1130" t="s">
        <v>1026</v>
      </c>
      <c r="D50" s="1130"/>
    </row>
    <row r="51" spans="3:4">
      <c r="C51" s="1130" t="s">
        <v>1027</v>
      </c>
      <c r="D51" s="1130"/>
    </row>
    <row r="52" spans="3:4">
      <c r="C52" s="1130" t="s">
        <v>1028</v>
      </c>
      <c r="D52" s="1130"/>
    </row>
  </sheetData>
  <sheetProtection sheet="1" insertRows="0" deleteRows="0"/>
  <mergeCells count="2">
    <mergeCell ref="F4:L4"/>
    <mergeCell ref="N4:N5"/>
  </mergeCells>
  <phoneticPr fontId="19"/>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EA3E4-0056-47B6-A626-43D970BDDEE1}">
  <sheetPr>
    <pageSetUpPr fitToPage="1"/>
  </sheetPr>
  <dimension ref="B1:BB110"/>
  <sheetViews>
    <sheetView workbookViewId="0"/>
  </sheetViews>
  <sheetFormatPr defaultColWidth="10" defaultRowHeight="18"/>
  <cols>
    <col min="1" max="1" width="1.5546875" style="1146" customWidth="1"/>
    <col min="2" max="3" width="10" style="1146"/>
    <col min="4" max="4" width="45.109375" style="1146" customWidth="1"/>
    <col min="5" max="16384" width="10" style="1146"/>
  </cols>
  <sheetData>
    <row r="1" spans="2:11">
      <c r="B1" s="1146" t="s">
        <v>1038</v>
      </c>
      <c r="D1" s="1147"/>
      <c r="E1" s="1147"/>
      <c r="F1" s="1147"/>
    </row>
    <row r="2" spans="2:11" s="1149" customFormat="1" ht="20.25" customHeight="1">
      <c r="B2" s="1148" t="s">
        <v>1039</v>
      </c>
      <c r="C2" s="1148"/>
      <c r="D2" s="1147"/>
      <c r="E2" s="1147"/>
      <c r="F2" s="1147"/>
    </row>
    <row r="3" spans="2:11" s="1149" customFormat="1" ht="20.25" customHeight="1">
      <c r="B3" s="1148"/>
      <c r="C3" s="1148"/>
      <c r="D3" s="1147"/>
      <c r="E3" s="1147"/>
      <c r="F3" s="1147"/>
    </row>
    <row r="4" spans="2:11" s="1149" customFormat="1" ht="20.25" customHeight="1">
      <c r="B4" s="1150"/>
      <c r="C4" s="1147" t="s">
        <v>1040</v>
      </c>
      <c r="D4" s="1147"/>
      <c r="F4" s="1151" t="s">
        <v>1041</v>
      </c>
      <c r="G4" s="1151"/>
      <c r="H4" s="1151"/>
      <c r="I4" s="1151"/>
      <c r="J4" s="1151"/>
      <c r="K4" s="1151"/>
    </row>
    <row r="5" spans="2:11" s="1149" customFormat="1" ht="20.25" customHeight="1">
      <c r="B5" s="1152"/>
      <c r="C5" s="1147" t="s">
        <v>1042</v>
      </c>
      <c r="D5" s="1147"/>
      <c r="F5" s="1151"/>
      <c r="G5" s="1151"/>
      <c r="H5" s="1151"/>
      <c r="I5" s="1151"/>
      <c r="J5" s="1151"/>
      <c r="K5" s="1151"/>
    </row>
    <row r="6" spans="2:11" s="1149" customFormat="1" ht="20.25" customHeight="1">
      <c r="B6" s="1153" t="s">
        <v>1043</v>
      </c>
      <c r="C6" s="1147"/>
      <c r="D6" s="1147"/>
      <c r="E6" s="1077"/>
      <c r="F6" s="1147"/>
    </row>
    <row r="7" spans="2:11" s="1149" customFormat="1" ht="20.25" customHeight="1">
      <c r="B7" s="1148"/>
      <c r="C7" s="1148"/>
      <c r="D7" s="1147"/>
      <c r="E7" s="1077"/>
      <c r="F7" s="1147"/>
    </row>
    <row r="8" spans="2:11" s="1149" customFormat="1" ht="20.25" customHeight="1">
      <c r="B8" s="1147" t="s">
        <v>1044</v>
      </c>
      <c r="C8" s="1148"/>
      <c r="D8" s="1147"/>
      <c r="E8" s="1077"/>
      <c r="F8" s="1147"/>
    </row>
    <row r="9" spans="2:11" s="1149" customFormat="1" ht="20.25" customHeight="1">
      <c r="B9" s="1148"/>
      <c r="C9" s="1148"/>
      <c r="D9" s="1147"/>
      <c r="E9" s="1147"/>
      <c r="F9" s="1147"/>
    </row>
    <row r="10" spans="2:11" s="1149" customFormat="1" ht="20.25" customHeight="1">
      <c r="B10" s="1147" t="s">
        <v>1045</v>
      </c>
      <c r="C10" s="1148"/>
      <c r="D10" s="1147"/>
      <c r="E10" s="1147"/>
      <c r="F10" s="1147"/>
    </row>
    <row r="11" spans="2:11" s="1149" customFormat="1" ht="20.25" customHeight="1">
      <c r="B11" s="1147"/>
      <c r="C11" s="1148"/>
      <c r="D11" s="1147"/>
    </row>
    <row r="12" spans="2:11" s="1149" customFormat="1" ht="20.25" customHeight="1">
      <c r="B12" s="1147" t="s">
        <v>1046</v>
      </c>
      <c r="C12" s="1148"/>
      <c r="D12" s="1147"/>
    </row>
    <row r="13" spans="2:11" s="1149" customFormat="1" ht="20.25" customHeight="1">
      <c r="B13" s="1147"/>
      <c r="C13" s="1148"/>
      <c r="D13" s="1147"/>
    </row>
    <row r="14" spans="2:11" s="1149" customFormat="1" ht="20.25" customHeight="1">
      <c r="B14" s="1147" t="s">
        <v>1047</v>
      </c>
      <c r="C14" s="1148"/>
      <c r="D14" s="1147"/>
    </row>
    <row r="15" spans="2:11" s="1149" customFormat="1" ht="20.25" customHeight="1">
      <c r="B15" s="1147"/>
      <c r="C15" s="1148"/>
      <c r="D15" s="1147"/>
    </row>
    <row r="16" spans="2:11" s="1149" customFormat="1" ht="20.25" customHeight="1">
      <c r="B16" s="1147" t="s">
        <v>1048</v>
      </c>
      <c r="C16" s="1148"/>
      <c r="D16" s="1147"/>
    </row>
    <row r="17" spans="2:4" s="1149" customFormat="1" ht="20.25" customHeight="1">
      <c r="B17" s="1147" t="s">
        <v>1049</v>
      </c>
      <c r="C17" s="1148"/>
      <c r="D17" s="1147"/>
    </row>
    <row r="18" spans="2:4" s="1149" customFormat="1" ht="20.25" customHeight="1">
      <c r="B18" s="1147"/>
      <c r="C18" s="1148"/>
      <c r="D18" s="1147"/>
    </row>
    <row r="19" spans="2:4" s="1149" customFormat="1" ht="17.25" customHeight="1">
      <c r="B19" s="1147" t="s">
        <v>1050</v>
      </c>
      <c r="C19" s="1147"/>
      <c r="D19" s="1147"/>
    </row>
    <row r="20" spans="2:4" s="1149" customFormat="1" ht="17.25" customHeight="1">
      <c r="B20" s="1147" t="s">
        <v>1051</v>
      </c>
      <c r="C20" s="1147"/>
      <c r="D20" s="1147"/>
    </row>
    <row r="21" spans="2:4" s="1149" customFormat="1" ht="17.25" customHeight="1">
      <c r="B21" s="1147"/>
      <c r="C21" s="1147"/>
      <c r="D21" s="1147"/>
    </row>
    <row r="22" spans="2:4" s="1149" customFormat="1" ht="17.25" customHeight="1">
      <c r="B22" s="1147"/>
      <c r="C22" s="1154" t="s">
        <v>863</v>
      </c>
      <c r="D22" s="1154" t="s">
        <v>1052</v>
      </c>
    </row>
    <row r="23" spans="2:4" s="1149" customFormat="1" ht="17.25" customHeight="1">
      <c r="B23" s="1147"/>
      <c r="C23" s="1154">
        <v>1</v>
      </c>
      <c r="D23" s="1155" t="s">
        <v>878</v>
      </c>
    </row>
    <row r="24" spans="2:4" s="1149" customFormat="1" ht="17.25" customHeight="1">
      <c r="B24" s="1147"/>
      <c r="C24" s="1154">
        <v>2</v>
      </c>
      <c r="D24" s="1155" t="s">
        <v>886</v>
      </c>
    </row>
    <row r="25" spans="2:4" s="1149" customFormat="1" ht="17.25" customHeight="1">
      <c r="B25" s="1147"/>
      <c r="C25" s="1154">
        <v>3</v>
      </c>
      <c r="D25" s="1155" t="s">
        <v>890</v>
      </c>
    </row>
    <row r="26" spans="2:4" s="1149" customFormat="1" ht="17.25" customHeight="1">
      <c r="B26" s="1147"/>
      <c r="C26" s="1154">
        <v>4</v>
      </c>
      <c r="D26" s="1155" t="s">
        <v>906</v>
      </c>
    </row>
    <row r="27" spans="2:4" s="1149" customFormat="1" ht="17.25" customHeight="1">
      <c r="B27" s="1147"/>
      <c r="C27" s="1154">
        <v>5</v>
      </c>
      <c r="D27" s="1155" t="s">
        <v>913</v>
      </c>
    </row>
    <row r="28" spans="2:4" s="1149" customFormat="1" ht="17.25" customHeight="1">
      <c r="B28" s="1147"/>
      <c r="C28" s="1154">
        <v>6</v>
      </c>
      <c r="D28" s="1155" t="s">
        <v>899</v>
      </c>
    </row>
    <row r="29" spans="2:4" s="1149" customFormat="1" ht="17.25" customHeight="1">
      <c r="B29" s="1147"/>
      <c r="C29" s="1154">
        <v>7</v>
      </c>
      <c r="D29" s="1155" t="s">
        <v>892</v>
      </c>
    </row>
    <row r="30" spans="2:4" s="1149" customFormat="1" ht="17.25" customHeight="1">
      <c r="B30" s="1147"/>
      <c r="C30" s="1154">
        <v>8</v>
      </c>
      <c r="D30" s="1155" t="s">
        <v>902</v>
      </c>
    </row>
    <row r="31" spans="2:4" s="1149" customFormat="1" ht="17.25" customHeight="1">
      <c r="B31" s="1147"/>
      <c r="C31" s="1077"/>
      <c r="D31" s="1147"/>
    </row>
    <row r="32" spans="2:4" s="1149" customFormat="1" ht="17.25" customHeight="1">
      <c r="B32" s="1147" t="s">
        <v>1053</v>
      </c>
      <c r="C32" s="1147"/>
      <c r="D32" s="1147"/>
    </row>
    <row r="33" spans="2:51" s="1149" customFormat="1" ht="17.25" customHeight="1">
      <c r="B33" s="1147" t="s">
        <v>1054</v>
      </c>
      <c r="C33" s="1147"/>
      <c r="D33" s="1147"/>
    </row>
    <row r="34" spans="2:51" s="1149" customFormat="1" ht="17.25" customHeight="1">
      <c r="B34" s="1147"/>
      <c r="C34" s="1147"/>
      <c r="D34" s="1147"/>
      <c r="G34" s="1156"/>
      <c r="H34" s="1156"/>
      <c r="J34" s="1156"/>
      <c r="K34" s="1156"/>
      <c r="L34" s="1156"/>
      <c r="M34" s="1156"/>
      <c r="N34" s="1156"/>
      <c r="O34" s="1156"/>
      <c r="R34" s="1156"/>
      <c r="S34" s="1156"/>
      <c r="T34" s="1156"/>
      <c r="W34" s="1156"/>
      <c r="X34" s="1156"/>
      <c r="Y34" s="1156"/>
    </row>
    <row r="35" spans="2:51" s="1149" customFormat="1" ht="17.25" customHeight="1">
      <c r="B35" s="1147"/>
      <c r="C35" s="1154" t="s">
        <v>963</v>
      </c>
      <c r="D35" s="1154" t="s">
        <v>964</v>
      </c>
      <c r="G35" s="1156"/>
      <c r="H35" s="1156"/>
      <c r="J35" s="1156"/>
      <c r="K35" s="1156"/>
      <c r="L35" s="1156"/>
      <c r="M35" s="1156"/>
      <c r="N35" s="1156"/>
      <c r="O35" s="1156"/>
      <c r="R35" s="1156"/>
      <c r="S35" s="1156"/>
      <c r="T35" s="1156"/>
      <c r="W35" s="1156"/>
      <c r="X35" s="1156"/>
      <c r="Y35" s="1156"/>
    </row>
    <row r="36" spans="2:51" s="1149" customFormat="1" ht="17.25" customHeight="1">
      <c r="B36" s="1147"/>
      <c r="C36" s="1154" t="s">
        <v>955</v>
      </c>
      <c r="D36" s="1155" t="s">
        <v>965</v>
      </c>
      <c r="G36" s="1156"/>
      <c r="H36" s="1156"/>
      <c r="J36" s="1156"/>
      <c r="K36" s="1156"/>
      <c r="L36" s="1156"/>
      <c r="M36" s="1156"/>
      <c r="N36" s="1156"/>
      <c r="O36" s="1156"/>
      <c r="R36" s="1156"/>
      <c r="S36" s="1156"/>
      <c r="T36" s="1156"/>
      <c r="W36" s="1156"/>
      <c r="X36" s="1156"/>
      <c r="Y36" s="1156"/>
    </row>
    <row r="37" spans="2:51" s="1149" customFormat="1" ht="17.25" customHeight="1">
      <c r="B37" s="1147"/>
      <c r="C37" s="1154" t="s">
        <v>958</v>
      </c>
      <c r="D37" s="1155" t="s">
        <v>969</v>
      </c>
      <c r="G37" s="1156"/>
      <c r="H37" s="1156"/>
      <c r="J37" s="1156"/>
      <c r="K37" s="1156"/>
      <c r="L37" s="1156"/>
      <c r="M37" s="1156"/>
      <c r="N37" s="1156"/>
      <c r="O37" s="1156"/>
      <c r="R37" s="1156"/>
      <c r="S37" s="1156"/>
      <c r="T37" s="1156"/>
      <c r="W37" s="1156"/>
      <c r="X37" s="1156"/>
      <c r="Y37" s="1156"/>
    </row>
    <row r="38" spans="2:51" s="1149" customFormat="1" ht="17.25" customHeight="1">
      <c r="B38" s="1147"/>
      <c r="C38" s="1154" t="s">
        <v>959</v>
      </c>
      <c r="D38" s="1155" t="s">
        <v>972</v>
      </c>
      <c r="G38" s="1156"/>
      <c r="H38" s="1156"/>
      <c r="J38" s="1156"/>
      <c r="K38" s="1156"/>
      <c r="L38" s="1156"/>
      <c r="M38" s="1156"/>
      <c r="N38" s="1156"/>
      <c r="O38" s="1156"/>
      <c r="R38" s="1156"/>
      <c r="S38" s="1156"/>
      <c r="T38" s="1156"/>
      <c r="W38" s="1156"/>
      <c r="X38" s="1156"/>
      <c r="Y38" s="1156"/>
    </row>
    <row r="39" spans="2:51" s="1149" customFormat="1" ht="17.25" customHeight="1">
      <c r="B39" s="1147"/>
      <c r="C39" s="1154" t="s">
        <v>961</v>
      </c>
      <c r="D39" s="1155" t="s">
        <v>1055</v>
      </c>
      <c r="G39" s="1156"/>
      <c r="H39" s="1156"/>
      <c r="J39" s="1156"/>
      <c r="K39" s="1156"/>
      <c r="L39" s="1156"/>
      <c r="M39" s="1156"/>
      <c r="N39" s="1156"/>
      <c r="O39" s="1156"/>
      <c r="R39" s="1156"/>
      <c r="S39" s="1156"/>
      <c r="T39" s="1156"/>
      <c r="W39" s="1156"/>
      <c r="X39" s="1156"/>
      <c r="Y39" s="1156"/>
    </row>
    <row r="40" spans="2:51" s="1149" customFormat="1" ht="17.25" customHeight="1">
      <c r="B40" s="1147"/>
      <c r="C40" s="1147"/>
      <c r="D40" s="1147"/>
      <c r="G40" s="1156"/>
      <c r="H40" s="1156"/>
      <c r="J40" s="1156"/>
      <c r="K40" s="1156"/>
      <c r="L40" s="1156"/>
      <c r="M40" s="1156"/>
      <c r="N40" s="1156"/>
      <c r="O40" s="1156"/>
      <c r="R40" s="1156"/>
      <c r="S40" s="1156"/>
      <c r="T40" s="1156"/>
      <c r="W40" s="1156"/>
      <c r="X40" s="1156"/>
      <c r="Y40" s="1156"/>
    </row>
    <row r="41" spans="2:51" s="1149" customFormat="1" ht="17.25" customHeight="1">
      <c r="B41" s="1147"/>
      <c r="C41" s="1157" t="s">
        <v>1056</v>
      </c>
      <c r="D41" s="1147"/>
      <c r="G41" s="1156"/>
      <c r="H41" s="1156"/>
      <c r="J41" s="1156"/>
      <c r="K41" s="1156"/>
      <c r="L41" s="1156"/>
      <c r="M41" s="1156"/>
      <c r="N41" s="1156"/>
      <c r="O41" s="1156"/>
      <c r="R41" s="1156"/>
      <c r="S41" s="1156"/>
      <c r="T41" s="1156"/>
      <c r="W41" s="1156"/>
      <c r="X41" s="1156"/>
      <c r="Y41" s="1156"/>
    </row>
    <row r="42" spans="2:51" s="1149" customFormat="1" ht="17.25" customHeight="1">
      <c r="C42" s="1147" t="s">
        <v>1057</v>
      </c>
      <c r="F42" s="1157"/>
      <c r="G42" s="1156"/>
      <c r="H42" s="1156"/>
      <c r="J42" s="1156"/>
      <c r="K42" s="1156"/>
      <c r="L42" s="1156"/>
      <c r="M42" s="1156"/>
      <c r="N42" s="1156"/>
      <c r="O42" s="1156"/>
      <c r="R42" s="1156"/>
      <c r="S42" s="1156"/>
      <c r="T42" s="1156"/>
      <c r="W42" s="1156"/>
      <c r="X42" s="1156"/>
      <c r="Y42" s="1156"/>
    </row>
    <row r="43" spans="2:51" s="1149" customFormat="1" ht="17.25" customHeight="1">
      <c r="C43" s="1147" t="s">
        <v>1058</v>
      </c>
      <c r="F43" s="1147"/>
      <c r="G43" s="1156"/>
      <c r="H43" s="1156"/>
      <c r="J43" s="1156"/>
      <c r="K43" s="1156"/>
      <c r="L43" s="1156"/>
      <c r="M43" s="1156"/>
      <c r="N43" s="1156"/>
      <c r="O43" s="1156"/>
      <c r="R43" s="1156"/>
      <c r="S43" s="1156"/>
      <c r="T43" s="1156"/>
      <c r="W43" s="1156"/>
      <c r="X43" s="1156"/>
      <c r="Y43" s="1156"/>
    </row>
    <row r="44" spans="2:51" s="1149" customFormat="1" ht="17.25" customHeight="1">
      <c r="B44" s="1147"/>
      <c r="C44" s="1147"/>
      <c r="D44" s="1147"/>
      <c r="E44" s="1157"/>
      <c r="F44" s="1156"/>
      <c r="G44" s="1156"/>
      <c r="H44" s="1156"/>
      <c r="J44" s="1156"/>
      <c r="K44" s="1156"/>
      <c r="L44" s="1156"/>
      <c r="M44" s="1156"/>
      <c r="N44" s="1156"/>
      <c r="O44" s="1156"/>
      <c r="R44" s="1156"/>
      <c r="S44" s="1156"/>
      <c r="T44" s="1156"/>
      <c r="W44" s="1156"/>
      <c r="X44" s="1156"/>
      <c r="Y44" s="1156"/>
    </row>
    <row r="45" spans="2:51" s="1149" customFormat="1" ht="17.25" customHeight="1">
      <c r="B45" s="1147" t="s">
        <v>1059</v>
      </c>
      <c r="C45" s="1147"/>
      <c r="D45" s="1147"/>
    </row>
    <row r="46" spans="2:51" s="1149" customFormat="1" ht="17.25" customHeight="1">
      <c r="B46" s="1147" t="s">
        <v>1060</v>
      </c>
      <c r="C46" s="1147"/>
      <c r="D46" s="1147"/>
    </row>
    <row r="47" spans="2:51" s="1149" customFormat="1" ht="17.25" customHeight="1">
      <c r="B47" s="1158" t="s">
        <v>1061</v>
      </c>
      <c r="E47" s="1156"/>
      <c r="F47" s="1156"/>
      <c r="G47" s="1156"/>
      <c r="H47" s="1156"/>
      <c r="I47" s="1156"/>
      <c r="J47" s="1156"/>
      <c r="K47" s="1156"/>
      <c r="L47" s="1156"/>
      <c r="M47" s="1156"/>
      <c r="N47" s="1156"/>
      <c r="O47" s="1156"/>
      <c r="P47" s="1156"/>
      <c r="Q47" s="1156"/>
      <c r="R47" s="1156"/>
      <c r="S47" s="1156"/>
      <c r="T47" s="1156"/>
      <c r="U47" s="1156"/>
      <c r="Y47" s="1156"/>
      <c r="Z47" s="1156"/>
      <c r="AA47" s="1156"/>
      <c r="AB47" s="1156"/>
      <c r="AD47" s="1156"/>
      <c r="AE47" s="1156"/>
      <c r="AF47" s="1156"/>
      <c r="AG47" s="1156"/>
      <c r="AH47" s="1156"/>
      <c r="AI47" s="1159"/>
      <c r="AJ47" s="1156"/>
      <c r="AK47" s="1156"/>
      <c r="AL47" s="1156"/>
      <c r="AM47" s="1156"/>
      <c r="AN47" s="1156"/>
      <c r="AO47" s="1156"/>
      <c r="AP47" s="1156"/>
      <c r="AQ47" s="1156"/>
      <c r="AR47" s="1156"/>
      <c r="AS47" s="1156"/>
      <c r="AT47" s="1156"/>
      <c r="AU47" s="1156"/>
      <c r="AV47" s="1156"/>
      <c r="AW47" s="1156"/>
      <c r="AX47" s="1156"/>
      <c r="AY47" s="1159"/>
    </row>
    <row r="48" spans="2:51" s="1149" customFormat="1" ht="17.25" customHeight="1"/>
    <row r="49" spans="2:54" s="1149" customFormat="1" ht="17.25" customHeight="1">
      <c r="B49" s="1147" t="s">
        <v>1062</v>
      </c>
      <c r="C49" s="1147"/>
    </row>
    <row r="50" spans="2:54" s="1149" customFormat="1" ht="17.25" customHeight="1">
      <c r="B50" s="1147"/>
      <c r="C50" s="1147"/>
    </row>
    <row r="51" spans="2:54" s="1149" customFormat="1" ht="17.25" customHeight="1">
      <c r="B51" s="1147" t="s">
        <v>1063</v>
      </c>
      <c r="C51" s="1147"/>
    </row>
    <row r="52" spans="2:54" s="1149" customFormat="1" ht="17.25" customHeight="1">
      <c r="B52" s="1147" t="s">
        <v>1064</v>
      </c>
      <c r="C52" s="1147"/>
    </row>
    <row r="53" spans="2:54" s="1149" customFormat="1" ht="17.25" customHeight="1">
      <c r="B53" s="1147"/>
      <c r="C53" s="1147"/>
    </row>
    <row r="54" spans="2:54" s="1149" customFormat="1" ht="17.25" customHeight="1">
      <c r="B54" s="1147" t="s">
        <v>1065</v>
      </c>
      <c r="C54" s="1147"/>
    </row>
    <row r="55" spans="2:54" s="1149" customFormat="1" ht="17.25" customHeight="1">
      <c r="B55" s="1147" t="s">
        <v>1066</v>
      </c>
      <c r="C55" s="1147"/>
    </row>
    <row r="56" spans="2:54" s="1149" customFormat="1" ht="17.25" customHeight="1">
      <c r="B56" s="1147"/>
      <c r="C56" s="1147"/>
    </row>
    <row r="57" spans="2:54" s="1149" customFormat="1" ht="17.25" customHeight="1">
      <c r="B57" s="1147" t="s">
        <v>1067</v>
      </c>
      <c r="C57" s="1147"/>
      <c r="D57" s="1147"/>
    </row>
    <row r="58" spans="2:54" s="1149" customFormat="1" ht="17.25" customHeight="1">
      <c r="B58" s="1147"/>
      <c r="C58" s="1147"/>
      <c r="D58" s="1147"/>
    </row>
    <row r="59" spans="2:54" s="1149" customFormat="1" ht="17.25" customHeight="1">
      <c r="B59" s="1149" t="s">
        <v>1068</v>
      </c>
      <c r="D59" s="1147"/>
    </row>
    <row r="60" spans="2:54" s="1149" customFormat="1" ht="17.25" customHeight="1">
      <c r="B60" s="1149" t="s">
        <v>1069</v>
      </c>
      <c r="D60" s="1147"/>
    </row>
    <row r="61" spans="2:54" s="1149" customFormat="1" ht="17.25" customHeight="1">
      <c r="B61" s="1149" t="s">
        <v>1070</v>
      </c>
    </row>
    <row r="62" spans="2:54" s="1149" customFormat="1" ht="17.25" customHeight="1"/>
    <row r="63" spans="2:54" s="1149" customFormat="1" ht="17.25" customHeight="1">
      <c r="B63" s="1149" t="s">
        <v>1071</v>
      </c>
      <c r="E63" s="1160"/>
      <c r="F63" s="1160"/>
      <c r="G63" s="1160"/>
      <c r="H63" s="1160"/>
      <c r="I63" s="1160"/>
      <c r="J63" s="1160"/>
      <c r="K63" s="1160"/>
      <c r="L63" s="1160"/>
      <c r="M63" s="1160"/>
      <c r="N63" s="1160"/>
      <c r="O63" s="1160"/>
      <c r="P63" s="1160"/>
      <c r="Q63" s="1160"/>
      <c r="R63" s="1160"/>
      <c r="S63" s="1160"/>
      <c r="T63" s="1160"/>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row>
    <row r="64" spans="2:54" s="1149" customFormat="1" ht="17.25" customHeight="1">
      <c r="B64" s="1161" t="s">
        <v>1072</v>
      </c>
      <c r="E64" s="1160"/>
      <c r="F64" s="1160"/>
      <c r="G64" s="1160"/>
      <c r="H64" s="1160"/>
      <c r="I64" s="1160"/>
      <c r="J64" s="1160"/>
      <c r="K64" s="1160"/>
      <c r="L64" s="1160"/>
      <c r="M64" s="1160"/>
      <c r="N64" s="1160"/>
      <c r="O64" s="1160"/>
      <c r="P64" s="1160"/>
      <c r="Q64" s="1160"/>
      <c r="R64" s="1160"/>
      <c r="S64" s="1160"/>
      <c r="T64" s="1160"/>
      <c r="U64" s="1160"/>
      <c r="V64" s="1160"/>
      <c r="W64" s="1160"/>
      <c r="X64" s="1160"/>
      <c r="Y64" s="1160"/>
      <c r="Z64" s="1160"/>
      <c r="AA64" s="1160"/>
      <c r="AB64" s="1160"/>
      <c r="AC64" s="1160"/>
      <c r="AD64" s="1160"/>
      <c r="AE64" s="1160"/>
      <c r="AF64" s="1160"/>
      <c r="AG64" s="1160"/>
      <c r="AH64" s="1160"/>
      <c r="AI64" s="1160"/>
      <c r="AJ64" s="1160"/>
      <c r="AK64" s="1160"/>
      <c r="AL64" s="1160"/>
      <c r="AM64" s="1160"/>
      <c r="AN64" s="1160"/>
      <c r="AO64" s="1160"/>
      <c r="AP64" s="1160"/>
      <c r="AQ64" s="1160"/>
      <c r="AR64" s="1160"/>
      <c r="AS64" s="1160"/>
      <c r="AT64" s="1160"/>
      <c r="AU64" s="1160"/>
      <c r="AV64" s="1160"/>
      <c r="AW64" s="1160"/>
      <c r="AX64" s="1160"/>
      <c r="AY64" s="1160"/>
      <c r="AZ64" s="1160"/>
      <c r="BA64" s="1160"/>
      <c r="BB64" s="1160"/>
    </row>
    <row r="65" spans="2:2" ht="18.75" customHeight="1">
      <c r="B65" s="1162" t="s">
        <v>1073</v>
      </c>
    </row>
    <row r="66" spans="2:2" ht="18.75" customHeight="1">
      <c r="B66" s="1161" t="s">
        <v>1074</v>
      </c>
    </row>
    <row r="67" spans="2:2" ht="18.75" customHeight="1">
      <c r="B67" s="1162" t="s">
        <v>1075</v>
      </c>
    </row>
    <row r="68" spans="2:2" ht="18.75" customHeight="1">
      <c r="B68" s="1161" t="s">
        <v>1076</v>
      </c>
    </row>
    <row r="69" spans="2:2" ht="18.75" customHeight="1">
      <c r="B69" s="1161" t="s">
        <v>1077</v>
      </c>
    </row>
    <row r="70" spans="2:2" ht="18.75" customHeight="1">
      <c r="B70" s="1161" t="s">
        <v>1078</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19"/>
  <pageMargins left="0.70866141732283472" right="0.70866141732283472" top="0.74803149606299213" bottom="0.35433070866141736" header="0.31496062992125984" footer="0.31496062992125984"/>
  <pageSetup paperSize="9" scale="4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C68A-F451-43DD-9329-F1210BDD5E6D}">
  <sheetPr>
    <pageSetUpPr fitToPage="1"/>
  </sheetPr>
  <dimension ref="B1:BB120"/>
  <sheetViews>
    <sheetView workbookViewId="0"/>
  </sheetViews>
  <sheetFormatPr defaultColWidth="10" defaultRowHeight="18"/>
  <cols>
    <col min="1" max="1" width="1.5546875" style="1146" customWidth="1"/>
    <col min="2" max="3" width="10" style="1146"/>
    <col min="4" max="4" width="45.109375" style="1146" customWidth="1"/>
    <col min="5" max="16384" width="10" style="1146"/>
  </cols>
  <sheetData>
    <row r="1" spans="2:11">
      <c r="B1" s="1146" t="s">
        <v>1038</v>
      </c>
      <c r="D1" s="1147"/>
      <c r="E1" s="1147"/>
      <c r="F1" s="1147"/>
    </row>
    <row r="2" spans="2:11" s="1149" customFormat="1" ht="20.25" customHeight="1">
      <c r="B2" s="1148" t="s">
        <v>1079</v>
      </c>
      <c r="C2" s="1148"/>
      <c r="D2" s="1147"/>
      <c r="E2" s="1147"/>
      <c r="F2" s="1147"/>
    </row>
    <row r="3" spans="2:11" s="1149" customFormat="1" ht="20.25" customHeight="1">
      <c r="B3" s="1148"/>
      <c r="C3" s="1148"/>
      <c r="D3" s="1147"/>
      <c r="E3" s="1147"/>
      <c r="F3" s="1147"/>
    </row>
    <row r="4" spans="2:11" s="1149" customFormat="1" ht="20.25" customHeight="1">
      <c r="B4" s="1150"/>
      <c r="C4" s="1147" t="s">
        <v>1040</v>
      </c>
      <c r="D4" s="1147"/>
      <c r="F4" s="1151" t="s">
        <v>1041</v>
      </c>
      <c r="G4" s="1151"/>
      <c r="H4" s="1151"/>
      <c r="I4" s="1151"/>
      <c r="J4" s="1151"/>
      <c r="K4" s="1151"/>
    </row>
    <row r="5" spans="2:11" s="1149" customFormat="1" ht="20.25" customHeight="1">
      <c r="B5" s="1152"/>
      <c r="C5" s="1147" t="s">
        <v>1042</v>
      </c>
      <c r="D5" s="1147"/>
      <c r="F5" s="1151"/>
      <c r="G5" s="1151"/>
      <c r="H5" s="1151"/>
      <c r="I5" s="1151"/>
      <c r="J5" s="1151"/>
      <c r="K5" s="1151"/>
    </row>
    <row r="6" spans="2:11" s="1149" customFormat="1" ht="20.25" customHeight="1">
      <c r="B6" s="1153" t="s">
        <v>1043</v>
      </c>
      <c r="C6" s="1147"/>
      <c r="D6" s="1147"/>
      <c r="E6" s="1077"/>
      <c r="F6" s="1147"/>
    </row>
    <row r="7" spans="2:11" s="1149" customFormat="1" ht="20.25" customHeight="1">
      <c r="B7" s="1148"/>
      <c r="C7" s="1148"/>
      <c r="D7" s="1147"/>
      <c r="E7" s="1077"/>
      <c r="F7" s="1147"/>
    </row>
    <row r="8" spans="2:11" s="1149" customFormat="1" ht="20.25" customHeight="1">
      <c r="B8" s="1147" t="s">
        <v>1044</v>
      </c>
      <c r="C8" s="1148"/>
      <c r="D8" s="1147"/>
      <c r="E8" s="1077"/>
      <c r="F8" s="1147"/>
    </row>
    <row r="9" spans="2:11" s="1149" customFormat="1" ht="20.25" customHeight="1">
      <c r="B9" s="1148"/>
      <c r="C9" s="1148"/>
      <c r="D9" s="1147"/>
      <c r="E9" s="1147"/>
      <c r="F9" s="1147"/>
    </row>
    <row r="10" spans="2:11" s="1149" customFormat="1" ht="20.25" customHeight="1">
      <c r="B10" s="1147" t="s">
        <v>1045</v>
      </c>
      <c r="C10" s="1148"/>
      <c r="D10" s="1147"/>
      <c r="E10" s="1147"/>
      <c r="F10" s="1147"/>
    </row>
    <row r="11" spans="2:11" s="1149" customFormat="1" ht="20.25" customHeight="1">
      <c r="B11" s="1147"/>
      <c r="C11" s="1148"/>
      <c r="D11" s="1147"/>
    </row>
    <row r="12" spans="2:11" s="1149" customFormat="1" ht="20.25" customHeight="1">
      <c r="B12" s="1147" t="s">
        <v>1046</v>
      </c>
      <c r="C12" s="1148"/>
      <c r="D12" s="1147"/>
    </row>
    <row r="13" spans="2:11" s="1149" customFormat="1" ht="20.25" customHeight="1">
      <c r="B13" s="1147"/>
      <c r="C13" s="1148"/>
      <c r="D13" s="1147"/>
    </row>
    <row r="14" spans="2:11" s="1149" customFormat="1" ht="20.25" customHeight="1">
      <c r="B14" s="1147" t="s">
        <v>1047</v>
      </c>
      <c r="C14" s="1148"/>
      <c r="D14" s="1147"/>
    </row>
    <row r="15" spans="2:11" s="1149" customFormat="1" ht="20.25" customHeight="1">
      <c r="B15" s="1147"/>
      <c r="C15" s="1148"/>
      <c r="D15" s="1147"/>
    </row>
    <row r="16" spans="2:11" s="1149" customFormat="1" ht="20.25" customHeight="1">
      <c r="B16" s="1147" t="s">
        <v>1048</v>
      </c>
      <c r="C16" s="1148"/>
      <c r="D16" s="1147"/>
    </row>
    <row r="17" spans="2:4" s="1149" customFormat="1" ht="20.25" customHeight="1">
      <c r="B17" s="1147" t="s">
        <v>1049</v>
      </c>
      <c r="C17" s="1148"/>
      <c r="D17" s="1147"/>
    </row>
    <row r="18" spans="2:4" s="1149" customFormat="1" ht="20.25" customHeight="1">
      <c r="B18" s="1147"/>
      <c r="C18" s="1148"/>
      <c r="D18" s="1147"/>
    </row>
    <row r="19" spans="2:4" s="1149" customFormat="1" ht="20.25" customHeight="1">
      <c r="B19" s="1147" t="s">
        <v>1080</v>
      </c>
      <c r="C19" s="1148"/>
      <c r="D19" s="1147"/>
    </row>
    <row r="20" spans="2:4" s="1149" customFormat="1" ht="20.25" customHeight="1">
      <c r="B20" s="1147" t="s">
        <v>1081</v>
      </c>
      <c r="C20" s="1148"/>
      <c r="D20" s="1147"/>
    </row>
    <row r="21" spans="2:4" s="1149" customFormat="1" ht="20.25" customHeight="1">
      <c r="B21" s="1147" t="s">
        <v>1082</v>
      </c>
      <c r="C21" s="1148"/>
      <c r="D21" s="1147"/>
    </row>
    <row r="22" spans="2:4" s="1149" customFormat="1" ht="20.25" customHeight="1">
      <c r="B22" s="1147"/>
      <c r="C22" s="1148"/>
      <c r="D22" s="1147"/>
    </row>
    <row r="23" spans="2:4" s="1149" customFormat="1" ht="20.25" customHeight="1">
      <c r="B23" s="1147" t="s">
        <v>1083</v>
      </c>
      <c r="C23" s="1148"/>
      <c r="D23" s="1147"/>
    </row>
    <row r="24" spans="2:4" s="1149" customFormat="1" ht="20.25" customHeight="1">
      <c r="B24" s="1147" t="s">
        <v>1084</v>
      </c>
      <c r="C24" s="1148"/>
      <c r="D24" s="1147"/>
    </row>
    <row r="25" spans="2:4" s="1149" customFormat="1" ht="20.25" customHeight="1">
      <c r="B25" s="1147" t="s">
        <v>1085</v>
      </c>
      <c r="C25" s="1148"/>
      <c r="D25" s="1147"/>
    </row>
    <row r="26" spans="2:4" s="1149" customFormat="1" ht="20.25" customHeight="1">
      <c r="B26" s="1147" t="s">
        <v>1086</v>
      </c>
      <c r="C26" s="1148"/>
      <c r="D26" s="1147"/>
    </row>
    <row r="27" spans="2:4" s="1149" customFormat="1" ht="20.25" customHeight="1">
      <c r="B27" s="1147"/>
      <c r="C27" s="1147"/>
      <c r="D27" s="1147"/>
    </row>
    <row r="28" spans="2:4" s="1149" customFormat="1" ht="17.25" customHeight="1">
      <c r="B28" s="1147" t="s">
        <v>1087</v>
      </c>
      <c r="C28" s="1147"/>
      <c r="D28" s="1147"/>
    </row>
    <row r="29" spans="2:4" s="1149" customFormat="1" ht="17.25" customHeight="1">
      <c r="B29" s="1147" t="s">
        <v>1088</v>
      </c>
      <c r="C29" s="1147"/>
      <c r="D29" s="1147"/>
    </row>
    <row r="30" spans="2:4" s="1149" customFormat="1" ht="17.25" customHeight="1">
      <c r="B30" s="1147"/>
      <c r="C30" s="1147"/>
      <c r="D30" s="1147"/>
    </row>
    <row r="31" spans="2:4" s="1149" customFormat="1" ht="17.25" customHeight="1">
      <c r="B31" s="1147"/>
      <c r="C31" s="1154" t="s">
        <v>863</v>
      </c>
      <c r="D31" s="1154" t="s">
        <v>1052</v>
      </c>
    </row>
    <row r="32" spans="2:4" s="1149" customFormat="1" ht="17.25" customHeight="1">
      <c r="B32" s="1147"/>
      <c r="C32" s="1154">
        <v>1</v>
      </c>
      <c r="D32" s="1155" t="s">
        <v>878</v>
      </c>
    </row>
    <row r="33" spans="2:25" s="1149" customFormat="1" ht="17.25" customHeight="1">
      <c r="B33" s="1147"/>
      <c r="C33" s="1154">
        <v>2</v>
      </c>
      <c r="D33" s="1155" t="s">
        <v>886</v>
      </c>
    </row>
    <row r="34" spans="2:25" s="1149" customFormat="1" ht="17.25" customHeight="1">
      <c r="B34" s="1147"/>
      <c r="C34" s="1154">
        <v>3</v>
      </c>
      <c r="D34" s="1155" t="s">
        <v>890</v>
      </c>
    </row>
    <row r="35" spans="2:25" s="1149" customFormat="1" ht="17.25" customHeight="1">
      <c r="B35" s="1147"/>
      <c r="C35" s="1154">
        <v>4</v>
      </c>
      <c r="D35" s="1155" t="s">
        <v>906</v>
      </c>
    </row>
    <row r="36" spans="2:25" s="1149" customFormat="1" ht="17.25" customHeight="1">
      <c r="B36" s="1147"/>
      <c r="C36" s="1154">
        <v>5</v>
      </c>
      <c r="D36" s="1155" t="s">
        <v>913</v>
      </c>
    </row>
    <row r="37" spans="2:25" s="1149" customFormat="1" ht="17.25" customHeight="1">
      <c r="B37" s="1147"/>
      <c r="C37" s="1154">
        <v>6</v>
      </c>
      <c r="D37" s="1155" t="s">
        <v>899</v>
      </c>
    </row>
    <row r="38" spans="2:25" s="1149" customFormat="1" ht="17.25" customHeight="1">
      <c r="B38" s="1147"/>
      <c r="C38" s="1154">
        <v>7</v>
      </c>
      <c r="D38" s="1155" t="s">
        <v>892</v>
      </c>
    </row>
    <row r="39" spans="2:25" s="1149" customFormat="1" ht="17.25" customHeight="1">
      <c r="B39" s="1147"/>
      <c r="C39" s="1154">
        <v>8</v>
      </c>
      <c r="D39" s="1155" t="s">
        <v>902</v>
      </c>
    </row>
    <row r="40" spans="2:25" s="1149" customFormat="1" ht="17.25" customHeight="1">
      <c r="B40" s="1147"/>
      <c r="C40" s="1077"/>
      <c r="D40" s="1147"/>
    </row>
    <row r="41" spans="2:25" s="1149" customFormat="1" ht="17.25" customHeight="1">
      <c r="B41" s="1147" t="s">
        <v>1089</v>
      </c>
      <c r="C41" s="1147"/>
      <c r="D41" s="1147"/>
    </row>
    <row r="42" spans="2:25" s="1149" customFormat="1" ht="17.25" customHeight="1">
      <c r="B42" s="1147" t="s">
        <v>1054</v>
      </c>
      <c r="C42" s="1147"/>
      <c r="D42" s="1147"/>
    </row>
    <row r="43" spans="2:25" s="1149" customFormat="1" ht="17.25" customHeight="1">
      <c r="B43" s="1147"/>
      <c r="C43" s="1147"/>
      <c r="D43" s="1147"/>
      <c r="G43" s="1156"/>
      <c r="H43" s="1156"/>
      <c r="J43" s="1156"/>
      <c r="K43" s="1156"/>
      <c r="L43" s="1156"/>
      <c r="M43" s="1156"/>
      <c r="N43" s="1156"/>
      <c r="O43" s="1156"/>
      <c r="R43" s="1156"/>
      <c r="S43" s="1156"/>
      <c r="T43" s="1156"/>
      <c r="W43" s="1156"/>
      <c r="X43" s="1156"/>
      <c r="Y43" s="1156"/>
    </row>
    <row r="44" spans="2:25" s="1149" customFormat="1" ht="17.25" customHeight="1">
      <c r="B44" s="1147"/>
      <c r="C44" s="1154" t="s">
        <v>963</v>
      </c>
      <c r="D44" s="1154" t="s">
        <v>964</v>
      </c>
      <c r="G44" s="1156"/>
      <c r="H44" s="1156"/>
      <c r="J44" s="1156"/>
      <c r="K44" s="1156"/>
      <c r="L44" s="1156"/>
      <c r="M44" s="1156"/>
      <c r="N44" s="1156"/>
      <c r="O44" s="1156"/>
      <c r="R44" s="1156"/>
      <c r="S44" s="1156"/>
      <c r="T44" s="1156"/>
      <c r="W44" s="1156"/>
      <c r="X44" s="1156"/>
      <c r="Y44" s="1156"/>
    </row>
    <row r="45" spans="2:25" s="1149" customFormat="1" ht="17.25" customHeight="1">
      <c r="B45" s="1147"/>
      <c r="C45" s="1154" t="s">
        <v>955</v>
      </c>
      <c r="D45" s="1155" t="s">
        <v>965</v>
      </c>
      <c r="G45" s="1156"/>
      <c r="H45" s="1156"/>
      <c r="J45" s="1156"/>
      <c r="K45" s="1156"/>
      <c r="L45" s="1156"/>
      <c r="M45" s="1156"/>
      <c r="N45" s="1156"/>
      <c r="O45" s="1156"/>
      <c r="R45" s="1156"/>
      <c r="S45" s="1156"/>
      <c r="T45" s="1156"/>
      <c r="W45" s="1156"/>
      <c r="X45" s="1156"/>
      <c r="Y45" s="1156"/>
    </row>
    <row r="46" spans="2:25" s="1149" customFormat="1" ht="17.25" customHeight="1">
      <c r="B46" s="1147"/>
      <c r="C46" s="1154" t="s">
        <v>958</v>
      </c>
      <c r="D46" s="1155" t="s">
        <v>969</v>
      </c>
      <c r="G46" s="1156"/>
      <c r="H46" s="1156"/>
      <c r="J46" s="1156"/>
      <c r="K46" s="1156"/>
      <c r="L46" s="1156"/>
      <c r="M46" s="1156"/>
      <c r="N46" s="1156"/>
      <c r="O46" s="1156"/>
      <c r="R46" s="1156"/>
      <c r="S46" s="1156"/>
      <c r="T46" s="1156"/>
      <c r="W46" s="1156"/>
      <c r="X46" s="1156"/>
      <c r="Y46" s="1156"/>
    </row>
    <row r="47" spans="2:25" s="1149" customFormat="1" ht="17.25" customHeight="1">
      <c r="B47" s="1147"/>
      <c r="C47" s="1154" t="s">
        <v>959</v>
      </c>
      <c r="D47" s="1155" t="s">
        <v>972</v>
      </c>
      <c r="G47" s="1156"/>
      <c r="H47" s="1156"/>
      <c r="J47" s="1156"/>
      <c r="K47" s="1156"/>
      <c r="L47" s="1156"/>
      <c r="M47" s="1156"/>
      <c r="N47" s="1156"/>
      <c r="O47" s="1156"/>
      <c r="R47" s="1156"/>
      <c r="S47" s="1156"/>
      <c r="T47" s="1156"/>
      <c r="W47" s="1156"/>
      <c r="X47" s="1156"/>
      <c r="Y47" s="1156"/>
    </row>
    <row r="48" spans="2:25" s="1149" customFormat="1" ht="17.25" customHeight="1">
      <c r="B48" s="1147"/>
      <c r="C48" s="1154" t="s">
        <v>961</v>
      </c>
      <c r="D48" s="1155" t="s">
        <v>1055</v>
      </c>
      <c r="G48" s="1156"/>
      <c r="H48" s="1156"/>
      <c r="J48" s="1156"/>
      <c r="K48" s="1156"/>
      <c r="L48" s="1156"/>
      <c r="M48" s="1156"/>
      <c r="N48" s="1156"/>
      <c r="O48" s="1156"/>
      <c r="R48" s="1156"/>
      <c r="S48" s="1156"/>
      <c r="T48" s="1156"/>
      <c r="W48" s="1156"/>
      <c r="X48" s="1156"/>
      <c r="Y48" s="1156"/>
    </row>
    <row r="49" spans="2:51" s="1149" customFormat="1" ht="17.25" customHeight="1">
      <c r="B49" s="1147"/>
      <c r="C49" s="1147"/>
      <c r="D49" s="1147"/>
      <c r="G49" s="1156"/>
      <c r="H49" s="1156"/>
      <c r="J49" s="1156"/>
      <c r="K49" s="1156"/>
      <c r="L49" s="1156"/>
      <c r="M49" s="1156"/>
      <c r="N49" s="1156"/>
      <c r="O49" s="1156"/>
      <c r="R49" s="1156"/>
      <c r="S49" s="1156"/>
      <c r="T49" s="1156"/>
      <c r="W49" s="1156"/>
      <c r="X49" s="1156"/>
      <c r="Y49" s="1156"/>
    </row>
    <row r="50" spans="2:51" s="1149" customFormat="1" ht="17.25" customHeight="1">
      <c r="B50" s="1147"/>
      <c r="C50" s="1157" t="s">
        <v>1056</v>
      </c>
      <c r="D50" s="1147"/>
      <c r="G50" s="1156"/>
      <c r="H50" s="1156"/>
      <c r="J50" s="1156"/>
      <c r="K50" s="1156"/>
      <c r="L50" s="1156"/>
      <c r="M50" s="1156"/>
      <c r="N50" s="1156"/>
      <c r="O50" s="1156"/>
      <c r="R50" s="1156"/>
      <c r="S50" s="1156"/>
      <c r="T50" s="1156"/>
      <c r="W50" s="1156"/>
      <c r="X50" s="1156"/>
      <c r="Y50" s="1156"/>
    </row>
    <row r="51" spans="2:51" s="1149" customFormat="1" ht="17.25" customHeight="1">
      <c r="C51" s="1147" t="s">
        <v>1057</v>
      </c>
      <c r="F51" s="1157"/>
      <c r="G51" s="1156"/>
      <c r="H51" s="1156"/>
      <c r="J51" s="1156"/>
      <c r="K51" s="1156"/>
      <c r="L51" s="1156"/>
      <c r="M51" s="1156"/>
      <c r="N51" s="1156"/>
      <c r="O51" s="1156"/>
      <c r="R51" s="1156"/>
      <c r="S51" s="1156"/>
      <c r="T51" s="1156"/>
      <c r="W51" s="1156"/>
      <c r="X51" s="1156"/>
      <c r="Y51" s="1156"/>
    </row>
    <row r="52" spans="2:51" s="1149" customFormat="1" ht="17.25" customHeight="1">
      <c r="C52" s="1147" t="s">
        <v>1058</v>
      </c>
      <c r="F52" s="1147"/>
      <c r="G52" s="1156"/>
      <c r="H52" s="1156"/>
      <c r="J52" s="1156"/>
      <c r="K52" s="1156"/>
      <c r="L52" s="1156"/>
      <c r="M52" s="1156"/>
      <c r="N52" s="1156"/>
      <c r="O52" s="1156"/>
      <c r="R52" s="1156"/>
      <c r="S52" s="1156"/>
      <c r="T52" s="1156"/>
      <c r="W52" s="1156"/>
      <c r="X52" s="1156"/>
      <c r="Y52" s="1156"/>
    </row>
    <row r="53" spans="2:51" s="1149" customFormat="1" ht="17.25" customHeight="1">
      <c r="B53" s="1147"/>
      <c r="C53" s="1147"/>
      <c r="D53" s="1147"/>
      <c r="E53" s="1157"/>
      <c r="F53" s="1156"/>
      <c r="G53" s="1156"/>
      <c r="H53" s="1156"/>
      <c r="J53" s="1156"/>
      <c r="K53" s="1156"/>
      <c r="L53" s="1156"/>
      <c r="M53" s="1156"/>
      <c r="N53" s="1156"/>
      <c r="O53" s="1156"/>
      <c r="R53" s="1156"/>
      <c r="S53" s="1156"/>
      <c r="T53" s="1156"/>
      <c r="W53" s="1156"/>
      <c r="X53" s="1156"/>
      <c r="Y53" s="1156"/>
    </row>
    <row r="54" spans="2:51" s="1149" customFormat="1" ht="17.25" customHeight="1">
      <c r="B54" s="1147" t="s">
        <v>1090</v>
      </c>
      <c r="C54" s="1147"/>
      <c r="D54" s="1147"/>
    </row>
    <row r="55" spans="2:51" s="1149" customFormat="1" ht="17.25" customHeight="1">
      <c r="B55" s="1147" t="s">
        <v>1060</v>
      </c>
      <c r="C55" s="1147"/>
      <c r="D55" s="1147"/>
    </row>
    <row r="56" spans="2:51" s="1149" customFormat="1" ht="17.25" customHeight="1">
      <c r="B56" s="1158" t="s">
        <v>1061</v>
      </c>
      <c r="E56" s="1156"/>
      <c r="F56" s="1156"/>
      <c r="G56" s="1156"/>
      <c r="H56" s="1156"/>
      <c r="I56" s="1156"/>
      <c r="J56" s="1156"/>
      <c r="K56" s="1156"/>
      <c r="L56" s="1156"/>
      <c r="M56" s="1156"/>
      <c r="N56" s="1156"/>
      <c r="O56" s="1156"/>
      <c r="P56" s="1156"/>
      <c r="Q56" s="1156"/>
      <c r="R56" s="1156"/>
      <c r="S56" s="1156"/>
      <c r="T56" s="1156"/>
      <c r="U56" s="1156"/>
      <c r="Y56" s="1156"/>
      <c r="Z56" s="1156"/>
      <c r="AA56" s="1156"/>
      <c r="AB56" s="1156"/>
      <c r="AD56" s="1156"/>
      <c r="AE56" s="1156"/>
      <c r="AF56" s="1156"/>
      <c r="AG56" s="1156"/>
      <c r="AH56" s="1156"/>
      <c r="AI56" s="1159"/>
      <c r="AJ56" s="1156"/>
      <c r="AK56" s="1156"/>
      <c r="AL56" s="1156"/>
      <c r="AM56" s="1156"/>
      <c r="AN56" s="1156"/>
      <c r="AO56" s="1156"/>
      <c r="AP56" s="1156"/>
      <c r="AQ56" s="1156"/>
      <c r="AR56" s="1156"/>
      <c r="AS56" s="1156"/>
      <c r="AT56" s="1156"/>
      <c r="AU56" s="1156"/>
      <c r="AV56" s="1156"/>
      <c r="AW56" s="1156"/>
      <c r="AX56" s="1156"/>
      <c r="AY56" s="1159"/>
    </row>
    <row r="57" spans="2:51" s="1149" customFormat="1" ht="17.25" customHeight="1">
      <c r="B57" s="1158" t="s">
        <v>1091</v>
      </c>
      <c r="E57" s="1156"/>
      <c r="F57" s="1156"/>
      <c r="G57" s="1156"/>
      <c r="H57" s="1156"/>
      <c r="I57" s="1156"/>
      <c r="J57" s="1156"/>
      <c r="K57" s="1156"/>
      <c r="L57" s="1156"/>
      <c r="M57" s="1156"/>
      <c r="N57" s="1156"/>
      <c r="O57" s="1156"/>
      <c r="P57" s="1156"/>
      <c r="Q57" s="1156"/>
      <c r="R57" s="1156"/>
      <c r="S57" s="1156"/>
      <c r="T57" s="1156"/>
      <c r="U57" s="1156"/>
      <c r="Y57" s="1156"/>
      <c r="Z57" s="1156"/>
      <c r="AA57" s="1156"/>
      <c r="AB57" s="1156"/>
      <c r="AD57" s="1156"/>
      <c r="AE57" s="1156"/>
      <c r="AF57" s="1156"/>
      <c r="AG57" s="1156"/>
      <c r="AH57" s="1156"/>
      <c r="AI57" s="1159"/>
      <c r="AJ57" s="1156"/>
      <c r="AK57" s="1156"/>
      <c r="AL57" s="1156"/>
      <c r="AM57" s="1156"/>
      <c r="AN57" s="1156"/>
      <c r="AO57" s="1156"/>
      <c r="AP57" s="1156"/>
      <c r="AQ57" s="1156"/>
      <c r="AR57" s="1156"/>
      <c r="AS57" s="1156"/>
      <c r="AT57" s="1156"/>
      <c r="AU57" s="1156"/>
      <c r="AV57" s="1156"/>
      <c r="AW57" s="1156"/>
      <c r="AX57" s="1156"/>
      <c r="AY57" s="1159"/>
    </row>
    <row r="58" spans="2:51" s="1149" customFormat="1" ht="17.25" customHeight="1"/>
    <row r="59" spans="2:51" s="1149" customFormat="1" ht="17.25" customHeight="1">
      <c r="B59" s="1147" t="s">
        <v>1092</v>
      </c>
      <c r="C59" s="1147"/>
    </row>
    <row r="60" spans="2:51" s="1149" customFormat="1" ht="17.25" customHeight="1">
      <c r="B60" s="1147"/>
      <c r="C60" s="1147"/>
    </row>
    <row r="61" spans="2:51" s="1149" customFormat="1" ht="17.25" customHeight="1">
      <c r="B61" s="1147" t="s">
        <v>1093</v>
      </c>
      <c r="C61" s="1147"/>
    </row>
    <row r="62" spans="2:51" s="1149" customFormat="1" ht="17.25" customHeight="1">
      <c r="B62" s="1147" t="s">
        <v>1064</v>
      </c>
      <c r="C62" s="1147"/>
    </row>
    <row r="63" spans="2:51" s="1149" customFormat="1" ht="17.25" customHeight="1">
      <c r="B63" s="1147"/>
      <c r="C63" s="1147"/>
    </row>
    <row r="64" spans="2:51" s="1149" customFormat="1" ht="17.25" customHeight="1">
      <c r="B64" s="1147" t="s">
        <v>1094</v>
      </c>
      <c r="C64" s="1147"/>
    </row>
    <row r="65" spans="2:54" s="1149" customFormat="1" ht="17.25" customHeight="1">
      <c r="B65" s="1147" t="s">
        <v>1066</v>
      </c>
      <c r="C65" s="1147"/>
    </row>
    <row r="66" spans="2:54" s="1149" customFormat="1" ht="17.25" customHeight="1">
      <c r="B66" s="1147"/>
      <c r="C66" s="1147"/>
    </row>
    <row r="67" spans="2:54" s="1149" customFormat="1" ht="17.25" customHeight="1">
      <c r="B67" s="1147" t="s">
        <v>1095</v>
      </c>
      <c r="C67" s="1147"/>
      <c r="D67" s="1147"/>
    </row>
    <row r="68" spans="2:54" s="1149" customFormat="1" ht="17.25" customHeight="1">
      <c r="B68" s="1147"/>
      <c r="C68" s="1147"/>
      <c r="D68" s="1147"/>
    </row>
    <row r="69" spans="2:54" s="1149" customFormat="1" ht="17.25" customHeight="1">
      <c r="B69" s="1149" t="s">
        <v>1096</v>
      </c>
      <c r="D69" s="1147"/>
    </row>
    <row r="70" spans="2:54" s="1149" customFormat="1" ht="17.25" customHeight="1">
      <c r="B70" s="1149" t="s">
        <v>1069</v>
      </c>
      <c r="D70" s="1147"/>
    </row>
    <row r="71" spans="2:54" s="1149" customFormat="1" ht="17.25" customHeight="1">
      <c r="B71" s="1149" t="s">
        <v>1070</v>
      </c>
    </row>
    <row r="72" spans="2:54" s="1149" customFormat="1" ht="17.25" customHeight="1"/>
    <row r="73" spans="2:54" s="1149" customFormat="1" ht="17.25" customHeight="1">
      <c r="B73" s="1149" t="s">
        <v>1097</v>
      </c>
      <c r="E73" s="1160"/>
      <c r="F73" s="1160"/>
      <c r="G73" s="1160"/>
      <c r="H73" s="1160"/>
      <c r="I73" s="1160"/>
      <c r="J73" s="1160"/>
      <c r="K73" s="1160"/>
      <c r="L73" s="1160"/>
      <c r="M73" s="1160"/>
      <c r="N73" s="1160"/>
      <c r="O73" s="1160"/>
      <c r="P73" s="1160"/>
      <c r="Q73" s="1160"/>
      <c r="R73" s="1160"/>
      <c r="S73" s="1160"/>
      <c r="T73" s="1160"/>
      <c r="U73" s="1160"/>
      <c r="V73" s="1160"/>
      <c r="W73" s="1160"/>
      <c r="X73" s="1160"/>
      <c r="Y73" s="1160"/>
      <c r="Z73" s="1160"/>
      <c r="AA73" s="1160"/>
      <c r="AB73" s="1160"/>
      <c r="AC73" s="1160"/>
      <c r="AD73" s="1160"/>
      <c r="AE73" s="1160"/>
      <c r="AF73" s="1160"/>
      <c r="AG73" s="1160"/>
      <c r="AH73" s="1160"/>
      <c r="AI73" s="1160"/>
      <c r="AJ73" s="1160"/>
      <c r="AK73" s="1160"/>
      <c r="AL73" s="1160"/>
      <c r="AM73" s="1160"/>
      <c r="AN73" s="1160"/>
      <c r="AO73" s="1160"/>
      <c r="AP73" s="1160"/>
      <c r="AQ73" s="1160"/>
      <c r="AR73" s="1160"/>
      <c r="AS73" s="1160"/>
      <c r="AT73" s="1160"/>
      <c r="AU73" s="1160"/>
      <c r="AV73" s="1160"/>
      <c r="AW73" s="1160"/>
      <c r="AX73" s="1160"/>
    </row>
    <row r="74" spans="2:54" s="1149" customFormat="1" ht="17.25" customHeight="1">
      <c r="B74" s="1161" t="s">
        <v>1072</v>
      </c>
      <c r="E74" s="1160"/>
      <c r="F74" s="1160"/>
      <c r="G74" s="1160"/>
      <c r="H74" s="1160"/>
      <c r="I74" s="1160"/>
      <c r="J74" s="1160"/>
      <c r="K74" s="1160"/>
      <c r="L74" s="1160"/>
      <c r="M74" s="1160"/>
      <c r="N74" s="1160"/>
      <c r="O74" s="1160"/>
      <c r="P74" s="1160"/>
      <c r="Q74" s="1160"/>
      <c r="R74" s="1160"/>
      <c r="S74" s="1160"/>
      <c r="T74" s="1160"/>
      <c r="U74" s="1160"/>
      <c r="V74" s="1160"/>
      <c r="W74" s="1160"/>
      <c r="X74" s="1160"/>
      <c r="Y74" s="1160"/>
      <c r="Z74" s="1160"/>
      <c r="AA74" s="1160"/>
      <c r="AB74" s="1160"/>
      <c r="AC74" s="1160"/>
      <c r="AD74" s="1160"/>
      <c r="AE74" s="1160"/>
      <c r="AF74" s="1160"/>
      <c r="AG74" s="1160"/>
      <c r="AH74" s="1160"/>
      <c r="AI74" s="1160"/>
      <c r="AJ74" s="1160"/>
      <c r="AK74" s="1160"/>
      <c r="AL74" s="1160"/>
      <c r="AM74" s="1160"/>
      <c r="AN74" s="1160"/>
      <c r="AO74" s="1160"/>
      <c r="AP74" s="1160"/>
      <c r="AQ74" s="1160"/>
      <c r="AR74" s="1160"/>
      <c r="AS74" s="1160"/>
      <c r="AT74" s="1160"/>
      <c r="AU74" s="1160"/>
      <c r="AV74" s="1160"/>
      <c r="AW74" s="1160"/>
      <c r="AX74" s="1160"/>
      <c r="AY74" s="1160"/>
      <c r="AZ74" s="1160"/>
      <c r="BA74" s="1160"/>
      <c r="BB74" s="1160"/>
    </row>
    <row r="75" spans="2:54" ht="18.75" customHeight="1">
      <c r="B75" s="1162" t="s">
        <v>1073</v>
      </c>
    </row>
    <row r="76" spans="2:54" ht="18.75" customHeight="1">
      <c r="B76" s="1161" t="s">
        <v>1074</v>
      </c>
    </row>
    <row r="77" spans="2:54" ht="18.75" customHeight="1">
      <c r="B77" s="1162" t="s">
        <v>1075</v>
      </c>
    </row>
    <row r="78" spans="2:54" ht="18.75" customHeight="1">
      <c r="B78" s="1161" t="s">
        <v>1076</v>
      </c>
    </row>
    <row r="79" spans="2:54" ht="18.75" customHeight="1">
      <c r="B79" s="1161" t="s">
        <v>1077</v>
      </c>
    </row>
    <row r="80" spans="2:54" ht="18.75" customHeight="1">
      <c r="B80" s="1161" t="s">
        <v>1078</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19"/>
  <pageMargins left="0.70866141732283472" right="0.70866141732283472" top="0.74803149606299213" bottom="0.35433070866141736" header="0.31496062992125984" footer="0.31496062992125984"/>
  <pageSetup paperSize="9" scale="4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44F96-A419-4689-BD4E-3FAFBCFFF543}">
  <sheetPr>
    <pageSetUpPr fitToPage="1"/>
  </sheetPr>
  <dimension ref="B1:BS150"/>
  <sheetViews>
    <sheetView showGridLines="0" view="pageBreakPreview" topLeftCell="A45" zoomScale="55" zoomScaleNormal="55" zoomScaleSheetLayoutView="55" workbookViewId="0">
      <selection activeCell="AA70" sqref="AA70"/>
    </sheetView>
  </sheetViews>
  <sheetFormatPr defaultColWidth="5" defaultRowHeight="14.4"/>
  <cols>
    <col min="1" max="1" width="1" style="875" customWidth="1"/>
    <col min="2" max="6" width="6.33203125" style="875" customWidth="1"/>
    <col min="7" max="8" width="9" style="875" customWidth="1"/>
    <col min="9" max="12" width="3.5546875" style="875" hidden="1" customWidth="1"/>
    <col min="13" max="14" width="3.5546875" style="875" customWidth="1"/>
    <col min="15" max="66" width="6.33203125" style="875" customWidth="1"/>
    <col min="67" max="67" width="1.21875" style="875" customWidth="1"/>
    <col min="68" max="16384" width="5" style="875"/>
  </cols>
  <sheetData>
    <row r="1" spans="2:71" s="845" customFormat="1" ht="20.25" customHeight="1">
      <c r="G1" s="846" t="s">
        <v>839</v>
      </c>
      <c r="H1" s="846"/>
      <c r="I1" s="846"/>
      <c r="J1" s="846"/>
      <c r="K1" s="846"/>
      <c r="L1" s="846"/>
      <c r="M1" s="846"/>
      <c r="N1" s="846"/>
      <c r="Q1" s="847" t="s">
        <v>840</v>
      </c>
      <c r="T1" s="846"/>
      <c r="U1" s="846"/>
      <c r="V1" s="846"/>
      <c r="W1" s="846"/>
      <c r="X1" s="846"/>
      <c r="Y1" s="846"/>
      <c r="Z1" s="846"/>
      <c r="AA1" s="846"/>
      <c r="AW1" s="848" t="s">
        <v>841</v>
      </c>
      <c r="AX1" s="849" t="s">
        <v>842</v>
      </c>
      <c r="AY1" s="850"/>
      <c r="AZ1" s="850"/>
      <c r="BA1" s="850"/>
      <c r="BB1" s="850"/>
      <c r="BC1" s="850"/>
      <c r="BD1" s="850"/>
      <c r="BE1" s="850"/>
      <c r="BF1" s="850"/>
      <c r="BG1" s="850"/>
      <c r="BH1" s="850"/>
      <c r="BI1" s="850"/>
      <c r="BJ1" s="850"/>
      <c r="BK1" s="850"/>
      <c r="BL1" s="850"/>
      <c r="BM1" s="850"/>
      <c r="BN1" s="848" t="s">
        <v>843</v>
      </c>
    </row>
    <row r="2" spans="2:71" s="851" customFormat="1" ht="20.25" customHeight="1">
      <c r="N2" s="847"/>
      <c r="Q2" s="847"/>
      <c r="R2" s="847"/>
      <c r="T2" s="848"/>
      <c r="U2" s="848"/>
      <c r="V2" s="848"/>
      <c r="W2" s="848"/>
      <c r="X2" s="848"/>
      <c r="Y2" s="848"/>
      <c r="Z2" s="848"/>
      <c r="AA2" s="848"/>
      <c r="AF2" s="848" t="s">
        <v>844</v>
      </c>
      <c r="AG2" s="852">
        <v>6</v>
      </c>
      <c r="AH2" s="852"/>
      <c r="AI2" s="848" t="s">
        <v>845</v>
      </c>
      <c r="AJ2" s="853">
        <f>IF(AG2=0,"",YEAR(DATE(2018+AG2,1,1)))</f>
        <v>2024</v>
      </c>
      <c r="AK2" s="853"/>
      <c r="AL2" s="851" t="s">
        <v>846</v>
      </c>
      <c r="AM2" s="851" t="s">
        <v>847</v>
      </c>
      <c r="AN2" s="852">
        <v>4</v>
      </c>
      <c r="AO2" s="852"/>
      <c r="AP2" s="851" t="s">
        <v>848</v>
      </c>
      <c r="AW2" s="848" t="s">
        <v>849</v>
      </c>
      <c r="AX2" s="852" t="s">
        <v>850</v>
      </c>
      <c r="AY2" s="852"/>
      <c r="AZ2" s="852"/>
      <c r="BA2" s="852"/>
      <c r="BB2" s="852"/>
      <c r="BC2" s="852"/>
      <c r="BD2" s="852"/>
      <c r="BE2" s="852"/>
      <c r="BF2" s="852"/>
      <c r="BG2" s="852"/>
      <c r="BH2" s="852"/>
      <c r="BI2" s="852"/>
      <c r="BJ2" s="852"/>
      <c r="BK2" s="852"/>
      <c r="BL2" s="852"/>
      <c r="BM2" s="852"/>
      <c r="BN2" s="848" t="s">
        <v>843</v>
      </c>
      <c r="BO2" s="848"/>
      <c r="BP2" s="848"/>
      <c r="BQ2" s="848"/>
    </row>
    <row r="3" spans="2:71" s="851" customFormat="1" ht="20.25" customHeight="1">
      <c r="N3" s="847"/>
      <c r="Q3" s="847"/>
      <c r="S3" s="848"/>
      <c r="T3" s="848"/>
      <c r="U3" s="848"/>
      <c r="V3" s="848"/>
      <c r="W3" s="848"/>
      <c r="X3" s="848"/>
      <c r="Y3" s="848"/>
      <c r="AG3" s="854"/>
      <c r="AH3" s="854"/>
      <c r="AI3" s="854"/>
      <c r="AJ3" s="855"/>
      <c r="AK3" s="854"/>
      <c r="BH3" s="856" t="s">
        <v>851</v>
      </c>
      <c r="BI3" s="857" t="s">
        <v>852</v>
      </c>
      <c r="BJ3" s="858"/>
      <c r="BK3" s="858"/>
      <c r="BL3" s="859"/>
      <c r="BM3" s="848"/>
    </row>
    <row r="4" spans="2:71" s="851" customFormat="1" ht="20.25" customHeight="1">
      <c r="N4" s="847"/>
      <c r="Q4" s="847"/>
      <c r="S4" s="848"/>
      <c r="T4" s="848"/>
      <c r="U4" s="848"/>
      <c r="V4" s="848"/>
      <c r="W4" s="848"/>
      <c r="X4" s="848"/>
      <c r="Y4" s="848"/>
      <c r="AG4" s="854"/>
      <c r="AH4" s="854"/>
      <c r="AI4" s="854"/>
      <c r="AJ4" s="855"/>
      <c r="AK4" s="854"/>
      <c r="BH4" s="856" t="s">
        <v>853</v>
      </c>
      <c r="BI4" s="857" t="s">
        <v>854</v>
      </c>
      <c r="BJ4" s="858"/>
      <c r="BK4" s="858"/>
      <c r="BL4" s="859"/>
      <c r="BM4" s="848"/>
    </row>
    <row r="5" spans="2:71" s="851" customFormat="1" ht="9" customHeight="1">
      <c r="N5" s="847"/>
      <c r="Q5" s="847"/>
      <c r="S5" s="848"/>
      <c r="T5" s="848"/>
      <c r="U5" s="848"/>
      <c r="V5" s="848"/>
      <c r="W5" s="848"/>
      <c r="X5" s="848"/>
      <c r="Y5" s="848"/>
      <c r="AG5" s="860"/>
      <c r="AH5" s="860"/>
      <c r="AN5" s="845"/>
      <c r="AO5" s="845"/>
      <c r="AP5" s="845"/>
      <c r="AQ5" s="845"/>
      <c r="AR5" s="845"/>
      <c r="AS5" s="845"/>
      <c r="AT5" s="845"/>
      <c r="AU5" s="845"/>
      <c r="AV5" s="845"/>
      <c r="AW5" s="845"/>
      <c r="AX5" s="845"/>
      <c r="AY5" s="845"/>
      <c r="AZ5" s="845"/>
      <c r="BA5" s="845"/>
      <c r="BB5" s="845"/>
      <c r="BC5" s="845"/>
      <c r="BD5" s="845"/>
      <c r="BE5" s="845"/>
      <c r="BF5" s="845"/>
      <c r="BG5" s="845"/>
      <c r="BH5" s="845"/>
      <c r="BI5" s="845"/>
      <c r="BJ5" s="845"/>
      <c r="BK5" s="845"/>
      <c r="BL5" s="861"/>
      <c r="BM5" s="861"/>
    </row>
    <row r="6" spans="2:71" s="851" customFormat="1" ht="21" customHeight="1">
      <c r="B6" s="846"/>
      <c r="C6" s="846"/>
      <c r="D6" s="846"/>
      <c r="E6" s="846"/>
      <c r="F6" s="846"/>
      <c r="G6" s="845"/>
      <c r="H6" s="845"/>
      <c r="I6" s="845"/>
      <c r="J6" s="845"/>
      <c r="K6" s="845"/>
      <c r="L6" s="845"/>
      <c r="M6" s="845"/>
      <c r="N6" s="845"/>
      <c r="O6" s="862"/>
      <c r="P6" s="862"/>
      <c r="Q6" s="862"/>
      <c r="R6" s="863"/>
      <c r="S6" s="862"/>
      <c r="T6" s="862"/>
      <c r="U6" s="862"/>
      <c r="AN6" s="845"/>
      <c r="AO6" s="845"/>
      <c r="AP6" s="845"/>
      <c r="AQ6" s="845"/>
      <c r="AR6" s="845"/>
      <c r="AS6" s="845" t="s">
        <v>855</v>
      </c>
      <c r="AT6" s="845"/>
      <c r="AU6" s="845"/>
      <c r="AV6" s="845"/>
      <c r="AW6" s="845"/>
      <c r="AX6" s="845"/>
      <c r="AY6" s="845"/>
      <c r="BA6" s="864"/>
      <c r="BB6" s="864"/>
      <c r="BC6" s="865"/>
      <c r="BD6" s="845"/>
      <c r="BE6" s="866">
        <v>40</v>
      </c>
      <c r="BF6" s="867"/>
      <c r="BG6" s="865" t="s">
        <v>856</v>
      </c>
      <c r="BH6" s="845"/>
      <c r="BI6" s="866">
        <v>160</v>
      </c>
      <c r="BJ6" s="867"/>
      <c r="BK6" s="865" t="s">
        <v>857</v>
      </c>
      <c r="BL6" s="845"/>
      <c r="BM6" s="861"/>
    </row>
    <row r="7" spans="2:71" s="851" customFormat="1" ht="5.25" customHeight="1">
      <c r="B7" s="846"/>
      <c r="C7" s="846"/>
      <c r="D7" s="846"/>
      <c r="E7" s="846"/>
      <c r="F7" s="846"/>
      <c r="G7" s="868"/>
      <c r="H7" s="868"/>
      <c r="I7" s="868"/>
      <c r="J7" s="868"/>
      <c r="K7" s="868"/>
      <c r="L7" s="868"/>
      <c r="M7" s="868"/>
      <c r="N7" s="862"/>
      <c r="O7" s="862"/>
      <c r="P7" s="862"/>
      <c r="Q7" s="863"/>
      <c r="R7" s="862"/>
      <c r="S7" s="862"/>
      <c r="T7" s="862"/>
      <c r="U7" s="862"/>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61"/>
      <c r="BM7" s="861"/>
    </row>
    <row r="8" spans="2:71" s="851" customFormat="1" ht="21" customHeight="1">
      <c r="B8" s="869"/>
      <c r="C8" s="869"/>
      <c r="D8" s="869"/>
      <c r="E8" s="869"/>
      <c r="F8" s="869"/>
      <c r="G8" s="863"/>
      <c r="H8" s="863"/>
      <c r="I8" s="863"/>
      <c r="J8" s="863"/>
      <c r="K8" s="863"/>
      <c r="L8" s="863"/>
      <c r="M8" s="863"/>
      <c r="N8" s="862"/>
      <c r="O8" s="862"/>
      <c r="P8" s="862"/>
      <c r="Q8" s="863"/>
      <c r="R8" s="862"/>
      <c r="S8" s="862"/>
      <c r="T8" s="862"/>
      <c r="U8" s="862"/>
      <c r="AN8" s="870"/>
      <c r="AO8" s="870"/>
      <c r="AP8" s="870"/>
      <c r="AQ8" s="845"/>
      <c r="AR8" s="861"/>
      <c r="AS8" s="871"/>
      <c r="AT8" s="871"/>
      <c r="AU8" s="846"/>
      <c r="AV8" s="864"/>
      <c r="AW8" s="864"/>
      <c r="AX8" s="864"/>
      <c r="AY8" s="872"/>
      <c r="AZ8" s="872"/>
      <c r="BA8" s="845"/>
      <c r="BB8" s="864"/>
      <c r="BC8" s="864"/>
      <c r="BD8" s="863"/>
      <c r="BE8" s="845"/>
      <c r="BF8" s="845" t="s">
        <v>858</v>
      </c>
      <c r="BG8" s="845"/>
      <c r="BH8" s="845"/>
      <c r="BI8" s="873">
        <f>DAY(EOMONTH(DATE(AJ2,AN2,1),0))</f>
        <v>30</v>
      </c>
      <c r="BJ8" s="874"/>
      <c r="BK8" s="845" t="s">
        <v>859</v>
      </c>
      <c r="BL8" s="845"/>
      <c r="BM8" s="845"/>
      <c r="BQ8" s="848"/>
      <c r="BR8" s="848"/>
      <c r="BS8" s="848"/>
    </row>
    <row r="9" spans="2:71" s="851" customFormat="1" ht="5.25" customHeight="1">
      <c r="B9" s="869"/>
      <c r="C9" s="869"/>
      <c r="D9" s="869"/>
      <c r="E9" s="869"/>
      <c r="F9" s="869"/>
      <c r="G9" s="863"/>
      <c r="H9" s="863"/>
      <c r="I9" s="863"/>
      <c r="J9" s="863"/>
      <c r="K9" s="863"/>
      <c r="L9" s="863"/>
      <c r="M9" s="863"/>
      <c r="N9" s="862"/>
      <c r="O9" s="862"/>
      <c r="P9" s="862"/>
      <c r="Q9" s="863"/>
      <c r="R9" s="862"/>
      <c r="S9" s="862"/>
      <c r="T9" s="862"/>
      <c r="U9" s="862"/>
      <c r="AN9" s="870"/>
      <c r="AO9" s="870"/>
      <c r="AP9" s="870"/>
      <c r="AQ9" s="845"/>
      <c r="AR9" s="861"/>
      <c r="AS9" s="871"/>
      <c r="AT9" s="871"/>
      <c r="AU9" s="846"/>
      <c r="AV9" s="864"/>
      <c r="AW9" s="864"/>
      <c r="AX9" s="864"/>
      <c r="AY9" s="872"/>
      <c r="AZ9" s="872"/>
      <c r="BA9" s="845"/>
      <c r="BB9" s="864"/>
      <c r="BC9" s="864"/>
      <c r="BD9" s="863"/>
      <c r="BE9" s="845"/>
      <c r="BF9" s="845"/>
      <c r="BG9" s="845"/>
      <c r="BH9" s="845"/>
      <c r="BI9" s="863"/>
      <c r="BJ9" s="863"/>
      <c r="BK9" s="845"/>
      <c r="BL9" s="845"/>
      <c r="BM9" s="845"/>
      <c r="BQ9" s="848"/>
      <c r="BR9" s="848"/>
      <c r="BS9" s="848"/>
    </row>
    <row r="10" spans="2:71" s="851" customFormat="1" ht="21" customHeight="1">
      <c r="B10" s="869"/>
      <c r="C10" s="869"/>
      <c r="D10" s="869"/>
      <c r="E10" s="869"/>
      <c r="F10" s="869"/>
      <c r="G10" s="863"/>
      <c r="H10" s="863"/>
      <c r="I10" s="863"/>
      <c r="J10" s="863"/>
      <c r="K10" s="863"/>
      <c r="L10" s="863"/>
      <c r="M10" s="863"/>
      <c r="N10" s="862"/>
      <c r="O10" s="862"/>
      <c r="P10" s="862"/>
      <c r="Q10" s="863"/>
      <c r="R10" s="862"/>
      <c r="S10" s="862"/>
      <c r="T10" s="862"/>
      <c r="U10" s="862"/>
      <c r="AN10" s="870"/>
      <c r="AO10" s="870"/>
      <c r="AP10" s="870"/>
      <c r="AQ10" s="845"/>
      <c r="AR10" s="861"/>
      <c r="AS10" s="871"/>
      <c r="AT10" s="871"/>
      <c r="AU10" s="845" t="s">
        <v>860</v>
      </c>
      <c r="AV10" s="864"/>
      <c r="AW10" s="845"/>
      <c r="AX10" s="845"/>
      <c r="AY10" s="845"/>
      <c r="AZ10" s="845"/>
      <c r="BA10" s="845"/>
      <c r="BB10" s="868"/>
      <c r="BC10" s="868"/>
      <c r="BD10" s="868"/>
      <c r="BE10" s="845"/>
      <c r="BF10" s="845"/>
      <c r="BG10" s="861" t="s">
        <v>861</v>
      </c>
      <c r="BH10" s="845"/>
      <c r="BI10" s="866">
        <v>36</v>
      </c>
      <c r="BJ10" s="867"/>
      <c r="BK10" s="865" t="s">
        <v>862</v>
      </c>
      <c r="BL10" s="845"/>
      <c r="BM10" s="845"/>
      <c r="BQ10" s="848"/>
      <c r="BR10" s="848"/>
      <c r="BS10" s="848"/>
    </row>
    <row r="11" spans="2:71" ht="5.25" customHeight="1" thickBot="1">
      <c r="G11" s="876"/>
      <c r="H11" s="876"/>
      <c r="I11" s="876"/>
      <c r="J11" s="876"/>
      <c r="K11" s="876"/>
      <c r="L11" s="876"/>
      <c r="M11" s="876"/>
      <c r="N11" s="876"/>
      <c r="AG11" s="876"/>
      <c r="AX11" s="876"/>
      <c r="BO11" s="877"/>
      <c r="BP11" s="877"/>
      <c r="BQ11" s="877"/>
    </row>
    <row r="12" spans="2:71" ht="21.6" customHeight="1">
      <c r="B12" s="878" t="s">
        <v>863</v>
      </c>
      <c r="C12" s="879" t="s">
        <v>864</v>
      </c>
      <c r="D12" s="880" t="s">
        <v>865</v>
      </c>
      <c r="E12" s="881"/>
      <c r="F12" s="882"/>
      <c r="G12" s="880" t="s">
        <v>866</v>
      </c>
      <c r="H12" s="883"/>
      <c r="I12" s="884"/>
      <c r="J12" s="885"/>
      <c r="K12" s="884"/>
      <c r="L12" s="885"/>
      <c r="M12" s="886" t="s">
        <v>867</v>
      </c>
      <c r="N12" s="887"/>
      <c r="O12" s="888" t="s">
        <v>868</v>
      </c>
      <c r="P12" s="889"/>
      <c r="Q12" s="889"/>
      <c r="R12" s="883"/>
      <c r="S12" s="888" t="s">
        <v>869</v>
      </c>
      <c r="T12" s="889"/>
      <c r="U12" s="889"/>
      <c r="V12" s="889"/>
      <c r="W12" s="883"/>
      <c r="X12" s="890"/>
      <c r="Y12" s="890"/>
      <c r="Z12" s="891"/>
      <c r="AA12" s="892" t="s">
        <v>870</v>
      </c>
      <c r="AB12" s="881"/>
      <c r="AC12" s="881"/>
      <c r="AD12" s="881"/>
      <c r="AE12" s="881"/>
      <c r="AF12" s="881"/>
      <c r="AG12" s="881"/>
      <c r="AH12" s="881"/>
      <c r="AI12" s="881"/>
      <c r="AJ12" s="881"/>
      <c r="AK12" s="881"/>
      <c r="AL12" s="881"/>
      <c r="AM12" s="881"/>
      <c r="AN12" s="881"/>
      <c r="AO12" s="881"/>
      <c r="AP12" s="881"/>
      <c r="AQ12" s="881"/>
      <c r="AR12" s="881"/>
      <c r="AS12" s="881"/>
      <c r="AT12" s="881"/>
      <c r="AU12" s="881"/>
      <c r="AV12" s="881"/>
      <c r="AW12" s="881"/>
      <c r="AX12" s="881"/>
      <c r="AY12" s="881"/>
      <c r="AZ12" s="881"/>
      <c r="BA12" s="881"/>
      <c r="BB12" s="881"/>
      <c r="BC12" s="881"/>
      <c r="BD12" s="881"/>
      <c r="BE12" s="881"/>
      <c r="BF12" s="893" t="str">
        <f>IF(BI3="４週","(12)1～4週目の勤務時間数合計","(12)1か月の勤務時間数　合計")</f>
        <v>(12)1～4週目の勤務時間数合計</v>
      </c>
      <c r="BG12" s="894"/>
      <c r="BH12" s="895" t="s">
        <v>871</v>
      </c>
      <c r="BI12" s="894"/>
      <c r="BJ12" s="880" t="s">
        <v>872</v>
      </c>
      <c r="BK12" s="889"/>
      <c r="BL12" s="889"/>
      <c r="BM12" s="889"/>
      <c r="BN12" s="896"/>
    </row>
    <row r="13" spans="2:71" ht="20.25" customHeight="1">
      <c r="B13" s="897"/>
      <c r="C13" s="898"/>
      <c r="D13" s="899"/>
      <c r="E13" s="900"/>
      <c r="F13" s="901"/>
      <c r="G13" s="902"/>
      <c r="H13" s="903"/>
      <c r="I13" s="904"/>
      <c r="J13" s="905"/>
      <c r="K13" s="904"/>
      <c r="L13" s="905"/>
      <c r="M13" s="906"/>
      <c r="N13" s="907"/>
      <c r="O13" s="908"/>
      <c r="P13" s="909"/>
      <c r="Q13" s="909"/>
      <c r="R13" s="903"/>
      <c r="S13" s="908"/>
      <c r="T13" s="909"/>
      <c r="U13" s="909"/>
      <c r="V13" s="909"/>
      <c r="W13" s="903"/>
      <c r="X13" s="910"/>
      <c r="Y13" s="910"/>
      <c r="Z13" s="911"/>
      <c r="AA13" s="912" t="s">
        <v>873</v>
      </c>
      <c r="AB13" s="912"/>
      <c r="AC13" s="912"/>
      <c r="AD13" s="912"/>
      <c r="AE13" s="912"/>
      <c r="AF13" s="912"/>
      <c r="AG13" s="913"/>
      <c r="AH13" s="914" t="s">
        <v>874</v>
      </c>
      <c r="AI13" s="912"/>
      <c r="AJ13" s="912"/>
      <c r="AK13" s="912"/>
      <c r="AL13" s="912"/>
      <c r="AM13" s="912"/>
      <c r="AN13" s="913"/>
      <c r="AO13" s="914" t="s">
        <v>875</v>
      </c>
      <c r="AP13" s="912"/>
      <c r="AQ13" s="912"/>
      <c r="AR13" s="912"/>
      <c r="AS13" s="912"/>
      <c r="AT13" s="912"/>
      <c r="AU13" s="913"/>
      <c r="AV13" s="914" t="s">
        <v>876</v>
      </c>
      <c r="AW13" s="912"/>
      <c r="AX13" s="912"/>
      <c r="AY13" s="912"/>
      <c r="AZ13" s="912"/>
      <c r="BA13" s="912"/>
      <c r="BB13" s="913"/>
      <c r="BC13" s="914" t="s">
        <v>877</v>
      </c>
      <c r="BD13" s="912"/>
      <c r="BE13" s="912"/>
      <c r="BF13" s="915"/>
      <c r="BG13" s="916"/>
      <c r="BH13" s="917"/>
      <c r="BI13" s="916"/>
      <c r="BJ13" s="902"/>
      <c r="BK13" s="909"/>
      <c r="BL13" s="909"/>
      <c r="BM13" s="909"/>
      <c r="BN13" s="918"/>
    </row>
    <row r="14" spans="2:71" ht="20.25" customHeight="1">
      <c r="B14" s="897"/>
      <c r="C14" s="898"/>
      <c r="D14" s="899"/>
      <c r="E14" s="900"/>
      <c r="F14" s="901"/>
      <c r="G14" s="902"/>
      <c r="H14" s="903"/>
      <c r="I14" s="904"/>
      <c r="J14" s="905"/>
      <c r="K14" s="904"/>
      <c r="L14" s="905"/>
      <c r="M14" s="906"/>
      <c r="N14" s="907"/>
      <c r="O14" s="908"/>
      <c r="P14" s="909"/>
      <c r="Q14" s="909"/>
      <c r="R14" s="903"/>
      <c r="S14" s="908"/>
      <c r="T14" s="909"/>
      <c r="U14" s="909"/>
      <c r="V14" s="909"/>
      <c r="W14" s="903"/>
      <c r="X14" s="910"/>
      <c r="Y14" s="910"/>
      <c r="Z14" s="911"/>
      <c r="AA14" s="919">
        <v>1</v>
      </c>
      <c r="AB14" s="920">
        <v>2</v>
      </c>
      <c r="AC14" s="920">
        <v>3</v>
      </c>
      <c r="AD14" s="920">
        <v>4</v>
      </c>
      <c r="AE14" s="920">
        <v>5</v>
      </c>
      <c r="AF14" s="920">
        <v>6</v>
      </c>
      <c r="AG14" s="921">
        <v>7</v>
      </c>
      <c r="AH14" s="922">
        <v>8</v>
      </c>
      <c r="AI14" s="920">
        <v>9</v>
      </c>
      <c r="AJ14" s="920">
        <v>10</v>
      </c>
      <c r="AK14" s="920">
        <v>11</v>
      </c>
      <c r="AL14" s="920">
        <v>12</v>
      </c>
      <c r="AM14" s="920">
        <v>13</v>
      </c>
      <c r="AN14" s="921">
        <v>14</v>
      </c>
      <c r="AO14" s="919">
        <v>15</v>
      </c>
      <c r="AP14" s="920">
        <v>16</v>
      </c>
      <c r="AQ14" s="920">
        <v>17</v>
      </c>
      <c r="AR14" s="920">
        <v>18</v>
      </c>
      <c r="AS14" s="920">
        <v>19</v>
      </c>
      <c r="AT14" s="920">
        <v>20</v>
      </c>
      <c r="AU14" s="921">
        <v>21</v>
      </c>
      <c r="AV14" s="922">
        <v>22</v>
      </c>
      <c r="AW14" s="920">
        <v>23</v>
      </c>
      <c r="AX14" s="920">
        <v>24</v>
      </c>
      <c r="AY14" s="920">
        <v>25</v>
      </c>
      <c r="AZ14" s="920">
        <v>26</v>
      </c>
      <c r="BA14" s="920">
        <v>27</v>
      </c>
      <c r="BB14" s="921">
        <v>28</v>
      </c>
      <c r="BC14" s="922" t="str">
        <f>IF($BI$3="実績",IF(DAY(DATE($AJ$2,$AN$2,29))=29,29,""),"")</f>
        <v/>
      </c>
      <c r="BD14" s="920" t="str">
        <f>IF($BI$3="実績",IF(DAY(DATE($AJ$2,$AN$2,30))=30,30,""),"")</f>
        <v/>
      </c>
      <c r="BE14" s="921" t="str">
        <f>IF($BI$3="実績",IF(DAY(DATE($AJ$2,$AN$2,31))=31,31,""),"")</f>
        <v/>
      </c>
      <c r="BF14" s="915"/>
      <c r="BG14" s="916"/>
      <c r="BH14" s="917"/>
      <c r="BI14" s="916"/>
      <c r="BJ14" s="902"/>
      <c r="BK14" s="909"/>
      <c r="BL14" s="909"/>
      <c r="BM14" s="909"/>
      <c r="BN14" s="918"/>
    </row>
    <row r="15" spans="2:71" ht="20.25" hidden="1" customHeight="1">
      <c r="B15" s="897"/>
      <c r="C15" s="898"/>
      <c r="D15" s="899"/>
      <c r="E15" s="900"/>
      <c r="F15" s="901"/>
      <c r="G15" s="902"/>
      <c r="H15" s="903"/>
      <c r="I15" s="904"/>
      <c r="J15" s="905"/>
      <c r="K15" s="904"/>
      <c r="L15" s="905"/>
      <c r="M15" s="906"/>
      <c r="N15" s="907"/>
      <c r="O15" s="908"/>
      <c r="P15" s="909"/>
      <c r="Q15" s="909"/>
      <c r="R15" s="903"/>
      <c r="S15" s="908"/>
      <c r="T15" s="909"/>
      <c r="U15" s="909"/>
      <c r="V15" s="909"/>
      <c r="W15" s="903"/>
      <c r="X15" s="910"/>
      <c r="Y15" s="910"/>
      <c r="Z15" s="911"/>
      <c r="AA15" s="919">
        <f>WEEKDAY(DATE($AJ$2,$AN$2,1))</f>
        <v>2</v>
      </c>
      <c r="AB15" s="920">
        <f>WEEKDAY(DATE($AJ$2,$AN$2,2))</f>
        <v>3</v>
      </c>
      <c r="AC15" s="920">
        <f>WEEKDAY(DATE($AJ$2,$AN$2,3))</f>
        <v>4</v>
      </c>
      <c r="AD15" s="920">
        <f>WEEKDAY(DATE($AJ$2,$AN$2,4))</f>
        <v>5</v>
      </c>
      <c r="AE15" s="920">
        <f>WEEKDAY(DATE($AJ$2,$AN$2,5))</f>
        <v>6</v>
      </c>
      <c r="AF15" s="920">
        <f>WEEKDAY(DATE($AJ$2,$AN$2,6))</f>
        <v>7</v>
      </c>
      <c r="AG15" s="921">
        <f>WEEKDAY(DATE($AJ$2,$AN$2,7))</f>
        <v>1</v>
      </c>
      <c r="AH15" s="922">
        <f>WEEKDAY(DATE($AJ$2,$AN$2,8))</f>
        <v>2</v>
      </c>
      <c r="AI15" s="920">
        <f>WEEKDAY(DATE($AJ$2,$AN$2,9))</f>
        <v>3</v>
      </c>
      <c r="AJ15" s="920">
        <f>WEEKDAY(DATE($AJ$2,$AN$2,10))</f>
        <v>4</v>
      </c>
      <c r="AK15" s="920">
        <f>WEEKDAY(DATE($AJ$2,$AN$2,11))</f>
        <v>5</v>
      </c>
      <c r="AL15" s="920">
        <f>WEEKDAY(DATE($AJ$2,$AN$2,12))</f>
        <v>6</v>
      </c>
      <c r="AM15" s="920">
        <f>WEEKDAY(DATE($AJ$2,$AN$2,13))</f>
        <v>7</v>
      </c>
      <c r="AN15" s="921">
        <f>WEEKDAY(DATE($AJ$2,$AN$2,14))</f>
        <v>1</v>
      </c>
      <c r="AO15" s="922">
        <f>WEEKDAY(DATE($AJ$2,$AN$2,15))</f>
        <v>2</v>
      </c>
      <c r="AP15" s="920">
        <f>WEEKDAY(DATE($AJ$2,$AN$2,16))</f>
        <v>3</v>
      </c>
      <c r="AQ15" s="920">
        <f>WEEKDAY(DATE($AJ$2,$AN$2,17))</f>
        <v>4</v>
      </c>
      <c r="AR15" s="920">
        <f>WEEKDAY(DATE($AJ$2,$AN$2,18))</f>
        <v>5</v>
      </c>
      <c r="AS15" s="920">
        <f>WEEKDAY(DATE($AJ$2,$AN$2,19))</f>
        <v>6</v>
      </c>
      <c r="AT15" s="920">
        <f>WEEKDAY(DATE($AJ$2,$AN$2,20))</f>
        <v>7</v>
      </c>
      <c r="AU15" s="921">
        <f>WEEKDAY(DATE($AJ$2,$AN$2,21))</f>
        <v>1</v>
      </c>
      <c r="AV15" s="922">
        <f>WEEKDAY(DATE($AJ$2,$AN$2,22))</f>
        <v>2</v>
      </c>
      <c r="AW15" s="920">
        <f>WEEKDAY(DATE($AJ$2,$AN$2,23))</f>
        <v>3</v>
      </c>
      <c r="AX15" s="920">
        <f>WEEKDAY(DATE($AJ$2,$AN$2,24))</f>
        <v>4</v>
      </c>
      <c r="AY15" s="920">
        <f>WEEKDAY(DATE($AJ$2,$AN$2,25))</f>
        <v>5</v>
      </c>
      <c r="AZ15" s="920">
        <f>WEEKDAY(DATE($AJ$2,$AN$2,26))</f>
        <v>6</v>
      </c>
      <c r="BA15" s="920">
        <f>WEEKDAY(DATE($AJ$2,$AN$2,27))</f>
        <v>7</v>
      </c>
      <c r="BB15" s="921">
        <f>WEEKDAY(DATE($AJ$2,$AN$2,28))</f>
        <v>1</v>
      </c>
      <c r="BC15" s="922">
        <f>IF(BC14=29,WEEKDAY(DATE($AJ$2,$AN$2,29)),0)</f>
        <v>0</v>
      </c>
      <c r="BD15" s="920">
        <f>IF(BD14=30,WEEKDAY(DATE($AJ$2,$AN$2,30)),0)</f>
        <v>0</v>
      </c>
      <c r="BE15" s="921">
        <f>IF(BE14=31,WEEKDAY(DATE($AJ$2,$AN$2,31)),0)</f>
        <v>0</v>
      </c>
      <c r="BF15" s="915"/>
      <c r="BG15" s="916"/>
      <c r="BH15" s="917"/>
      <c r="BI15" s="916"/>
      <c r="BJ15" s="902"/>
      <c r="BK15" s="909"/>
      <c r="BL15" s="909"/>
      <c r="BM15" s="909"/>
      <c r="BN15" s="918"/>
    </row>
    <row r="16" spans="2:71" ht="20.25" customHeight="1" thickBot="1">
      <c r="B16" s="923"/>
      <c r="C16" s="924"/>
      <c r="D16" s="925"/>
      <c r="E16" s="926"/>
      <c r="F16" s="927"/>
      <c r="G16" s="928"/>
      <c r="H16" s="929"/>
      <c r="I16" s="930"/>
      <c r="J16" s="931"/>
      <c r="K16" s="930"/>
      <c r="L16" s="931"/>
      <c r="M16" s="932"/>
      <c r="N16" s="933"/>
      <c r="O16" s="934"/>
      <c r="P16" s="935"/>
      <c r="Q16" s="935"/>
      <c r="R16" s="929"/>
      <c r="S16" s="934"/>
      <c r="T16" s="935"/>
      <c r="U16" s="935"/>
      <c r="V16" s="935"/>
      <c r="W16" s="929"/>
      <c r="X16" s="936"/>
      <c r="Y16" s="936"/>
      <c r="Z16" s="937"/>
      <c r="AA16" s="938" t="str">
        <f>IF(AA15=1,"日",IF(AA15=2,"月",IF(AA15=3,"火",IF(AA15=4,"水",IF(AA15=5,"木",IF(AA15=6,"金","土"))))))</f>
        <v>月</v>
      </c>
      <c r="AB16" s="939" t="str">
        <f t="shared" ref="AB16:BB16" si="0">IF(AB15=1,"日",IF(AB15=2,"月",IF(AB15=3,"火",IF(AB15=4,"水",IF(AB15=5,"木",IF(AB15=6,"金","土"))))))</f>
        <v>火</v>
      </c>
      <c r="AC16" s="939" t="str">
        <f t="shared" si="0"/>
        <v>水</v>
      </c>
      <c r="AD16" s="939" t="str">
        <f t="shared" si="0"/>
        <v>木</v>
      </c>
      <c r="AE16" s="939" t="str">
        <f t="shared" si="0"/>
        <v>金</v>
      </c>
      <c r="AF16" s="939" t="str">
        <f t="shared" si="0"/>
        <v>土</v>
      </c>
      <c r="AG16" s="940" t="str">
        <f t="shared" si="0"/>
        <v>日</v>
      </c>
      <c r="AH16" s="941" t="str">
        <f>IF(AH15=1,"日",IF(AH15=2,"月",IF(AH15=3,"火",IF(AH15=4,"水",IF(AH15=5,"木",IF(AH15=6,"金","土"))))))</f>
        <v>月</v>
      </c>
      <c r="AI16" s="939" t="str">
        <f t="shared" si="0"/>
        <v>火</v>
      </c>
      <c r="AJ16" s="939" t="str">
        <f t="shared" si="0"/>
        <v>水</v>
      </c>
      <c r="AK16" s="939" t="str">
        <f t="shared" si="0"/>
        <v>木</v>
      </c>
      <c r="AL16" s="939" t="str">
        <f t="shared" si="0"/>
        <v>金</v>
      </c>
      <c r="AM16" s="939" t="str">
        <f t="shared" si="0"/>
        <v>土</v>
      </c>
      <c r="AN16" s="940" t="str">
        <f t="shared" si="0"/>
        <v>日</v>
      </c>
      <c r="AO16" s="941" t="str">
        <f>IF(AO15=1,"日",IF(AO15=2,"月",IF(AO15=3,"火",IF(AO15=4,"水",IF(AO15=5,"木",IF(AO15=6,"金","土"))))))</f>
        <v>月</v>
      </c>
      <c r="AP16" s="939" t="str">
        <f t="shared" si="0"/>
        <v>火</v>
      </c>
      <c r="AQ16" s="939" t="str">
        <f t="shared" si="0"/>
        <v>水</v>
      </c>
      <c r="AR16" s="939" t="str">
        <f t="shared" si="0"/>
        <v>木</v>
      </c>
      <c r="AS16" s="939" t="str">
        <f t="shared" si="0"/>
        <v>金</v>
      </c>
      <c r="AT16" s="939" t="str">
        <f t="shared" si="0"/>
        <v>土</v>
      </c>
      <c r="AU16" s="940" t="str">
        <f t="shared" si="0"/>
        <v>日</v>
      </c>
      <c r="AV16" s="941" t="str">
        <f>IF(AV15=1,"日",IF(AV15=2,"月",IF(AV15=3,"火",IF(AV15=4,"水",IF(AV15=5,"木",IF(AV15=6,"金","土"))))))</f>
        <v>月</v>
      </c>
      <c r="AW16" s="939" t="str">
        <f t="shared" si="0"/>
        <v>火</v>
      </c>
      <c r="AX16" s="939" t="str">
        <f t="shared" si="0"/>
        <v>水</v>
      </c>
      <c r="AY16" s="939" t="str">
        <f t="shared" si="0"/>
        <v>木</v>
      </c>
      <c r="AZ16" s="939" t="str">
        <f t="shared" si="0"/>
        <v>金</v>
      </c>
      <c r="BA16" s="939" t="str">
        <f t="shared" si="0"/>
        <v>土</v>
      </c>
      <c r="BB16" s="940" t="str">
        <f t="shared" si="0"/>
        <v>日</v>
      </c>
      <c r="BC16" s="939" t="str">
        <f>IF(BC15=1,"日",IF(BC15=2,"月",IF(BC15=3,"火",IF(BC15=4,"水",IF(BC15=5,"木",IF(BC15=6,"金",IF(BC15=0,"","土")))))))</f>
        <v/>
      </c>
      <c r="BD16" s="939" t="str">
        <f>IF(BD15=1,"日",IF(BD15=2,"月",IF(BD15=3,"火",IF(BD15=4,"水",IF(BD15=5,"木",IF(BD15=6,"金",IF(BD15=0,"","土")))))))</f>
        <v/>
      </c>
      <c r="BE16" s="939" t="str">
        <f>IF(BE15=1,"日",IF(BE15=2,"月",IF(BE15=3,"火",IF(BE15=4,"水",IF(BE15=5,"木",IF(BE15=6,"金",IF(BE15=0,"","土")))))))</f>
        <v/>
      </c>
      <c r="BF16" s="942"/>
      <c r="BG16" s="943"/>
      <c r="BH16" s="944"/>
      <c r="BI16" s="943"/>
      <c r="BJ16" s="928"/>
      <c r="BK16" s="935"/>
      <c r="BL16" s="935"/>
      <c r="BM16" s="935"/>
      <c r="BN16" s="945"/>
    </row>
    <row r="17" spans="2:66" ht="20.25" customHeight="1">
      <c r="B17" s="946">
        <f>B15+1</f>
        <v>1</v>
      </c>
      <c r="C17" s="947"/>
      <c r="D17" s="948"/>
      <c r="E17" s="949"/>
      <c r="F17" s="950"/>
      <c r="G17" s="951" t="s">
        <v>878</v>
      </c>
      <c r="H17" s="952"/>
      <c r="I17" s="953"/>
      <c r="J17" s="954"/>
      <c r="K17" s="953"/>
      <c r="L17" s="954"/>
      <c r="M17" s="955" t="s">
        <v>879</v>
      </c>
      <c r="N17" s="956"/>
      <c r="O17" s="957" t="s">
        <v>880</v>
      </c>
      <c r="P17" s="958"/>
      <c r="Q17" s="958"/>
      <c r="R17" s="952"/>
      <c r="S17" s="959" t="s">
        <v>881</v>
      </c>
      <c r="T17" s="960"/>
      <c r="U17" s="960"/>
      <c r="V17" s="960"/>
      <c r="W17" s="961"/>
      <c r="X17" s="962" t="s">
        <v>882</v>
      </c>
      <c r="Y17" s="963"/>
      <c r="Z17" s="964"/>
      <c r="AA17" s="965" t="s">
        <v>883</v>
      </c>
      <c r="AB17" s="966" t="s">
        <v>883</v>
      </c>
      <c r="AC17" s="966" t="s">
        <v>884</v>
      </c>
      <c r="AD17" s="966"/>
      <c r="AE17" s="966"/>
      <c r="AF17" s="966" t="s">
        <v>883</v>
      </c>
      <c r="AG17" s="967" t="s">
        <v>883</v>
      </c>
      <c r="AH17" s="965" t="s">
        <v>883</v>
      </c>
      <c r="AI17" s="966" t="s">
        <v>883</v>
      </c>
      <c r="AJ17" s="966" t="s">
        <v>883</v>
      </c>
      <c r="AK17" s="966"/>
      <c r="AL17" s="966"/>
      <c r="AM17" s="966" t="s">
        <v>883</v>
      </c>
      <c r="AN17" s="967" t="s">
        <v>883</v>
      </c>
      <c r="AO17" s="965" t="s">
        <v>883</v>
      </c>
      <c r="AP17" s="966" t="s">
        <v>883</v>
      </c>
      <c r="AQ17" s="966" t="s">
        <v>883</v>
      </c>
      <c r="AR17" s="966"/>
      <c r="AS17" s="966"/>
      <c r="AT17" s="966" t="s">
        <v>883</v>
      </c>
      <c r="AU17" s="967" t="s">
        <v>883</v>
      </c>
      <c r="AV17" s="965" t="s">
        <v>883</v>
      </c>
      <c r="AW17" s="966" t="s">
        <v>883</v>
      </c>
      <c r="AX17" s="966" t="s">
        <v>883</v>
      </c>
      <c r="AY17" s="966"/>
      <c r="AZ17" s="966"/>
      <c r="BA17" s="966" t="s">
        <v>883</v>
      </c>
      <c r="BB17" s="967" t="s">
        <v>883</v>
      </c>
      <c r="BC17" s="965"/>
      <c r="BD17" s="966"/>
      <c r="BE17" s="966"/>
      <c r="BF17" s="968"/>
      <c r="BG17" s="969"/>
      <c r="BH17" s="970"/>
      <c r="BI17" s="971"/>
      <c r="BJ17" s="972"/>
      <c r="BK17" s="973"/>
      <c r="BL17" s="973"/>
      <c r="BM17" s="973"/>
      <c r="BN17" s="974"/>
    </row>
    <row r="18" spans="2:66" ht="20.25" customHeight="1">
      <c r="B18" s="975"/>
      <c r="C18" s="976"/>
      <c r="D18" s="977"/>
      <c r="E18" s="858"/>
      <c r="F18" s="978"/>
      <c r="G18" s="979"/>
      <c r="H18" s="980"/>
      <c r="I18" s="981"/>
      <c r="J18" s="982" t="str">
        <f>G17</f>
        <v>管理者</v>
      </c>
      <c r="K18" s="981"/>
      <c r="L18" s="982" t="str">
        <f>M17</f>
        <v>A</v>
      </c>
      <c r="M18" s="983"/>
      <c r="N18" s="984"/>
      <c r="O18" s="985"/>
      <c r="P18" s="986"/>
      <c r="Q18" s="986"/>
      <c r="R18" s="980"/>
      <c r="S18" s="987"/>
      <c r="T18" s="988"/>
      <c r="U18" s="988"/>
      <c r="V18" s="988"/>
      <c r="W18" s="989"/>
      <c r="X18" s="990" t="s">
        <v>885</v>
      </c>
      <c r="Y18" s="991"/>
      <c r="Z18" s="992"/>
      <c r="AA18" s="993">
        <f>IF(AA17="","",VLOOKUP(AA17,'【記載例】シフト記号表（勤務時間帯）'!$C$6:$L$47,10,FALSE))</f>
        <v>8</v>
      </c>
      <c r="AB18" s="994">
        <f>IF(AB17="","",VLOOKUP(AB17,'【記載例】シフト記号表（勤務時間帯）'!$C$6:$L$47,10,FALSE))</f>
        <v>8</v>
      </c>
      <c r="AC18" s="994">
        <f>IF(AC17="","",VLOOKUP(AC17,'【記載例】シフト記号表（勤務時間帯）'!$C$6:$L$47,10,FALSE))</f>
        <v>8</v>
      </c>
      <c r="AD18" s="994" t="str">
        <f>IF(AD17="","",VLOOKUP(AD17,'【記載例】シフト記号表（勤務時間帯）'!$C$6:$L$47,10,FALSE))</f>
        <v/>
      </c>
      <c r="AE18" s="994" t="str">
        <f>IF(AE17="","",VLOOKUP(AE17,'【記載例】シフト記号表（勤務時間帯）'!$C$6:$L$47,10,FALSE))</f>
        <v/>
      </c>
      <c r="AF18" s="994">
        <f>IF(AF17="","",VLOOKUP(AF17,'【記載例】シフト記号表（勤務時間帯）'!$C$6:$L$47,10,FALSE))</f>
        <v>8</v>
      </c>
      <c r="AG18" s="995">
        <f>IF(AG17="","",VLOOKUP(AG17,'【記載例】シフト記号表（勤務時間帯）'!$C$6:$L$47,10,FALSE))</f>
        <v>8</v>
      </c>
      <c r="AH18" s="993">
        <f>IF(AH17="","",VLOOKUP(AH17,'【記載例】シフト記号表（勤務時間帯）'!$C$6:$L$47,10,FALSE))</f>
        <v>8</v>
      </c>
      <c r="AI18" s="994">
        <f>IF(AI17="","",VLOOKUP(AI17,'【記載例】シフト記号表（勤務時間帯）'!$C$6:$L$47,10,FALSE))</f>
        <v>8</v>
      </c>
      <c r="AJ18" s="994">
        <f>IF(AJ17="","",VLOOKUP(AJ17,'【記載例】シフト記号表（勤務時間帯）'!$C$6:$L$47,10,FALSE))</f>
        <v>8</v>
      </c>
      <c r="AK18" s="994" t="str">
        <f>IF(AK17="","",VLOOKUP(AK17,'【記載例】シフト記号表（勤務時間帯）'!$C$6:$L$47,10,FALSE))</f>
        <v/>
      </c>
      <c r="AL18" s="994" t="str">
        <f>IF(AL17="","",VLOOKUP(AL17,'【記載例】シフト記号表（勤務時間帯）'!$C$6:$L$47,10,FALSE))</f>
        <v/>
      </c>
      <c r="AM18" s="994">
        <f>IF(AM17="","",VLOOKUP(AM17,'【記載例】シフト記号表（勤務時間帯）'!$C$6:$L$47,10,FALSE))</f>
        <v>8</v>
      </c>
      <c r="AN18" s="995">
        <f>IF(AN17="","",VLOOKUP(AN17,'【記載例】シフト記号表（勤務時間帯）'!$C$6:$L$47,10,FALSE))</f>
        <v>8</v>
      </c>
      <c r="AO18" s="993">
        <f>IF(AO17="","",VLOOKUP(AO17,'【記載例】シフト記号表（勤務時間帯）'!$C$6:$L$47,10,FALSE))</f>
        <v>8</v>
      </c>
      <c r="AP18" s="994">
        <f>IF(AP17="","",VLOOKUP(AP17,'【記載例】シフト記号表（勤務時間帯）'!$C$6:$L$47,10,FALSE))</f>
        <v>8</v>
      </c>
      <c r="AQ18" s="994">
        <f>IF(AQ17="","",VLOOKUP(AQ17,'【記載例】シフト記号表（勤務時間帯）'!$C$6:$L$47,10,FALSE))</f>
        <v>8</v>
      </c>
      <c r="AR18" s="994" t="str">
        <f>IF(AR17="","",VLOOKUP(AR17,'【記載例】シフト記号表（勤務時間帯）'!$C$6:$L$47,10,FALSE))</f>
        <v/>
      </c>
      <c r="AS18" s="994" t="str">
        <f>IF(AS17="","",VLOOKUP(AS17,'【記載例】シフト記号表（勤務時間帯）'!$C$6:$L$47,10,FALSE))</f>
        <v/>
      </c>
      <c r="AT18" s="994">
        <f>IF(AT17="","",VLOOKUP(AT17,'【記載例】シフト記号表（勤務時間帯）'!$C$6:$L$47,10,FALSE))</f>
        <v>8</v>
      </c>
      <c r="AU18" s="995">
        <f>IF(AU17="","",VLOOKUP(AU17,'【記載例】シフト記号表（勤務時間帯）'!$C$6:$L$47,10,FALSE))</f>
        <v>8</v>
      </c>
      <c r="AV18" s="993">
        <f>IF(AV17="","",VLOOKUP(AV17,'【記載例】シフト記号表（勤務時間帯）'!$C$6:$L$47,10,FALSE))</f>
        <v>8</v>
      </c>
      <c r="AW18" s="994">
        <f>IF(AW17="","",VLOOKUP(AW17,'【記載例】シフト記号表（勤務時間帯）'!$C$6:$L$47,10,FALSE))</f>
        <v>8</v>
      </c>
      <c r="AX18" s="994">
        <f>IF(AX17="","",VLOOKUP(AX17,'【記載例】シフト記号表（勤務時間帯）'!$C$6:$L$47,10,FALSE))</f>
        <v>8</v>
      </c>
      <c r="AY18" s="994" t="str">
        <f>IF(AY17="","",VLOOKUP(AY17,'【記載例】シフト記号表（勤務時間帯）'!$C$6:$L$47,10,FALSE))</f>
        <v/>
      </c>
      <c r="AZ18" s="994" t="str">
        <f>IF(AZ17="","",VLOOKUP(AZ17,'【記載例】シフト記号表（勤務時間帯）'!$C$6:$L$47,10,FALSE))</f>
        <v/>
      </c>
      <c r="BA18" s="994">
        <f>IF(BA17="","",VLOOKUP(BA17,'【記載例】シフト記号表（勤務時間帯）'!$C$6:$L$47,10,FALSE))</f>
        <v>8</v>
      </c>
      <c r="BB18" s="995">
        <f>IF(BB17="","",VLOOKUP(BB17,'【記載例】シフト記号表（勤務時間帯）'!$C$6:$L$47,10,FALSE))</f>
        <v>8</v>
      </c>
      <c r="BC18" s="993" t="str">
        <f>IF(BC17="","",VLOOKUP(BC17,'【記載例】シフト記号表（勤務時間帯）'!$C$6:$L$47,10,FALSE))</f>
        <v/>
      </c>
      <c r="BD18" s="994" t="str">
        <f>IF(BD17="","",VLOOKUP(BD17,'【記載例】シフト記号表（勤務時間帯）'!$C$6:$L$47,10,FALSE))</f>
        <v/>
      </c>
      <c r="BE18" s="994" t="str">
        <f>IF(BE17="","",VLOOKUP(BE17,'【記載例】シフト記号表（勤務時間帯）'!$C$6:$L$47,10,FALSE))</f>
        <v/>
      </c>
      <c r="BF18" s="996">
        <f>IF($BI$3="４週",SUM(AA18:BB18),IF($BI$3="暦月",SUM(AA18:BE18),""))</f>
        <v>160</v>
      </c>
      <c r="BG18" s="997"/>
      <c r="BH18" s="998">
        <f>IF($BI$3="４週",BF18/4,IF($BI$3="暦月",(BF18/($BI$8/7)),""))</f>
        <v>40</v>
      </c>
      <c r="BI18" s="997"/>
      <c r="BJ18" s="999"/>
      <c r="BK18" s="1000"/>
      <c r="BL18" s="1000"/>
      <c r="BM18" s="1000"/>
      <c r="BN18" s="1001"/>
    </row>
    <row r="19" spans="2:66" ht="20.25" customHeight="1">
      <c r="B19" s="946">
        <f>B17+1</f>
        <v>2</v>
      </c>
      <c r="C19" s="1002"/>
      <c r="D19" s="1003"/>
      <c r="E19" s="858"/>
      <c r="F19" s="978"/>
      <c r="G19" s="1004" t="s">
        <v>886</v>
      </c>
      <c r="H19" s="1005"/>
      <c r="I19" s="1006"/>
      <c r="J19" s="1007"/>
      <c r="K19" s="1006"/>
      <c r="L19" s="1007"/>
      <c r="M19" s="1008" t="s">
        <v>887</v>
      </c>
      <c r="N19" s="1009"/>
      <c r="O19" s="1010" t="s">
        <v>886</v>
      </c>
      <c r="P19" s="1011"/>
      <c r="Q19" s="1011"/>
      <c r="R19" s="1005"/>
      <c r="S19" s="987" t="s">
        <v>888</v>
      </c>
      <c r="T19" s="988"/>
      <c r="U19" s="988"/>
      <c r="V19" s="988"/>
      <c r="W19" s="989"/>
      <c r="X19" s="1012" t="s">
        <v>882</v>
      </c>
      <c r="Y19" s="1013"/>
      <c r="Z19" s="1014"/>
      <c r="AA19" s="1015" t="s">
        <v>889</v>
      </c>
      <c r="AB19" s="1016"/>
      <c r="AC19" s="1016" t="s">
        <v>889</v>
      </c>
      <c r="AD19" s="1016"/>
      <c r="AE19" s="1016"/>
      <c r="AF19" s="1016" t="s">
        <v>889</v>
      </c>
      <c r="AG19" s="1017"/>
      <c r="AH19" s="1015" t="s">
        <v>889</v>
      </c>
      <c r="AI19" s="1016"/>
      <c r="AJ19" s="1016" t="s">
        <v>889</v>
      </c>
      <c r="AK19" s="1016"/>
      <c r="AL19" s="1016"/>
      <c r="AM19" s="1016" t="s">
        <v>889</v>
      </c>
      <c r="AN19" s="1017"/>
      <c r="AO19" s="1015" t="s">
        <v>889</v>
      </c>
      <c r="AP19" s="1016"/>
      <c r="AQ19" s="1016" t="s">
        <v>889</v>
      </c>
      <c r="AR19" s="1016"/>
      <c r="AS19" s="1016"/>
      <c r="AT19" s="1016" t="s">
        <v>889</v>
      </c>
      <c r="AU19" s="1017"/>
      <c r="AV19" s="1015" t="s">
        <v>889</v>
      </c>
      <c r="AW19" s="1016"/>
      <c r="AX19" s="1016" t="s">
        <v>889</v>
      </c>
      <c r="AY19" s="1016"/>
      <c r="AZ19" s="1016"/>
      <c r="BA19" s="1016" t="s">
        <v>889</v>
      </c>
      <c r="BB19" s="1017"/>
      <c r="BC19" s="1015"/>
      <c r="BD19" s="1016"/>
      <c r="BE19" s="1018"/>
      <c r="BF19" s="1019"/>
      <c r="BG19" s="1020"/>
      <c r="BH19" s="1021"/>
      <c r="BI19" s="1022"/>
      <c r="BJ19" s="1023"/>
      <c r="BK19" s="1024"/>
      <c r="BL19" s="1024"/>
      <c r="BM19" s="1024"/>
      <c r="BN19" s="1025"/>
    </row>
    <row r="20" spans="2:66" ht="20.25" customHeight="1">
      <c r="B20" s="975"/>
      <c r="C20" s="976"/>
      <c r="D20" s="977"/>
      <c r="E20" s="858"/>
      <c r="F20" s="978"/>
      <c r="G20" s="979"/>
      <c r="H20" s="980"/>
      <c r="I20" s="981"/>
      <c r="J20" s="982" t="str">
        <f>G19</f>
        <v>医師</v>
      </c>
      <c r="K20" s="981"/>
      <c r="L20" s="982" t="str">
        <f>M19</f>
        <v>C</v>
      </c>
      <c r="M20" s="983"/>
      <c r="N20" s="984"/>
      <c r="O20" s="985"/>
      <c r="P20" s="986"/>
      <c r="Q20" s="986"/>
      <c r="R20" s="980"/>
      <c r="S20" s="987"/>
      <c r="T20" s="988"/>
      <c r="U20" s="988"/>
      <c r="V20" s="988"/>
      <c r="W20" s="989"/>
      <c r="X20" s="990" t="s">
        <v>885</v>
      </c>
      <c r="Y20" s="991"/>
      <c r="Z20" s="992"/>
      <c r="AA20" s="993">
        <f>IF(AA19="","",VLOOKUP(AA19,'【記載例】シフト記号表（勤務時間帯）'!$C$6:$L$47,10,FALSE))</f>
        <v>3.9999999999999991</v>
      </c>
      <c r="AB20" s="994" t="str">
        <f>IF(AB19="","",VLOOKUP(AB19,'【記載例】シフト記号表（勤務時間帯）'!$C$6:$L$47,10,FALSE))</f>
        <v/>
      </c>
      <c r="AC20" s="994">
        <f>IF(AC19="","",VLOOKUP(AC19,'【記載例】シフト記号表（勤務時間帯）'!$C$6:$L$47,10,FALSE))</f>
        <v>3.9999999999999991</v>
      </c>
      <c r="AD20" s="994" t="str">
        <f>IF(AD19="","",VLOOKUP(AD19,'【記載例】シフト記号表（勤務時間帯）'!$C$6:$L$47,10,FALSE))</f>
        <v/>
      </c>
      <c r="AE20" s="994" t="str">
        <f>IF(AE19="","",VLOOKUP(AE19,'【記載例】シフト記号表（勤務時間帯）'!$C$6:$L$47,10,FALSE))</f>
        <v/>
      </c>
      <c r="AF20" s="994">
        <f>IF(AF19="","",VLOOKUP(AF19,'【記載例】シフト記号表（勤務時間帯）'!$C$6:$L$47,10,FALSE))</f>
        <v>3.9999999999999991</v>
      </c>
      <c r="AG20" s="995" t="str">
        <f>IF(AG19="","",VLOOKUP(AG19,'【記載例】シフト記号表（勤務時間帯）'!$C$6:$L$47,10,FALSE))</f>
        <v/>
      </c>
      <c r="AH20" s="993">
        <f>IF(AH19="","",VLOOKUP(AH19,'【記載例】シフト記号表（勤務時間帯）'!$C$6:$L$47,10,FALSE))</f>
        <v>3.9999999999999991</v>
      </c>
      <c r="AI20" s="994" t="str">
        <f>IF(AI19="","",VLOOKUP(AI19,'【記載例】シフト記号表（勤務時間帯）'!$C$6:$L$47,10,FALSE))</f>
        <v/>
      </c>
      <c r="AJ20" s="994">
        <f>IF(AJ19="","",VLOOKUP(AJ19,'【記載例】シフト記号表（勤務時間帯）'!$C$6:$L$47,10,FALSE))</f>
        <v>3.9999999999999991</v>
      </c>
      <c r="AK20" s="994" t="str">
        <f>IF(AK19="","",VLOOKUP(AK19,'【記載例】シフト記号表（勤務時間帯）'!$C$6:$L$47,10,FALSE))</f>
        <v/>
      </c>
      <c r="AL20" s="994" t="str">
        <f>IF(AL19="","",VLOOKUP(AL19,'【記載例】シフト記号表（勤務時間帯）'!$C$6:$L$47,10,FALSE))</f>
        <v/>
      </c>
      <c r="AM20" s="994">
        <f>IF(AM19="","",VLOOKUP(AM19,'【記載例】シフト記号表（勤務時間帯）'!$C$6:$L$47,10,FALSE))</f>
        <v>3.9999999999999991</v>
      </c>
      <c r="AN20" s="995" t="str">
        <f>IF(AN19="","",VLOOKUP(AN19,'【記載例】シフト記号表（勤務時間帯）'!$C$6:$L$47,10,FALSE))</f>
        <v/>
      </c>
      <c r="AO20" s="993">
        <f>IF(AO19="","",VLOOKUP(AO19,'【記載例】シフト記号表（勤務時間帯）'!$C$6:$L$47,10,FALSE))</f>
        <v>3.9999999999999991</v>
      </c>
      <c r="AP20" s="994" t="str">
        <f>IF(AP19="","",VLOOKUP(AP19,'【記載例】シフト記号表（勤務時間帯）'!$C$6:$L$47,10,FALSE))</f>
        <v/>
      </c>
      <c r="AQ20" s="994">
        <f>IF(AQ19="","",VLOOKUP(AQ19,'【記載例】シフト記号表（勤務時間帯）'!$C$6:$L$47,10,FALSE))</f>
        <v>3.9999999999999991</v>
      </c>
      <c r="AR20" s="994" t="str">
        <f>IF(AR19="","",VLOOKUP(AR19,'【記載例】シフト記号表（勤務時間帯）'!$C$6:$L$47,10,FALSE))</f>
        <v/>
      </c>
      <c r="AS20" s="994" t="str">
        <f>IF(AS19="","",VLOOKUP(AS19,'【記載例】シフト記号表（勤務時間帯）'!$C$6:$L$47,10,FALSE))</f>
        <v/>
      </c>
      <c r="AT20" s="994">
        <f>IF(AT19="","",VLOOKUP(AT19,'【記載例】シフト記号表（勤務時間帯）'!$C$6:$L$47,10,FALSE))</f>
        <v>3.9999999999999991</v>
      </c>
      <c r="AU20" s="995" t="str">
        <f>IF(AU19="","",VLOOKUP(AU19,'【記載例】シフト記号表（勤務時間帯）'!$C$6:$L$47,10,FALSE))</f>
        <v/>
      </c>
      <c r="AV20" s="993">
        <f>IF(AV19="","",VLOOKUP(AV19,'【記載例】シフト記号表（勤務時間帯）'!$C$6:$L$47,10,FALSE))</f>
        <v>3.9999999999999991</v>
      </c>
      <c r="AW20" s="994" t="str">
        <f>IF(AW19="","",VLOOKUP(AW19,'【記載例】シフト記号表（勤務時間帯）'!$C$6:$L$47,10,FALSE))</f>
        <v/>
      </c>
      <c r="AX20" s="994">
        <f>IF(AX19="","",VLOOKUP(AX19,'【記載例】シフト記号表（勤務時間帯）'!$C$6:$L$47,10,FALSE))</f>
        <v>3.9999999999999991</v>
      </c>
      <c r="AY20" s="994" t="str">
        <f>IF(AY19="","",VLOOKUP(AY19,'【記載例】シフト記号表（勤務時間帯）'!$C$6:$L$47,10,FALSE))</f>
        <v/>
      </c>
      <c r="AZ20" s="994" t="str">
        <f>IF(AZ19="","",VLOOKUP(AZ19,'【記載例】シフト記号表（勤務時間帯）'!$C$6:$L$47,10,FALSE))</f>
        <v/>
      </c>
      <c r="BA20" s="994">
        <f>IF(BA19="","",VLOOKUP(BA19,'【記載例】シフト記号表（勤務時間帯）'!$C$6:$L$47,10,FALSE))</f>
        <v>3.9999999999999991</v>
      </c>
      <c r="BB20" s="995" t="str">
        <f>IF(BB19="","",VLOOKUP(BB19,'【記載例】シフト記号表（勤務時間帯）'!$C$6:$L$47,10,FALSE))</f>
        <v/>
      </c>
      <c r="BC20" s="993" t="str">
        <f>IF(BC19="","",VLOOKUP(BC19,'【記載例】シフト記号表（勤務時間帯）'!$C$6:$L$47,10,FALSE))</f>
        <v/>
      </c>
      <c r="BD20" s="994" t="str">
        <f>IF(BD19="","",VLOOKUP(BD19,'【記載例】シフト記号表（勤務時間帯）'!$C$6:$L$47,10,FALSE))</f>
        <v/>
      </c>
      <c r="BE20" s="994" t="str">
        <f>IF(BE19="","",VLOOKUP(BE19,'【記載例】シフト記号表（勤務時間帯）'!$C$6:$L$47,10,FALSE))</f>
        <v/>
      </c>
      <c r="BF20" s="996">
        <f>IF($BI$3="４週",SUM(AA20:BB20),IF($BI$3="暦月",SUM(AA20:BE20),""))</f>
        <v>47.999999999999993</v>
      </c>
      <c r="BG20" s="997"/>
      <c r="BH20" s="998">
        <f>IF($BI$3="４週",BF20/4,IF($BI$3="暦月",(BF20/($BI$8/7)),""))</f>
        <v>11.999999999999998</v>
      </c>
      <c r="BI20" s="997"/>
      <c r="BJ20" s="999"/>
      <c r="BK20" s="1000"/>
      <c r="BL20" s="1000"/>
      <c r="BM20" s="1000"/>
      <c r="BN20" s="1001"/>
    </row>
    <row r="21" spans="2:66" ht="20.25" customHeight="1">
      <c r="B21" s="946">
        <f>B19+1</f>
        <v>3</v>
      </c>
      <c r="C21" s="1002"/>
      <c r="D21" s="1003"/>
      <c r="E21" s="858"/>
      <c r="F21" s="978"/>
      <c r="G21" s="1004" t="s">
        <v>890</v>
      </c>
      <c r="H21" s="1005"/>
      <c r="I21" s="981"/>
      <c r="J21" s="982"/>
      <c r="K21" s="981"/>
      <c r="L21" s="982"/>
      <c r="M21" s="1008" t="s">
        <v>879</v>
      </c>
      <c r="N21" s="1009"/>
      <c r="O21" s="1010" t="s">
        <v>880</v>
      </c>
      <c r="P21" s="1011"/>
      <c r="Q21" s="1011"/>
      <c r="R21" s="1005"/>
      <c r="S21" s="987" t="s">
        <v>891</v>
      </c>
      <c r="T21" s="988"/>
      <c r="U21" s="988"/>
      <c r="V21" s="988"/>
      <c r="W21" s="989"/>
      <c r="X21" s="1012" t="s">
        <v>882</v>
      </c>
      <c r="Y21" s="1013"/>
      <c r="Z21" s="1014"/>
      <c r="AA21" s="1015" t="s">
        <v>883</v>
      </c>
      <c r="AB21" s="1016" t="s">
        <v>883</v>
      </c>
      <c r="AC21" s="1016" t="s">
        <v>883</v>
      </c>
      <c r="AD21" s="1016"/>
      <c r="AE21" s="1016"/>
      <c r="AF21" s="1016" t="s">
        <v>883</v>
      </c>
      <c r="AG21" s="1017" t="s">
        <v>883</v>
      </c>
      <c r="AH21" s="1015" t="s">
        <v>883</v>
      </c>
      <c r="AI21" s="1016" t="s">
        <v>883</v>
      </c>
      <c r="AJ21" s="1016" t="s">
        <v>883</v>
      </c>
      <c r="AK21" s="1016"/>
      <c r="AL21" s="1016"/>
      <c r="AM21" s="1016" t="s">
        <v>883</v>
      </c>
      <c r="AN21" s="1017" t="s">
        <v>883</v>
      </c>
      <c r="AO21" s="1015" t="s">
        <v>883</v>
      </c>
      <c r="AP21" s="1016" t="s">
        <v>883</v>
      </c>
      <c r="AQ21" s="1016" t="s">
        <v>883</v>
      </c>
      <c r="AR21" s="1016"/>
      <c r="AS21" s="1016"/>
      <c r="AT21" s="1016" t="s">
        <v>883</v>
      </c>
      <c r="AU21" s="1017" t="s">
        <v>883</v>
      </c>
      <c r="AV21" s="1015" t="s">
        <v>883</v>
      </c>
      <c r="AW21" s="1016" t="s">
        <v>883</v>
      </c>
      <c r="AX21" s="1016" t="s">
        <v>883</v>
      </c>
      <c r="AY21" s="1016"/>
      <c r="AZ21" s="1016"/>
      <c r="BA21" s="1016" t="s">
        <v>883</v>
      </c>
      <c r="BB21" s="1017" t="s">
        <v>883</v>
      </c>
      <c r="BC21" s="1015"/>
      <c r="BD21" s="1016"/>
      <c r="BE21" s="1018"/>
      <c r="BF21" s="1019"/>
      <c r="BG21" s="1020"/>
      <c r="BH21" s="1021"/>
      <c r="BI21" s="1022"/>
      <c r="BJ21" s="1023"/>
      <c r="BK21" s="1024"/>
      <c r="BL21" s="1024"/>
      <c r="BM21" s="1024"/>
      <c r="BN21" s="1025"/>
    </row>
    <row r="22" spans="2:66" ht="20.25" customHeight="1">
      <c r="B22" s="975"/>
      <c r="C22" s="976"/>
      <c r="D22" s="977"/>
      <c r="E22" s="858"/>
      <c r="F22" s="978"/>
      <c r="G22" s="979"/>
      <c r="H22" s="980"/>
      <c r="I22" s="981"/>
      <c r="J22" s="982" t="str">
        <f>G21</f>
        <v>生活相談員</v>
      </c>
      <c r="K22" s="981"/>
      <c r="L22" s="982" t="str">
        <f>M21</f>
        <v>A</v>
      </c>
      <c r="M22" s="983"/>
      <c r="N22" s="984"/>
      <c r="O22" s="985"/>
      <c r="P22" s="986"/>
      <c r="Q22" s="986"/>
      <c r="R22" s="980"/>
      <c r="S22" s="987"/>
      <c r="T22" s="988"/>
      <c r="U22" s="988"/>
      <c r="V22" s="988"/>
      <c r="W22" s="989"/>
      <c r="X22" s="990" t="s">
        <v>885</v>
      </c>
      <c r="Y22" s="991"/>
      <c r="Z22" s="992"/>
      <c r="AA22" s="993">
        <f>IF(AA21="","",VLOOKUP(AA21,'【記載例】シフト記号表（勤務時間帯）'!$C$6:$L$47,10,FALSE))</f>
        <v>8</v>
      </c>
      <c r="AB22" s="994">
        <f>IF(AB21="","",VLOOKUP(AB21,'【記載例】シフト記号表（勤務時間帯）'!$C$6:$L$47,10,FALSE))</f>
        <v>8</v>
      </c>
      <c r="AC22" s="994">
        <f>IF(AC21="","",VLOOKUP(AC21,'【記載例】シフト記号表（勤務時間帯）'!$C$6:$L$47,10,FALSE))</f>
        <v>8</v>
      </c>
      <c r="AD22" s="994" t="str">
        <f>IF(AD21="","",VLOOKUP(AD21,'【記載例】シフト記号表（勤務時間帯）'!$C$6:$L$47,10,FALSE))</f>
        <v/>
      </c>
      <c r="AE22" s="994" t="str">
        <f>IF(AE21="","",VLOOKUP(AE21,'【記載例】シフト記号表（勤務時間帯）'!$C$6:$L$47,10,FALSE))</f>
        <v/>
      </c>
      <c r="AF22" s="994">
        <f>IF(AF21="","",VLOOKUP(AF21,'【記載例】シフト記号表（勤務時間帯）'!$C$6:$L$47,10,FALSE))</f>
        <v>8</v>
      </c>
      <c r="AG22" s="995">
        <f>IF(AG21="","",VLOOKUP(AG21,'【記載例】シフト記号表（勤務時間帯）'!$C$6:$L$47,10,FALSE))</f>
        <v>8</v>
      </c>
      <c r="AH22" s="993">
        <f>IF(AH21="","",VLOOKUP(AH21,'【記載例】シフト記号表（勤務時間帯）'!$C$6:$L$47,10,FALSE))</f>
        <v>8</v>
      </c>
      <c r="AI22" s="994">
        <f>IF(AI21="","",VLOOKUP(AI21,'【記載例】シフト記号表（勤務時間帯）'!$C$6:$L$47,10,FALSE))</f>
        <v>8</v>
      </c>
      <c r="AJ22" s="994">
        <f>IF(AJ21="","",VLOOKUP(AJ21,'【記載例】シフト記号表（勤務時間帯）'!$C$6:$L$47,10,FALSE))</f>
        <v>8</v>
      </c>
      <c r="AK22" s="994" t="str">
        <f>IF(AK21="","",VLOOKUP(AK21,'【記載例】シフト記号表（勤務時間帯）'!$C$6:$L$47,10,FALSE))</f>
        <v/>
      </c>
      <c r="AL22" s="994" t="str">
        <f>IF(AL21="","",VLOOKUP(AL21,'【記載例】シフト記号表（勤務時間帯）'!$C$6:$L$47,10,FALSE))</f>
        <v/>
      </c>
      <c r="AM22" s="994">
        <f>IF(AM21="","",VLOOKUP(AM21,'【記載例】シフト記号表（勤務時間帯）'!$C$6:$L$47,10,FALSE))</f>
        <v>8</v>
      </c>
      <c r="AN22" s="995">
        <f>IF(AN21="","",VLOOKUP(AN21,'【記載例】シフト記号表（勤務時間帯）'!$C$6:$L$47,10,FALSE))</f>
        <v>8</v>
      </c>
      <c r="AO22" s="993">
        <f>IF(AO21="","",VLOOKUP(AO21,'【記載例】シフト記号表（勤務時間帯）'!$C$6:$L$47,10,FALSE))</f>
        <v>8</v>
      </c>
      <c r="AP22" s="994">
        <f>IF(AP21="","",VLOOKUP(AP21,'【記載例】シフト記号表（勤務時間帯）'!$C$6:$L$47,10,FALSE))</f>
        <v>8</v>
      </c>
      <c r="AQ22" s="994">
        <f>IF(AQ21="","",VLOOKUP(AQ21,'【記載例】シフト記号表（勤務時間帯）'!$C$6:$L$47,10,FALSE))</f>
        <v>8</v>
      </c>
      <c r="AR22" s="994" t="str">
        <f>IF(AR21="","",VLOOKUP(AR21,'【記載例】シフト記号表（勤務時間帯）'!$C$6:$L$47,10,FALSE))</f>
        <v/>
      </c>
      <c r="AS22" s="994" t="str">
        <f>IF(AS21="","",VLOOKUP(AS21,'【記載例】シフト記号表（勤務時間帯）'!$C$6:$L$47,10,FALSE))</f>
        <v/>
      </c>
      <c r="AT22" s="994">
        <f>IF(AT21="","",VLOOKUP(AT21,'【記載例】シフト記号表（勤務時間帯）'!$C$6:$L$47,10,FALSE))</f>
        <v>8</v>
      </c>
      <c r="AU22" s="995">
        <f>IF(AU21="","",VLOOKUP(AU21,'【記載例】シフト記号表（勤務時間帯）'!$C$6:$L$47,10,FALSE))</f>
        <v>8</v>
      </c>
      <c r="AV22" s="993">
        <f>IF(AV21="","",VLOOKUP(AV21,'【記載例】シフト記号表（勤務時間帯）'!$C$6:$L$47,10,FALSE))</f>
        <v>8</v>
      </c>
      <c r="AW22" s="994">
        <f>IF(AW21="","",VLOOKUP(AW21,'【記載例】シフト記号表（勤務時間帯）'!$C$6:$L$47,10,FALSE))</f>
        <v>8</v>
      </c>
      <c r="AX22" s="994">
        <f>IF(AX21="","",VLOOKUP(AX21,'【記載例】シフト記号表（勤務時間帯）'!$C$6:$L$47,10,FALSE))</f>
        <v>8</v>
      </c>
      <c r="AY22" s="994" t="str">
        <f>IF(AY21="","",VLOOKUP(AY21,'【記載例】シフト記号表（勤務時間帯）'!$C$6:$L$47,10,FALSE))</f>
        <v/>
      </c>
      <c r="AZ22" s="994" t="str">
        <f>IF(AZ21="","",VLOOKUP(AZ21,'【記載例】シフト記号表（勤務時間帯）'!$C$6:$L$47,10,FALSE))</f>
        <v/>
      </c>
      <c r="BA22" s="994">
        <f>IF(BA21="","",VLOOKUP(BA21,'【記載例】シフト記号表（勤務時間帯）'!$C$6:$L$47,10,FALSE))</f>
        <v>8</v>
      </c>
      <c r="BB22" s="995">
        <f>IF(BB21="","",VLOOKUP(BB21,'【記載例】シフト記号表（勤務時間帯）'!$C$6:$L$47,10,FALSE))</f>
        <v>8</v>
      </c>
      <c r="BC22" s="993" t="str">
        <f>IF(BC21="","",VLOOKUP(BC21,'【記載例】シフト記号表（勤務時間帯）'!$C$6:$L$47,10,FALSE))</f>
        <v/>
      </c>
      <c r="BD22" s="994" t="str">
        <f>IF(BD21="","",VLOOKUP(BD21,'【記載例】シフト記号表（勤務時間帯）'!$C$6:$L$47,10,FALSE))</f>
        <v/>
      </c>
      <c r="BE22" s="994" t="str">
        <f>IF(BE21="","",VLOOKUP(BE21,'【記載例】シフト記号表（勤務時間帯）'!$C$6:$L$47,10,FALSE))</f>
        <v/>
      </c>
      <c r="BF22" s="996">
        <f>IF($BI$3="４週",SUM(AA22:BB22),IF($BI$3="暦月",SUM(AA22:BE22),""))</f>
        <v>160</v>
      </c>
      <c r="BG22" s="997"/>
      <c r="BH22" s="998">
        <f>IF($BI$3="４週",BF22/4,IF($BI$3="暦月",(BF22/($BI$8/7)),""))</f>
        <v>40</v>
      </c>
      <c r="BI22" s="997"/>
      <c r="BJ22" s="999"/>
      <c r="BK22" s="1000"/>
      <c r="BL22" s="1000"/>
      <c r="BM22" s="1000"/>
      <c r="BN22" s="1001"/>
    </row>
    <row r="23" spans="2:66" ht="20.25" customHeight="1">
      <c r="B23" s="946">
        <f>B21+1</f>
        <v>4</v>
      </c>
      <c r="C23" s="1002"/>
      <c r="D23" s="1003"/>
      <c r="E23" s="858"/>
      <c r="F23" s="978"/>
      <c r="G23" s="1004" t="s">
        <v>892</v>
      </c>
      <c r="H23" s="1005"/>
      <c r="I23" s="981"/>
      <c r="J23" s="982"/>
      <c r="K23" s="981"/>
      <c r="L23" s="982"/>
      <c r="M23" s="1008" t="s">
        <v>893</v>
      </c>
      <c r="N23" s="1009"/>
      <c r="O23" s="1010" t="s">
        <v>894</v>
      </c>
      <c r="P23" s="1011"/>
      <c r="Q23" s="1011"/>
      <c r="R23" s="1005"/>
      <c r="S23" s="987" t="s">
        <v>895</v>
      </c>
      <c r="T23" s="988"/>
      <c r="U23" s="988"/>
      <c r="V23" s="988"/>
      <c r="W23" s="989"/>
      <c r="X23" s="1012" t="s">
        <v>882</v>
      </c>
      <c r="Y23" s="1013"/>
      <c r="Z23" s="1014"/>
      <c r="AA23" s="1015" t="s">
        <v>896</v>
      </c>
      <c r="AB23" s="1016" t="s">
        <v>896</v>
      </c>
      <c r="AC23" s="1016" t="s">
        <v>897</v>
      </c>
      <c r="AD23" s="1016"/>
      <c r="AE23" s="1016"/>
      <c r="AF23" s="1016" t="s">
        <v>896</v>
      </c>
      <c r="AG23" s="1017" t="s">
        <v>896</v>
      </c>
      <c r="AH23" s="1015" t="s">
        <v>896</v>
      </c>
      <c r="AI23" s="1016" t="s">
        <v>896</v>
      </c>
      <c r="AJ23" s="1016" t="s">
        <v>896</v>
      </c>
      <c r="AK23" s="1016"/>
      <c r="AL23" s="1016"/>
      <c r="AM23" s="1016" t="s">
        <v>896</v>
      </c>
      <c r="AN23" s="1017" t="s">
        <v>896</v>
      </c>
      <c r="AO23" s="1015" t="s">
        <v>896</v>
      </c>
      <c r="AP23" s="1016" t="s">
        <v>896</v>
      </c>
      <c r="AQ23" s="1016" t="s">
        <v>896</v>
      </c>
      <c r="AR23" s="1016"/>
      <c r="AS23" s="1016"/>
      <c r="AT23" s="1016" t="s">
        <v>896</v>
      </c>
      <c r="AU23" s="1017" t="s">
        <v>896</v>
      </c>
      <c r="AV23" s="1015" t="s">
        <v>896</v>
      </c>
      <c r="AW23" s="1016" t="s">
        <v>896</v>
      </c>
      <c r="AX23" s="1016" t="s">
        <v>896</v>
      </c>
      <c r="AY23" s="1016"/>
      <c r="AZ23" s="1016"/>
      <c r="BA23" s="1016" t="s">
        <v>896</v>
      </c>
      <c r="BB23" s="1017" t="s">
        <v>896</v>
      </c>
      <c r="BC23" s="1015"/>
      <c r="BD23" s="1016"/>
      <c r="BE23" s="1018"/>
      <c r="BF23" s="1019"/>
      <c r="BG23" s="1020"/>
      <c r="BH23" s="1021"/>
      <c r="BI23" s="1022"/>
      <c r="BJ23" s="1023" t="s">
        <v>898</v>
      </c>
      <c r="BK23" s="1024"/>
      <c r="BL23" s="1024"/>
      <c r="BM23" s="1024"/>
      <c r="BN23" s="1025"/>
    </row>
    <row r="24" spans="2:66" ht="20.25" customHeight="1">
      <c r="B24" s="975"/>
      <c r="C24" s="976"/>
      <c r="D24" s="977"/>
      <c r="E24" s="858"/>
      <c r="F24" s="978"/>
      <c r="G24" s="979"/>
      <c r="H24" s="980"/>
      <c r="I24" s="981"/>
      <c r="J24" s="982" t="str">
        <f>G23</f>
        <v>機能訓練指導員</v>
      </c>
      <c r="K24" s="981"/>
      <c r="L24" s="982" t="str">
        <f>M23</f>
        <v>B</v>
      </c>
      <c r="M24" s="983"/>
      <c r="N24" s="984"/>
      <c r="O24" s="985"/>
      <c r="P24" s="986"/>
      <c r="Q24" s="986"/>
      <c r="R24" s="980"/>
      <c r="S24" s="987"/>
      <c r="T24" s="988"/>
      <c r="U24" s="988"/>
      <c r="V24" s="988"/>
      <c r="W24" s="989"/>
      <c r="X24" s="990" t="s">
        <v>885</v>
      </c>
      <c r="Y24" s="991"/>
      <c r="Z24" s="992"/>
      <c r="AA24" s="993">
        <f>IF(AA23="","",VLOOKUP(AA23,'【記載例】シフト記号表（勤務時間帯）'!$C$6:$L$47,10,FALSE))</f>
        <v>4.0000000000000009</v>
      </c>
      <c r="AB24" s="994">
        <f>IF(AB23="","",VLOOKUP(AB23,'【記載例】シフト記号表（勤務時間帯）'!$C$6:$L$47,10,FALSE))</f>
        <v>4.0000000000000009</v>
      </c>
      <c r="AC24" s="994">
        <f>IF(AC23="","",VLOOKUP(AC23,'【記載例】シフト記号表（勤務時間帯）'!$C$6:$L$47,10,FALSE))</f>
        <v>4.0000000000000009</v>
      </c>
      <c r="AD24" s="994" t="str">
        <f>IF(AD23="","",VLOOKUP(AD23,'【記載例】シフト記号表（勤務時間帯）'!$C$6:$L$47,10,FALSE))</f>
        <v/>
      </c>
      <c r="AE24" s="994" t="str">
        <f>IF(AE23="","",VLOOKUP(AE23,'【記載例】シフト記号表（勤務時間帯）'!$C$6:$L$47,10,FALSE))</f>
        <v/>
      </c>
      <c r="AF24" s="994">
        <f>IF(AF23="","",VLOOKUP(AF23,'【記載例】シフト記号表（勤務時間帯）'!$C$6:$L$47,10,FALSE))</f>
        <v>4.0000000000000009</v>
      </c>
      <c r="AG24" s="995">
        <f>IF(AG23="","",VLOOKUP(AG23,'【記載例】シフト記号表（勤務時間帯）'!$C$6:$L$47,10,FALSE))</f>
        <v>4.0000000000000009</v>
      </c>
      <c r="AH24" s="993">
        <f>IF(AH23="","",VLOOKUP(AH23,'【記載例】シフト記号表（勤務時間帯）'!$C$6:$L$47,10,FALSE))</f>
        <v>4.0000000000000009</v>
      </c>
      <c r="AI24" s="994">
        <f>IF(AI23="","",VLOOKUP(AI23,'【記載例】シフト記号表（勤務時間帯）'!$C$6:$L$47,10,FALSE))</f>
        <v>4.0000000000000009</v>
      </c>
      <c r="AJ24" s="994">
        <f>IF(AJ23="","",VLOOKUP(AJ23,'【記載例】シフト記号表（勤務時間帯）'!$C$6:$L$47,10,FALSE))</f>
        <v>4.0000000000000009</v>
      </c>
      <c r="AK24" s="994" t="str">
        <f>IF(AK23="","",VLOOKUP(AK23,'【記載例】シフト記号表（勤務時間帯）'!$C$6:$L$47,10,FALSE))</f>
        <v/>
      </c>
      <c r="AL24" s="994" t="str">
        <f>IF(AL23="","",VLOOKUP(AL23,'【記載例】シフト記号表（勤務時間帯）'!$C$6:$L$47,10,FALSE))</f>
        <v/>
      </c>
      <c r="AM24" s="994">
        <f>IF(AM23="","",VLOOKUP(AM23,'【記載例】シフト記号表（勤務時間帯）'!$C$6:$L$47,10,FALSE))</f>
        <v>4.0000000000000009</v>
      </c>
      <c r="AN24" s="995">
        <f>IF(AN23="","",VLOOKUP(AN23,'【記載例】シフト記号表（勤務時間帯）'!$C$6:$L$47,10,FALSE))</f>
        <v>4.0000000000000009</v>
      </c>
      <c r="AO24" s="993">
        <f>IF(AO23="","",VLOOKUP(AO23,'【記載例】シフト記号表（勤務時間帯）'!$C$6:$L$47,10,FALSE))</f>
        <v>4.0000000000000009</v>
      </c>
      <c r="AP24" s="994">
        <f>IF(AP23="","",VLOOKUP(AP23,'【記載例】シフト記号表（勤務時間帯）'!$C$6:$L$47,10,FALSE))</f>
        <v>4.0000000000000009</v>
      </c>
      <c r="AQ24" s="994">
        <f>IF(AQ23="","",VLOOKUP(AQ23,'【記載例】シフト記号表（勤務時間帯）'!$C$6:$L$47,10,FALSE))</f>
        <v>4.0000000000000009</v>
      </c>
      <c r="AR24" s="994" t="str">
        <f>IF(AR23="","",VLOOKUP(AR23,'【記載例】シフト記号表（勤務時間帯）'!$C$6:$L$47,10,FALSE))</f>
        <v/>
      </c>
      <c r="AS24" s="994" t="str">
        <f>IF(AS23="","",VLOOKUP(AS23,'【記載例】シフト記号表（勤務時間帯）'!$C$6:$L$47,10,FALSE))</f>
        <v/>
      </c>
      <c r="AT24" s="994">
        <f>IF(AT23="","",VLOOKUP(AT23,'【記載例】シフト記号表（勤務時間帯）'!$C$6:$L$47,10,FALSE))</f>
        <v>4.0000000000000009</v>
      </c>
      <c r="AU24" s="995">
        <f>IF(AU23="","",VLOOKUP(AU23,'【記載例】シフト記号表（勤務時間帯）'!$C$6:$L$47,10,FALSE))</f>
        <v>4.0000000000000009</v>
      </c>
      <c r="AV24" s="993">
        <f>IF(AV23="","",VLOOKUP(AV23,'【記載例】シフト記号表（勤務時間帯）'!$C$6:$L$47,10,FALSE))</f>
        <v>4.0000000000000009</v>
      </c>
      <c r="AW24" s="994">
        <f>IF(AW23="","",VLOOKUP(AW23,'【記載例】シフト記号表（勤務時間帯）'!$C$6:$L$47,10,FALSE))</f>
        <v>4.0000000000000009</v>
      </c>
      <c r="AX24" s="994">
        <f>IF(AX23="","",VLOOKUP(AX23,'【記載例】シフト記号表（勤務時間帯）'!$C$6:$L$47,10,FALSE))</f>
        <v>4.0000000000000009</v>
      </c>
      <c r="AY24" s="994" t="str">
        <f>IF(AY23="","",VLOOKUP(AY23,'【記載例】シフト記号表（勤務時間帯）'!$C$6:$L$47,10,FALSE))</f>
        <v/>
      </c>
      <c r="AZ24" s="994" t="str">
        <f>IF(AZ23="","",VLOOKUP(AZ23,'【記載例】シフト記号表（勤務時間帯）'!$C$6:$L$47,10,FALSE))</f>
        <v/>
      </c>
      <c r="BA24" s="994">
        <f>IF(BA23="","",VLOOKUP(BA23,'【記載例】シフト記号表（勤務時間帯）'!$C$6:$L$47,10,FALSE))</f>
        <v>4.0000000000000009</v>
      </c>
      <c r="BB24" s="995">
        <f>IF(BB23="","",VLOOKUP(BB23,'【記載例】シフト記号表（勤務時間帯）'!$C$6:$L$47,10,FALSE))</f>
        <v>4.0000000000000009</v>
      </c>
      <c r="BC24" s="993" t="str">
        <f>IF(BC23="","",VLOOKUP(BC23,'【記載例】シフト記号表（勤務時間帯）'!$C$6:$L$47,10,FALSE))</f>
        <v/>
      </c>
      <c r="BD24" s="994" t="str">
        <f>IF(BD23="","",VLOOKUP(BD23,'【記載例】シフト記号表（勤務時間帯）'!$C$6:$L$47,10,FALSE))</f>
        <v/>
      </c>
      <c r="BE24" s="994" t="str">
        <f>IF(BE23="","",VLOOKUP(BE23,'【記載例】シフト記号表（勤務時間帯）'!$C$6:$L$47,10,FALSE))</f>
        <v/>
      </c>
      <c r="BF24" s="996">
        <f>IF($BI$3="４週",SUM(AA24:BB24),IF($BI$3="暦月",SUM(AA24:BE24),""))</f>
        <v>80.000000000000014</v>
      </c>
      <c r="BG24" s="997"/>
      <c r="BH24" s="998">
        <f>IF($BI$3="４週",BF24/4,IF($BI$3="暦月",(BF24/($BI$8/7)),""))</f>
        <v>20.000000000000004</v>
      </c>
      <c r="BI24" s="997"/>
      <c r="BJ24" s="999"/>
      <c r="BK24" s="1000"/>
      <c r="BL24" s="1000"/>
      <c r="BM24" s="1000"/>
      <c r="BN24" s="1001"/>
    </row>
    <row r="25" spans="2:66" ht="20.25" customHeight="1">
      <c r="B25" s="946">
        <f>B23+1</f>
        <v>5</v>
      </c>
      <c r="C25" s="1002"/>
      <c r="D25" s="1003"/>
      <c r="E25" s="858"/>
      <c r="F25" s="978"/>
      <c r="G25" s="1004" t="s">
        <v>899</v>
      </c>
      <c r="H25" s="1005"/>
      <c r="I25" s="981"/>
      <c r="J25" s="982"/>
      <c r="K25" s="981"/>
      <c r="L25" s="982"/>
      <c r="M25" s="1008" t="s">
        <v>887</v>
      </c>
      <c r="N25" s="1009"/>
      <c r="O25" s="1010" t="s">
        <v>900</v>
      </c>
      <c r="P25" s="1011"/>
      <c r="Q25" s="1011"/>
      <c r="R25" s="1005"/>
      <c r="S25" s="987" t="s">
        <v>901</v>
      </c>
      <c r="T25" s="988"/>
      <c r="U25" s="988"/>
      <c r="V25" s="988"/>
      <c r="W25" s="989"/>
      <c r="X25" s="1012" t="s">
        <v>882</v>
      </c>
      <c r="Y25" s="1013"/>
      <c r="Z25" s="1014"/>
      <c r="AA25" s="1015" t="s">
        <v>889</v>
      </c>
      <c r="AB25" s="1016" t="s">
        <v>889</v>
      </c>
      <c r="AC25" s="1016" t="s">
        <v>889</v>
      </c>
      <c r="AD25" s="1016"/>
      <c r="AE25" s="1016"/>
      <c r="AF25" s="1016" t="s">
        <v>889</v>
      </c>
      <c r="AG25" s="1017" t="s">
        <v>889</v>
      </c>
      <c r="AH25" s="1015" t="s">
        <v>889</v>
      </c>
      <c r="AI25" s="1016" t="s">
        <v>889</v>
      </c>
      <c r="AJ25" s="1016" t="s">
        <v>889</v>
      </c>
      <c r="AK25" s="1016"/>
      <c r="AL25" s="1016"/>
      <c r="AM25" s="1016" t="s">
        <v>889</v>
      </c>
      <c r="AN25" s="1017" t="s">
        <v>889</v>
      </c>
      <c r="AO25" s="1015" t="s">
        <v>889</v>
      </c>
      <c r="AP25" s="1016" t="s">
        <v>889</v>
      </c>
      <c r="AQ25" s="1016" t="s">
        <v>889</v>
      </c>
      <c r="AR25" s="1016"/>
      <c r="AS25" s="1016"/>
      <c r="AT25" s="1016" t="s">
        <v>889</v>
      </c>
      <c r="AU25" s="1017" t="s">
        <v>889</v>
      </c>
      <c r="AV25" s="1015" t="s">
        <v>889</v>
      </c>
      <c r="AW25" s="1016" t="s">
        <v>889</v>
      </c>
      <c r="AX25" s="1016" t="s">
        <v>889</v>
      </c>
      <c r="AY25" s="1016"/>
      <c r="AZ25" s="1016"/>
      <c r="BA25" s="1016" t="s">
        <v>889</v>
      </c>
      <c r="BB25" s="1017" t="s">
        <v>889</v>
      </c>
      <c r="BC25" s="1015"/>
      <c r="BD25" s="1016"/>
      <c r="BE25" s="1018"/>
      <c r="BF25" s="1019"/>
      <c r="BG25" s="1020"/>
      <c r="BH25" s="1021"/>
      <c r="BI25" s="1022"/>
      <c r="BJ25" s="1023"/>
      <c r="BK25" s="1024"/>
      <c r="BL25" s="1024"/>
      <c r="BM25" s="1024"/>
      <c r="BN25" s="1025"/>
    </row>
    <row r="26" spans="2:66" ht="20.25" customHeight="1">
      <c r="B26" s="975"/>
      <c r="C26" s="976"/>
      <c r="D26" s="977"/>
      <c r="E26" s="858"/>
      <c r="F26" s="978"/>
      <c r="G26" s="979"/>
      <c r="H26" s="980"/>
      <c r="I26" s="981"/>
      <c r="J26" s="982" t="str">
        <f>G25</f>
        <v>栄養士</v>
      </c>
      <c r="K26" s="981"/>
      <c r="L26" s="982" t="str">
        <f>M25</f>
        <v>C</v>
      </c>
      <c r="M26" s="983"/>
      <c r="N26" s="984"/>
      <c r="O26" s="985"/>
      <c r="P26" s="986"/>
      <c r="Q26" s="986"/>
      <c r="R26" s="980"/>
      <c r="S26" s="987"/>
      <c r="T26" s="988"/>
      <c r="U26" s="988"/>
      <c r="V26" s="988"/>
      <c r="W26" s="989"/>
      <c r="X26" s="1026" t="s">
        <v>885</v>
      </c>
      <c r="Y26" s="1027"/>
      <c r="Z26" s="1028"/>
      <c r="AA26" s="993">
        <f>IF(AA25="","",VLOOKUP(AA25,'【記載例】シフト記号表（勤務時間帯）'!$C$6:$L$47,10,FALSE))</f>
        <v>3.9999999999999991</v>
      </c>
      <c r="AB26" s="994">
        <f>IF(AB25="","",VLOOKUP(AB25,'【記載例】シフト記号表（勤務時間帯）'!$C$6:$L$47,10,FALSE))</f>
        <v>3.9999999999999991</v>
      </c>
      <c r="AC26" s="994">
        <f>IF(AC25="","",VLOOKUP(AC25,'【記載例】シフト記号表（勤務時間帯）'!$C$6:$L$47,10,FALSE))</f>
        <v>3.9999999999999991</v>
      </c>
      <c r="AD26" s="994" t="str">
        <f>IF(AD25="","",VLOOKUP(AD25,'【記載例】シフト記号表（勤務時間帯）'!$C$6:$L$47,10,FALSE))</f>
        <v/>
      </c>
      <c r="AE26" s="994" t="str">
        <f>IF(AE25="","",VLOOKUP(AE25,'【記載例】シフト記号表（勤務時間帯）'!$C$6:$L$47,10,FALSE))</f>
        <v/>
      </c>
      <c r="AF26" s="994">
        <f>IF(AF25="","",VLOOKUP(AF25,'【記載例】シフト記号表（勤務時間帯）'!$C$6:$L$47,10,FALSE))</f>
        <v>3.9999999999999991</v>
      </c>
      <c r="AG26" s="995">
        <f>IF(AG25="","",VLOOKUP(AG25,'【記載例】シフト記号表（勤務時間帯）'!$C$6:$L$47,10,FALSE))</f>
        <v>3.9999999999999991</v>
      </c>
      <c r="AH26" s="993">
        <f>IF(AH25="","",VLOOKUP(AH25,'【記載例】シフト記号表（勤務時間帯）'!$C$6:$L$47,10,FALSE))</f>
        <v>3.9999999999999991</v>
      </c>
      <c r="AI26" s="994">
        <f>IF(AI25="","",VLOOKUP(AI25,'【記載例】シフト記号表（勤務時間帯）'!$C$6:$L$47,10,FALSE))</f>
        <v>3.9999999999999991</v>
      </c>
      <c r="AJ26" s="994">
        <f>IF(AJ25="","",VLOOKUP(AJ25,'【記載例】シフト記号表（勤務時間帯）'!$C$6:$L$47,10,FALSE))</f>
        <v>3.9999999999999991</v>
      </c>
      <c r="AK26" s="994" t="str">
        <f>IF(AK25="","",VLOOKUP(AK25,'【記載例】シフト記号表（勤務時間帯）'!$C$6:$L$47,10,FALSE))</f>
        <v/>
      </c>
      <c r="AL26" s="994" t="str">
        <f>IF(AL25="","",VLOOKUP(AL25,'【記載例】シフト記号表（勤務時間帯）'!$C$6:$L$47,10,FALSE))</f>
        <v/>
      </c>
      <c r="AM26" s="994">
        <f>IF(AM25="","",VLOOKUP(AM25,'【記載例】シフト記号表（勤務時間帯）'!$C$6:$L$47,10,FALSE))</f>
        <v>3.9999999999999991</v>
      </c>
      <c r="AN26" s="995">
        <f>IF(AN25="","",VLOOKUP(AN25,'【記載例】シフト記号表（勤務時間帯）'!$C$6:$L$47,10,FALSE))</f>
        <v>3.9999999999999991</v>
      </c>
      <c r="AO26" s="993">
        <f>IF(AO25="","",VLOOKUP(AO25,'【記載例】シフト記号表（勤務時間帯）'!$C$6:$L$47,10,FALSE))</f>
        <v>3.9999999999999991</v>
      </c>
      <c r="AP26" s="994">
        <f>IF(AP25="","",VLOOKUP(AP25,'【記載例】シフト記号表（勤務時間帯）'!$C$6:$L$47,10,FALSE))</f>
        <v>3.9999999999999991</v>
      </c>
      <c r="AQ26" s="994">
        <f>IF(AQ25="","",VLOOKUP(AQ25,'【記載例】シフト記号表（勤務時間帯）'!$C$6:$L$47,10,FALSE))</f>
        <v>3.9999999999999991</v>
      </c>
      <c r="AR26" s="994" t="str">
        <f>IF(AR25="","",VLOOKUP(AR25,'【記載例】シフト記号表（勤務時間帯）'!$C$6:$L$47,10,FALSE))</f>
        <v/>
      </c>
      <c r="AS26" s="994" t="str">
        <f>IF(AS25="","",VLOOKUP(AS25,'【記載例】シフト記号表（勤務時間帯）'!$C$6:$L$47,10,FALSE))</f>
        <v/>
      </c>
      <c r="AT26" s="994">
        <f>IF(AT25="","",VLOOKUP(AT25,'【記載例】シフト記号表（勤務時間帯）'!$C$6:$L$47,10,FALSE))</f>
        <v>3.9999999999999991</v>
      </c>
      <c r="AU26" s="995">
        <f>IF(AU25="","",VLOOKUP(AU25,'【記載例】シフト記号表（勤務時間帯）'!$C$6:$L$47,10,FALSE))</f>
        <v>3.9999999999999991</v>
      </c>
      <c r="AV26" s="993">
        <f>IF(AV25="","",VLOOKUP(AV25,'【記載例】シフト記号表（勤務時間帯）'!$C$6:$L$47,10,FALSE))</f>
        <v>3.9999999999999991</v>
      </c>
      <c r="AW26" s="994">
        <f>IF(AW25="","",VLOOKUP(AW25,'【記載例】シフト記号表（勤務時間帯）'!$C$6:$L$47,10,FALSE))</f>
        <v>3.9999999999999991</v>
      </c>
      <c r="AX26" s="994">
        <f>IF(AX25="","",VLOOKUP(AX25,'【記載例】シフト記号表（勤務時間帯）'!$C$6:$L$47,10,FALSE))</f>
        <v>3.9999999999999991</v>
      </c>
      <c r="AY26" s="994" t="str">
        <f>IF(AY25="","",VLOOKUP(AY25,'【記載例】シフト記号表（勤務時間帯）'!$C$6:$L$47,10,FALSE))</f>
        <v/>
      </c>
      <c r="AZ26" s="994" t="str">
        <f>IF(AZ25="","",VLOOKUP(AZ25,'【記載例】シフト記号表（勤務時間帯）'!$C$6:$L$47,10,FALSE))</f>
        <v/>
      </c>
      <c r="BA26" s="994">
        <f>IF(BA25="","",VLOOKUP(BA25,'【記載例】シフト記号表（勤務時間帯）'!$C$6:$L$47,10,FALSE))</f>
        <v>3.9999999999999991</v>
      </c>
      <c r="BB26" s="995">
        <f>IF(BB25="","",VLOOKUP(BB25,'【記載例】シフト記号表（勤務時間帯）'!$C$6:$L$47,10,FALSE))</f>
        <v>3.9999999999999991</v>
      </c>
      <c r="BC26" s="993" t="str">
        <f>IF(BC25="","",VLOOKUP(BC25,'【記載例】シフト記号表（勤務時間帯）'!$C$6:$L$47,10,FALSE))</f>
        <v/>
      </c>
      <c r="BD26" s="994" t="str">
        <f>IF(BD25="","",VLOOKUP(BD25,'【記載例】シフト記号表（勤務時間帯）'!$C$6:$L$47,10,FALSE))</f>
        <v/>
      </c>
      <c r="BE26" s="994" t="str">
        <f>IF(BE25="","",VLOOKUP(BE25,'【記載例】シフト記号表（勤務時間帯）'!$C$6:$L$47,10,FALSE))</f>
        <v/>
      </c>
      <c r="BF26" s="996">
        <f>IF($BI$3="４週",SUM(AA26:BB26),IF($BI$3="暦月",SUM(AA26:BE26),""))</f>
        <v>79.999999999999986</v>
      </c>
      <c r="BG26" s="997"/>
      <c r="BH26" s="998">
        <f>IF($BI$3="４週",BF26/4,IF($BI$3="暦月",(BF26/($BI$8/7)),""))</f>
        <v>19.999999999999996</v>
      </c>
      <c r="BI26" s="997"/>
      <c r="BJ26" s="999"/>
      <c r="BK26" s="1000"/>
      <c r="BL26" s="1000"/>
      <c r="BM26" s="1000"/>
      <c r="BN26" s="1001"/>
    </row>
    <row r="27" spans="2:66" ht="20.25" customHeight="1">
      <c r="B27" s="946">
        <f>B25+1</f>
        <v>6</v>
      </c>
      <c r="C27" s="1002"/>
      <c r="D27" s="1003"/>
      <c r="E27" s="858"/>
      <c r="F27" s="978"/>
      <c r="G27" s="1004" t="s">
        <v>902</v>
      </c>
      <c r="H27" s="1005"/>
      <c r="I27" s="981"/>
      <c r="J27" s="982"/>
      <c r="K27" s="981"/>
      <c r="L27" s="982"/>
      <c r="M27" s="1008" t="s">
        <v>879</v>
      </c>
      <c r="N27" s="1009"/>
      <c r="O27" s="1010" t="s">
        <v>902</v>
      </c>
      <c r="P27" s="1011"/>
      <c r="Q27" s="1011"/>
      <c r="R27" s="1005"/>
      <c r="S27" s="987" t="s">
        <v>903</v>
      </c>
      <c r="T27" s="988"/>
      <c r="U27" s="988"/>
      <c r="V27" s="988"/>
      <c r="W27" s="989"/>
      <c r="X27" s="1029" t="s">
        <v>882</v>
      </c>
      <c r="Z27" s="1030"/>
      <c r="AA27" s="1015" t="s">
        <v>883</v>
      </c>
      <c r="AB27" s="1016" t="s">
        <v>883</v>
      </c>
      <c r="AC27" s="1016" t="s">
        <v>904</v>
      </c>
      <c r="AD27" s="1016" t="s">
        <v>904</v>
      </c>
      <c r="AE27" s="1016"/>
      <c r="AF27" s="1016" t="s">
        <v>905</v>
      </c>
      <c r="AG27" s="1017"/>
      <c r="AH27" s="1015"/>
      <c r="AI27" s="1016" t="s">
        <v>883</v>
      </c>
      <c r="AJ27" s="1016" t="s">
        <v>883</v>
      </c>
      <c r="AK27" s="1016" t="s">
        <v>904</v>
      </c>
      <c r="AL27" s="1016" t="s">
        <v>904</v>
      </c>
      <c r="AM27" s="1016"/>
      <c r="AN27" s="1017" t="s">
        <v>905</v>
      </c>
      <c r="AO27" s="1015" t="s">
        <v>905</v>
      </c>
      <c r="AP27" s="1016"/>
      <c r="AQ27" s="1016" t="s">
        <v>883</v>
      </c>
      <c r="AR27" s="1016" t="s">
        <v>883</v>
      </c>
      <c r="AS27" s="1016" t="s">
        <v>904</v>
      </c>
      <c r="AT27" s="1016" t="s">
        <v>904</v>
      </c>
      <c r="AU27" s="1017"/>
      <c r="AV27" s="1015" t="s">
        <v>905</v>
      </c>
      <c r="AW27" s="1016"/>
      <c r="AX27" s="1016"/>
      <c r="AY27" s="1016" t="s">
        <v>883</v>
      </c>
      <c r="AZ27" s="1016" t="s">
        <v>883</v>
      </c>
      <c r="BA27" s="1016" t="s">
        <v>904</v>
      </c>
      <c r="BB27" s="1017" t="s">
        <v>904</v>
      </c>
      <c r="BC27" s="1015"/>
      <c r="BD27" s="1016"/>
      <c r="BE27" s="1018"/>
      <c r="BF27" s="1019"/>
      <c r="BG27" s="1020"/>
      <c r="BH27" s="1021"/>
      <c r="BI27" s="1022"/>
      <c r="BJ27" s="1023"/>
      <c r="BK27" s="1024"/>
      <c r="BL27" s="1024"/>
      <c r="BM27" s="1024"/>
      <c r="BN27" s="1025"/>
    </row>
    <row r="28" spans="2:66" ht="20.25" customHeight="1">
      <c r="B28" s="975"/>
      <c r="C28" s="976"/>
      <c r="D28" s="977"/>
      <c r="E28" s="858"/>
      <c r="F28" s="978"/>
      <c r="G28" s="979"/>
      <c r="H28" s="980"/>
      <c r="I28" s="981"/>
      <c r="J28" s="982" t="str">
        <f>G27</f>
        <v>介護支援専門員</v>
      </c>
      <c r="K28" s="981"/>
      <c r="L28" s="982" t="str">
        <f>M27</f>
        <v>A</v>
      </c>
      <c r="M28" s="983"/>
      <c r="N28" s="984"/>
      <c r="O28" s="985"/>
      <c r="P28" s="986"/>
      <c r="Q28" s="986"/>
      <c r="R28" s="980"/>
      <c r="S28" s="987"/>
      <c r="T28" s="988"/>
      <c r="U28" s="988"/>
      <c r="V28" s="988"/>
      <c r="W28" s="989"/>
      <c r="X28" s="990" t="s">
        <v>885</v>
      </c>
      <c r="Y28" s="991"/>
      <c r="Z28" s="992"/>
      <c r="AA28" s="993">
        <f>IF(AA27="","",VLOOKUP(AA27,'【記載例】シフト記号表（勤務時間帯）'!$C$6:$L$47,10,FALSE))</f>
        <v>8</v>
      </c>
      <c r="AB28" s="994">
        <f>IF(AB27="","",VLOOKUP(AB27,'【記載例】シフト記号表（勤務時間帯）'!$C$6:$L$47,10,FALSE))</f>
        <v>8</v>
      </c>
      <c r="AC28" s="994">
        <f>IF(AC27="","",VLOOKUP(AC27,'【記載例】シフト記号表（勤務時間帯）'!$C$6:$L$47,10,FALSE))</f>
        <v>7.9999999999999982</v>
      </c>
      <c r="AD28" s="994">
        <f>IF(AD27="","",VLOOKUP(AD27,'【記載例】シフト記号表（勤務時間帯）'!$C$6:$L$47,10,FALSE))</f>
        <v>7.9999999999999982</v>
      </c>
      <c r="AE28" s="994" t="str">
        <f>IF(AE27="","",VLOOKUP(AE27,'【記載例】シフト記号表（勤務時間帯）'!$C$6:$L$47,10,FALSE))</f>
        <v/>
      </c>
      <c r="AF28" s="994">
        <f>IF(AF27="","",VLOOKUP(AF27,'【記載例】シフト記号表（勤務時間帯）'!$C$6:$L$47,10,FALSE))</f>
        <v>8</v>
      </c>
      <c r="AG28" s="995" t="str">
        <f>IF(AG27="","",VLOOKUP(AG27,'【記載例】シフト記号表（勤務時間帯）'!$C$6:$L$47,10,FALSE))</f>
        <v/>
      </c>
      <c r="AH28" s="993" t="str">
        <f>IF(AH27="","",VLOOKUP(AH27,'【記載例】シフト記号表（勤務時間帯）'!$C$6:$L$47,10,FALSE))</f>
        <v/>
      </c>
      <c r="AI28" s="994">
        <f>IF(AI27="","",VLOOKUP(AI27,'【記載例】シフト記号表（勤務時間帯）'!$C$6:$L$47,10,FALSE))</f>
        <v>8</v>
      </c>
      <c r="AJ28" s="994">
        <f>IF(AJ27="","",VLOOKUP(AJ27,'【記載例】シフト記号表（勤務時間帯）'!$C$6:$L$47,10,FALSE))</f>
        <v>8</v>
      </c>
      <c r="AK28" s="994">
        <f>IF(AK27="","",VLOOKUP(AK27,'【記載例】シフト記号表（勤務時間帯）'!$C$6:$L$47,10,FALSE))</f>
        <v>7.9999999999999982</v>
      </c>
      <c r="AL28" s="994">
        <f>IF(AL27="","",VLOOKUP(AL27,'【記載例】シフト記号表（勤務時間帯）'!$C$6:$L$47,10,FALSE))</f>
        <v>7.9999999999999982</v>
      </c>
      <c r="AM28" s="994" t="str">
        <f>IF(AM27="","",VLOOKUP(AM27,'【記載例】シフト記号表（勤務時間帯）'!$C$6:$L$47,10,FALSE))</f>
        <v/>
      </c>
      <c r="AN28" s="995">
        <f>IF(AN27="","",VLOOKUP(AN27,'【記載例】シフト記号表（勤務時間帯）'!$C$6:$L$47,10,FALSE))</f>
        <v>8</v>
      </c>
      <c r="AO28" s="993">
        <f>IF(AO27="","",VLOOKUP(AO27,'【記載例】シフト記号表（勤務時間帯）'!$C$6:$L$47,10,FALSE))</f>
        <v>8</v>
      </c>
      <c r="AP28" s="994" t="str">
        <f>IF(AP27="","",VLOOKUP(AP27,'【記載例】シフト記号表（勤務時間帯）'!$C$6:$L$47,10,FALSE))</f>
        <v/>
      </c>
      <c r="AQ28" s="994">
        <f>IF(AQ27="","",VLOOKUP(AQ27,'【記載例】シフト記号表（勤務時間帯）'!$C$6:$L$47,10,FALSE))</f>
        <v>8</v>
      </c>
      <c r="AR28" s="994">
        <f>IF(AR27="","",VLOOKUP(AR27,'【記載例】シフト記号表（勤務時間帯）'!$C$6:$L$47,10,FALSE))</f>
        <v>8</v>
      </c>
      <c r="AS28" s="994">
        <f>IF(AS27="","",VLOOKUP(AS27,'【記載例】シフト記号表（勤務時間帯）'!$C$6:$L$47,10,FALSE))</f>
        <v>7.9999999999999982</v>
      </c>
      <c r="AT28" s="994">
        <f>IF(AT27="","",VLOOKUP(AT27,'【記載例】シフト記号表（勤務時間帯）'!$C$6:$L$47,10,FALSE))</f>
        <v>7.9999999999999982</v>
      </c>
      <c r="AU28" s="995" t="str">
        <f>IF(AU27="","",VLOOKUP(AU27,'【記載例】シフト記号表（勤務時間帯）'!$C$6:$L$47,10,FALSE))</f>
        <v/>
      </c>
      <c r="AV28" s="993">
        <f>IF(AV27="","",VLOOKUP(AV27,'【記載例】シフト記号表（勤務時間帯）'!$C$6:$L$47,10,FALSE))</f>
        <v>8</v>
      </c>
      <c r="AW28" s="994" t="str">
        <f>IF(AW27="","",VLOOKUP(AW27,'【記載例】シフト記号表（勤務時間帯）'!$C$6:$L$47,10,FALSE))</f>
        <v/>
      </c>
      <c r="AX28" s="994" t="str">
        <f>IF(AX27="","",VLOOKUP(AX27,'【記載例】シフト記号表（勤務時間帯）'!$C$6:$L$47,10,FALSE))</f>
        <v/>
      </c>
      <c r="AY28" s="994">
        <f>IF(AY27="","",VLOOKUP(AY27,'【記載例】シフト記号表（勤務時間帯）'!$C$6:$L$47,10,FALSE))</f>
        <v>8</v>
      </c>
      <c r="AZ28" s="994">
        <f>IF(AZ27="","",VLOOKUP(AZ27,'【記載例】シフト記号表（勤務時間帯）'!$C$6:$L$47,10,FALSE))</f>
        <v>8</v>
      </c>
      <c r="BA28" s="994">
        <f>IF(BA27="","",VLOOKUP(BA27,'【記載例】シフト記号表（勤務時間帯）'!$C$6:$L$47,10,FALSE))</f>
        <v>7.9999999999999982</v>
      </c>
      <c r="BB28" s="995">
        <f>IF(BB27="","",VLOOKUP(BB27,'【記載例】シフト記号表（勤務時間帯）'!$C$6:$L$47,10,FALSE))</f>
        <v>7.9999999999999982</v>
      </c>
      <c r="BC28" s="993" t="str">
        <f>IF(BC27="","",VLOOKUP(BC27,'【記載例】シフト記号表（勤務時間帯）'!$C$6:$L$47,10,FALSE))</f>
        <v/>
      </c>
      <c r="BD28" s="994" t="str">
        <f>IF(BD27="","",VLOOKUP(BD27,'【記載例】シフト記号表（勤務時間帯）'!$C$6:$L$47,10,FALSE))</f>
        <v/>
      </c>
      <c r="BE28" s="994" t="str">
        <f>IF(BE27="","",VLOOKUP(BE27,'【記載例】シフト記号表（勤務時間帯）'!$C$6:$L$47,10,FALSE))</f>
        <v/>
      </c>
      <c r="BF28" s="996">
        <f>IF($BI$3="４週",SUM(AA28:BB28),IF($BI$3="暦月",SUM(AA28:BE28),""))</f>
        <v>160</v>
      </c>
      <c r="BG28" s="997"/>
      <c r="BH28" s="998">
        <f>IF($BI$3="４週",BF28/4,IF($BI$3="暦月",(BF28/($BI$8/7)),""))</f>
        <v>40</v>
      </c>
      <c r="BI28" s="997"/>
      <c r="BJ28" s="999"/>
      <c r="BK28" s="1000"/>
      <c r="BL28" s="1000"/>
      <c r="BM28" s="1000"/>
      <c r="BN28" s="1001"/>
    </row>
    <row r="29" spans="2:66" ht="20.25" customHeight="1">
      <c r="B29" s="946">
        <f>B27+1</f>
        <v>7</v>
      </c>
      <c r="C29" s="1002"/>
      <c r="D29" s="1003"/>
      <c r="E29" s="858"/>
      <c r="F29" s="978"/>
      <c r="G29" s="1004" t="s">
        <v>906</v>
      </c>
      <c r="H29" s="1005"/>
      <c r="I29" s="981"/>
      <c r="J29" s="982"/>
      <c r="K29" s="981"/>
      <c r="L29" s="982"/>
      <c r="M29" s="1008" t="s">
        <v>893</v>
      </c>
      <c r="N29" s="1009"/>
      <c r="O29" s="1010" t="s">
        <v>907</v>
      </c>
      <c r="P29" s="1011"/>
      <c r="Q29" s="1011"/>
      <c r="R29" s="1005"/>
      <c r="S29" s="987" t="s">
        <v>895</v>
      </c>
      <c r="T29" s="988"/>
      <c r="U29" s="988"/>
      <c r="V29" s="988"/>
      <c r="W29" s="989"/>
      <c r="X29" s="1012" t="s">
        <v>882</v>
      </c>
      <c r="Y29" s="1013"/>
      <c r="Z29" s="1014"/>
      <c r="AA29" s="1015" t="s">
        <v>889</v>
      </c>
      <c r="AB29" s="1016" t="s">
        <v>889</v>
      </c>
      <c r="AC29" s="1016" t="s">
        <v>889</v>
      </c>
      <c r="AD29" s="1016"/>
      <c r="AE29" s="1016"/>
      <c r="AF29" s="1016" t="s">
        <v>889</v>
      </c>
      <c r="AG29" s="1017" t="s">
        <v>889</v>
      </c>
      <c r="AH29" s="1015" t="s">
        <v>889</v>
      </c>
      <c r="AI29" s="1016" t="s">
        <v>889</v>
      </c>
      <c r="AJ29" s="1016" t="s">
        <v>889</v>
      </c>
      <c r="AK29" s="1016"/>
      <c r="AL29" s="1016"/>
      <c r="AM29" s="1016" t="s">
        <v>889</v>
      </c>
      <c r="AN29" s="1017" t="s">
        <v>889</v>
      </c>
      <c r="AO29" s="1015" t="s">
        <v>889</v>
      </c>
      <c r="AP29" s="1016" t="s">
        <v>889</v>
      </c>
      <c r="AQ29" s="1016" t="s">
        <v>889</v>
      </c>
      <c r="AR29" s="1016"/>
      <c r="AS29" s="1016"/>
      <c r="AT29" s="1016" t="s">
        <v>889</v>
      </c>
      <c r="AU29" s="1017" t="s">
        <v>889</v>
      </c>
      <c r="AV29" s="1015" t="s">
        <v>889</v>
      </c>
      <c r="AW29" s="1016" t="s">
        <v>889</v>
      </c>
      <c r="AX29" s="1016" t="s">
        <v>889</v>
      </c>
      <c r="AY29" s="1016"/>
      <c r="AZ29" s="1016"/>
      <c r="BA29" s="1016" t="s">
        <v>889</v>
      </c>
      <c r="BB29" s="1017" t="s">
        <v>889</v>
      </c>
      <c r="BC29" s="1015"/>
      <c r="BD29" s="1016"/>
      <c r="BE29" s="1018"/>
      <c r="BF29" s="1019"/>
      <c r="BG29" s="1020"/>
      <c r="BH29" s="1021"/>
      <c r="BI29" s="1022"/>
      <c r="BJ29" s="1023" t="s">
        <v>908</v>
      </c>
      <c r="BK29" s="1024"/>
      <c r="BL29" s="1024"/>
      <c r="BM29" s="1024"/>
      <c r="BN29" s="1025"/>
    </row>
    <row r="30" spans="2:66" ht="20.25" customHeight="1">
      <c r="B30" s="975"/>
      <c r="C30" s="976"/>
      <c r="D30" s="977"/>
      <c r="E30" s="858"/>
      <c r="F30" s="978"/>
      <c r="G30" s="979"/>
      <c r="H30" s="980"/>
      <c r="I30" s="981"/>
      <c r="J30" s="982" t="str">
        <f>G29</f>
        <v>看護職員</v>
      </c>
      <c r="K30" s="981"/>
      <c r="L30" s="982" t="str">
        <f>M29</f>
        <v>B</v>
      </c>
      <c r="M30" s="983"/>
      <c r="N30" s="984"/>
      <c r="O30" s="985"/>
      <c r="P30" s="986"/>
      <c r="Q30" s="986"/>
      <c r="R30" s="980"/>
      <c r="S30" s="987"/>
      <c r="T30" s="988"/>
      <c r="U30" s="988"/>
      <c r="V30" s="988"/>
      <c r="W30" s="989"/>
      <c r="X30" s="990" t="s">
        <v>885</v>
      </c>
      <c r="Y30" s="991"/>
      <c r="Z30" s="992"/>
      <c r="AA30" s="993">
        <f>IF(AA29="","",VLOOKUP(AA29,'【記載例】シフト記号表（勤務時間帯）'!$C$6:$L$47,10,FALSE))</f>
        <v>3.9999999999999991</v>
      </c>
      <c r="AB30" s="994">
        <f>IF(AB29="","",VLOOKUP(AB29,'【記載例】シフト記号表（勤務時間帯）'!$C$6:$L$47,10,FALSE))</f>
        <v>3.9999999999999991</v>
      </c>
      <c r="AC30" s="994">
        <f>IF(AC29="","",VLOOKUP(AC29,'【記載例】シフト記号表（勤務時間帯）'!$C$6:$L$47,10,FALSE))</f>
        <v>3.9999999999999991</v>
      </c>
      <c r="AD30" s="994" t="str">
        <f>IF(AD29="","",VLOOKUP(AD29,'【記載例】シフト記号表（勤務時間帯）'!$C$6:$L$47,10,FALSE))</f>
        <v/>
      </c>
      <c r="AE30" s="994" t="str">
        <f>IF(AE29="","",VLOOKUP(AE29,'【記載例】シフト記号表（勤務時間帯）'!$C$6:$L$47,10,FALSE))</f>
        <v/>
      </c>
      <c r="AF30" s="994">
        <f>IF(AF29="","",VLOOKUP(AF29,'【記載例】シフト記号表（勤務時間帯）'!$C$6:$L$47,10,FALSE))</f>
        <v>3.9999999999999991</v>
      </c>
      <c r="AG30" s="995">
        <f>IF(AG29="","",VLOOKUP(AG29,'【記載例】シフト記号表（勤務時間帯）'!$C$6:$L$47,10,FALSE))</f>
        <v>3.9999999999999991</v>
      </c>
      <c r="AH30" s="993">
        <f>IF(AH29="","",VLOOKUP(AH29,'【記載例】シフト記号表（勤務時間帯）'!$C$6:$L$47,10,FALSE))</f>
        <v>3.9999999999999991</v>
      </c>
      <c r="AI30" s="994">
        <f>IF(AI29="","",VLOOKUP(AI29,'【記載例】シフト記号表（勤務時間帯）'!$C$6:$L$47,10,FALSE))</f>
        <v>3.9999999999999991</v>
      </c>
      <c r="AJ30" s="994">
        <f>IF(AJ29="","",VLOOKUP(AJ29,'【記載例】シフト記号表（勤務時間帯）'!$C$6:$L$47,10,FALSE))</f>
        <v>3.9999999999999991</v>
      </c>
      <c r="AK30" s="994" t="str">
        <f>IF(AK29="","",VLOOKUP(AK29,'【記載例】シフト記号表（勤務時間帯）'!$C$6:$L$47,10,FALSE))</f>
        <v/>
      </c>
      <c r="AL30" s="994" t="str">
        <f>IF(AL29="","",VLOOKUP(AL29,'【記載例】シフト記号表（勤務時間帯）'!$C$6:$L$47,10,FALSE))</f>
        <v/>
      </c>
      <c r="AM30" s="994">
        <f>IF(AM29="","",VLOOKUP(AM29,'【記載例】シフト記号表（勤務時間帯）'!$C$6:$L$47,10,FALSE))</f>
        <v>3.9999999999999991</v>
      </c>
      <c r="AN30" s="995">
        <f>IF(AN29="","",VLOOKUP(AN29,'【記載例】シフト記号表（勤務時間帯）'!$C$6:$L$47,10,FALSE))</f>
        <v>3.9999999999999991</v>
      </c>
      <c r="AO30" s="993">
        <f>IF(AO29="","",VLOOKUP(AO29,'【記載例】シフト記号表（勤務時間帯）'!$C$6:$L$47,10,FALSE))</f>
        <v>3.9999999999999991</v>
      </c>
      <c r="AP30" s="994">
        <f>IF(AP29="","",VLOOKUP(AP29,'【記載例】シフト記号表（勤務時間帯）'!$C$6:$L$47,10,FALSE))</f>
        <v>3.9999999999999991</v>
      </c>
      <c r="AQ30" s="994">
        <f>IF(AQ29="","",VLOOKUP(AQ29,'【記載例】シフト記号表（勤務時間帯）'!$C$6:$L$47,10,FALSE))</f>
        <v>3.9999999999999991</v>
      </c>
      <c r="AR30" s="994" t="str">
        <f>IF(AR29="","",VLOOKUP(AR29,'【記載例】シフト記号表（勤務時間帯）'!$C$6:$L$47,10,FALSE))</f>
        <v/>
      </c>
      <c r="AS30" s="994" t="str">
        <f>IF(AS29="","",VLOOKUP(AS29,'【記載例】シフト記号表（勤務時間帯）'!$C$6:$L$47,10,FALSE))</f>
        <v/>
      </c>
      <c r="AT30" s="994">
        <f>IF(AT29="","",VLOOKUP(AT29,'【記載例】シフト記号表（勤務時間帯）'!$C$6:$L$47,10,FALSE))</f>
        <v>3.9999999999999991</v>
      </c>
      <c r="AU30" s="995">
        <f>IF(AU29="","",VLOOKUP(AU29,'【記載例】シフト記号表（勤務時間帯）'!$C$6:$L$47,10,FALSE))</f>
        <v>3.9999999999999991</v>
      </c>
      <c r="AV30" s="993">
        <f>IF(AV29="","",VLOOKUP(AV29,'【記載例】シフト記号表（勤務時間帯）'!$C$6:$L$47,10,FALSE))</f>
        <v>3.9999999999999991</v>
      </c>
      <c r="AW30" s="994">
        <f>IF(AW29="","",VLOOKUP(AW29,'【記載例】シフト記号表（勤務時間帯）'!$C$6:$L$47,10,FALSE))</f>
        <v>3.9999999999999991</v>
      </c>
      <c r="AX30" s="994">
        <f>IF(AX29="","",VLOOKUP(AX29,'【記載例】シフト記号表（勤務時間帯）'!$C$6:$L$47,10,FALSE))</f>
        <v>3.9999999999999991</v>
      </c>
      <c r="AY30" s="994" t="str">
        <f>IF(AY29="","",VLOOKUP(AY29,'【記載例】シフト記号表（勤務時間帯）'!$C$6:$L$47,10,FALSE))</f>
        <v/>
      </c>
      <c r="AZ30" s="994" t="str">
        <f>IF(AZ29="","",VLOOKUP(AZ29,'【記載例】シフト記号表（勤務時間帯）'!$C$6:$L$47,10,FALSE))</f>
        <v/>
      </c>
      <c r="BA30" s="994">
        <f>IF(BA29="","",VLOOKUP(BA29,'【記載例】シフト記号表（勤務時間帯）'!$C$6:$L$47,10,FALSE))</f>
        <v>3.9999999999999991</v>
      </c>
      <c r="BB30" s="995">
        <f>IF(BB29="","",VLOOKUP(BB29,'【記載例】シフト記号表（勤務時間帯）'!$C$6:$L$47,10,FALSE))</f>
        <v>3.9999999999999991</v>
      </c>
      <c r="BC30" s="993" t="str">
        <f>IF(BC29="","",VLOOKUP(BC29,'【記載例】シフト記号表（勤務時間帯）'!$C$6:$L$47,10,FALSE))</f>
        <v/>
      </c>
      <c r="BD30" s="994" t="str">
        <f>IF(BD29="","",VLOOKUP(BD29,'【記載例】シフト記号表（勤務時間帯）'!$C$6:$L$47,10,FALSE))</f>
        <v/>
      </c>
      <c r="BE30" s="994" t="str">
        <f>IF(BE29="","",VLOOKUP(BE29,'【記載例】シフト記号表（勤務時間帯）'!$C$6:$L$47,10,FALSE))</f>
        <v/>
      </c>
      <c r="BF30" s="996">
        <f>IF($BI$3="４週",SUM(AA30:BB30),IF($BI$3="暦月",SUM(AA30:BE30),""))</f>
        <v>79.999999999999986</v>
      </c>
      <c r="BG30" s="997"/>
      <c r="BH30" s="998">
        <f>IF($BI$3="４週",BF30/4,IF($BI$3="暦月",(BF30/($BI$8/7)),""))</f>
        <v>19.999999999999996</v>
      </c>
      <c r="BI30" s="997"/>
      <c r="BJ30" s="999"/>
      <c r="BK30" s="1000"/>
      <c r="BL30" s="1000"/>
      <c r="BM30" s="1000"/>
      <c r="BN30" s="1001"/>
    </row>
    <row r="31" spans="2:66" ht="20.25" customHeight="1">
      <c r="B31" s="946">
        <f>B29+1</f>
        <v>8</v>
      </c>
      <c r="C31" s="1002"/>
      <c r="D31" s="1003"/>
      <c r="E31" s="858"/>
      <c r="F31" s="978"/>
      <c r="G31" s="1004" t="s">
        <v>906</v>
      </c>
      <c r="H31" s="1005"/>
      <c r="I31" s="981"/>
      <c r="J31" s="982"/>
      <c r="K31" s="981"/>
      <c r="L31" s="982"/>
      <c r="M31" s="1008" t="s">
        <v>879</v>
      </c>
      <c r="N31" s="1009"/>
      <c r="O31" s="1010" t="s">
        <v>907</v>
      </c>
      <c r="P31" s="1011"/>
      <c r="Q31" s="1011"/>
      <c r="R31" s="1005"/>
      <c r="S31" s="987" t="s">
        <v>909</v>
      </c>
      <c r="T31" s="988"/>
      <c r="U31" s="988"/>
      <c r="V31" s="988"/>
      <c r="W31" s="989"/>
      <c r="X31" s="1012" t="s">
        <v>882</v>
      </c>
      <c r="Y31" s="1013"/>
      <c r="Z31" s="1014"/>
      <c r="AA31" s="1015"/>
      <c r="AB31" s="1016"/>
      <c r="AC31" s="1016" t="s">
        <v>883</v>
      </c>
      <c r="AD31" s="1016" t="s">
        <v>883</v>
      </c>
      <c r="AE31" s="1016" t="s">
        <v>883</v>
      </c>
      <c r="AF31" s="1016" t="s">
        <v>883</v>
      </c>
      <c r="AG31" s="1017" t="s">
        <v>883</v>
      </c>
      <c r="AH31" s="1015"/>
      <c r="AI31" s="1016"/>
      <c r="AJ31" s="1016" t="s">
        <v>883</v>
      </c>
      <c r="AK31" s="1016" t="s">
        <v>883</v>
      </c>
      <c r="AL31" s="1016" t="s">
        <v>883</v>
      </c>
      <c r="AM31" s="1016" t="s">
        <v>883</v>
      </c>
      <c r="AN31" s="1017" t="s">
        <v>883</v>
      </c>
      <c r="AO31" s="1015"/>
      <c r="AP31" s="1016"/>
      <c r="AQ31" s="1016" t="s">
        <v>883</v>
      </c>
      <c r="AR31" s="1016" t="s">
        <v>883</v>
      </c>
      <c r="AS31" s="1016" t="s">
        <v>883</v>
      </c>
      <c r="AT31" s="1016" t="s">
        <v>883</v>
      </c>
      <c r="AU31" s="1017" t="s">
        <v>883</v>
      </c>
      <c r="AV31" s="1015"/>
      <c r="AW31" s="1016"/>
      <c r="AX31" s="1016" t="s">
        <v>883</v>
      </c>
      <c r="AY31" s="1016" t="s">
        <v>883</v>
      </c>
      <c r="AZ31" s="1016" t="s">
        <v>883</v>
      </c>
      <c r="BA31" s="1016" t="s">
        <v>883</v>
      </c>
      <c r="BB31" s="1017" t="s">
        <v>883</v>
      </c>
      <c r="BC31" s="1015"/>
      <c r="BD31" s="1016"/>
      <c r="BE31" s="1018"/>
      <c r="BF31" s="1019"/>
      <c r="BG31" s="1020"/>
      <c r="BH31" s="1021"/>
      <c r="BI31" s="1022"/>
      <c r="BJ31" s="1023"/>
      <c r="BK31" s="1024"/>
      <c r="BL31" s="1024"/>
      <c r="BM31" s="1024"/>
      <c r="BN31" s="1025"/>
    </row>
    <row r="32" spans="2:66" ht="20.25" customHeight="1">
      <c r="B32" s="975"/>
      <c r="C32" s="976"/>
      <c r="D32" s="977"/>
      <c r="E32" s="858"/>
      <c r="F32" s="978"/>
      <c r="G32" s="979"/>
      <c r="H32" s="980"/>
      <c r="I32" s="981"/>
      <c r="J32" s="982" t="str">
        <f>G31</f>
        <v>看護職員</v>
      </c>
      <c r="K32" s="981"/>
      <c r="L32" s="982" t="str">
        <f>M31</f>
        <v>A</v>
      </c>
      <c r="M32" s="983"/>
      <c r="N32" s="984"/>
      <c r="O32" s="985"/>
      <c r="P32" s="986"/>
      <c r="Q32" s="986"/>
      <c r="R32" s="980"/>
      <c r="S32" s="987"/>
      <c r="T32" s="988"/>
      <c r="U32" s="988"/>
      <c r="V32" s="988"/>
      <c r="W32" s="989"/>
      <c r="X32" s="990" t="s">
        <v>885</v>
      </c>
      <c r="Y32" s="991"/>
      <c r="Z32" s="992"/>
      <c r="AA32" s="993" t="str">
        <f>IF(AA31="","",VLOOKUP(AA31,'【記載例】シフト記号表（勤務時間帯）'!$C$6:$L$47,10,FALSE))</f>
        <v/>
      </c>
      <c r="AB32" s="994" t="str">
        <f>IF(AB31="","",VLOOKUP(AB31,'【記載例】シフト記号表（勤務時間帯）'!$C$6:$L$47,10,FALSE))</f>
        <v/>
      </c>
      <c r="AC32" s="994">
        <f>IF(AC31="","",VLOOKUP(AC31,'【記載例】シフト記号表（勤務時間帯）'!$C$6:$L$47,10,FALSE))</f>
        <v>8</v>
      </c>
      <c r="AD32" s="994">
        <f>IF(AD31="","",VLOOKUP(AD31,'【記載例】シフト記号表（勤務時間帯）'!$C$6:$L$47,10,FALSE))</f>
        <v>8</v>
      </c>
      <c r="AE32" s="994">
        <f>IF(AE31="","",VLOOKUP(AE31,'【記載例】シフト記号表（勤務時間帯）'!$C$6:$L$47,10,FALSE))</f>
        <v>8</v>
      </c>
      <c r="AF32" s="994">
        <f>IF(AF31="","",VLOOKUP(AF31,'【記載例】シフト記号表（勤務時間帯）'!$C$6:$L$47,10,FALSE))</f>
        <v>8</v>
      </c>
      <c r="AG32" s="995">
        <f>IF(AG31="","",VLOOKUP(AG31,'【記載例】シフト記号表（勤務時間帯）'!$C$6:$L$47,10,FALSE))</f>
        <v>8</v>
      </c>
      <c r="AH32" s="993" t="str">
        <f>IF(AH31="","",VLOOKUP(AH31,'【記載例】シフト記号表（勤務時間帯）'!$C$6:$L$47,10,FALSE))</f>
        <v/>
      </c>
      <c r="AI32" s="994" t="str">
        <f>IF(AI31="","",VLOOKUP(AI31,'【記載例】シフト記号表（勤務時間帯）'!$C$6:$L$47,10,FALSE))</f>
        <v/>
      </c>
      <c r="AJ32" s="994">
        <f>IF(AJ31="","",VLOOKUP(AJ31,'【記載例】シフト記号表（勤務時間帯）'!$C$6:$L$47,10,FALSE))</f>
        <v>8</v>
      </c>
      <c r="AK32" s="994">
        <f>IF(AK31="","",VLOOKUP(AK31,'【記載例】シフト記号表（勤務時間帯）'!$C$6:$L$47,10,FALSE))</f>
        <v>8</v>
      </c>
      <c r="AL32" s="994">
        <f>IF(AL31="","",VLOOKUP(AL31,'【記載例】シフト記号表（勤務時間帯）'!$C$6:$L$47,10,FALSE))</f>
        <v>8</v>
      </c>
      <c r="AM32" s="994">
        <f>IF(AM31="","",VLOOKUP(AM31,'【記載例】シフト記号表（勤務時間帯）'!$C$6:$L$47,10,FALSE))</f>
        <v>8</v>
      </c>
      <c r="AN32" s="995">
        <f>IF(AN31="","",VLOOKUP(AN31,'【記載例】シフト記号表（勤務時間帯）'!$C$6:$L$47,10,FALSE))</f>
        <v>8</v>
      </c>
      <c r="AO32" s="993" t="str">
        <f>IF(AO31="","",VLOOKUP(AO31,'【記載例】シフト記号表（勤務時間帯）'!$C$6:$L$47,10,FALSE))</f>
        <v/>
      </c>
      <c r="AP32" s="994" t="str">
        <f>IF(AP31="","",VLOOKUP(AP31,'【記載例】シフト記号表（勤務時間帯）'!$C$6:$L$47,10,FALSE))</f>
        <v/>
      </c>
      <c r="AQ32" s="994">
        <f>IF(AQ31="","",VLOOKUP(AQ31,'【記載例】シフト記号表（勤務時間帯）'!$C$6:$L$47,10,FALSE))</f>
        <v>8</v>
      </c>
      <c r="AR32" s="994">
        <f>IF(AR31="","",VLOOKUP(AR31,'【記載例】シフト記号表（勤務時間帯）'!$C$6:$L$47,10,FALSE))</f>
        <v>8</v>
      </c>
      <c r="AS32" s="994">
        <f>IF(AS31="","",VLOOKUP(AS31,'【記載例】シフト記号表（勤務時間帯）'!$C$6:$L$47,10,FALSE))</f>
        <v>8</v>
      </c>
      <c r="AT32" s="994">
        <f>IF(AT31="","",VLOOKUP(AT31,'【記載例】シフト記号表（勤務時間帯）'!$C$6:$L$47,10,FALSE))</f>
        <v>8</v>
      </c>
      <c r="AU32" s="995">
        <f>IF(AU31="","",VLOOKUP(AU31,'【記載例】シフト記号表（勤務時間帯）'!$C$6:$L$47,10,FALSE))</f>
        <v>8</v>
      </c>
      <c r="AV32" s="993" t="str">
        <f>IF(AV31="","",VLOOKUP(AV31,'【記載例】シフト記号表（勤務時間帯）'!$C$6:$L$47,10,FALSE))</f>
        <v/>
      </c>
      <c r="AW32" s="994" t="str">
        <f>IF(AW31="","",VLOOKUP(AW31,'【記載例】シフト記号表（勤務時間帯）'!$C$6:$L$47,10,FALSE))</f>
        <v/>
      </c>
      <c r="AX32" s="994">
        <f>IF(AX31="","",VLOOKUP(AX31,'【記載例】シフト記号表（勤務時間帯）'!$C$6:$L$47,10,FALSE))</f>
        <v>8</v>
      </c>
      <c r="AY32" s="994">
        <f>IF(AY31="","",VLOOKUP(AY31,'【記載例】シフト記号表（勤務時間帯）'!$C$6:$L$47,10,FALSE))</f>
        <v>8</v>
      </c>
      <c r="AZ32" s="994">
        <f>IF(AZ31="","",VLOOKUP(AZ31,'【記載例】シフト記号表（勤務時間帯）'!$C$6:$L$47,10,FALSE))</f>
        <v>8</v>
      </c>
      <c r="BA32" s="994">
        <f>IF(BA31="","",VLOOKUP(BA31,'【記載例】シフト記号表（勤務時間帯）'!$C$6:$L$47,10,FALSE))</f>
        <v>8</v>
      </c>
      <c r="BB32" s="995">
        <f>IF(BB31="","",VLOOKUP(BB31,'【記載例】シフト記号表（勤務時間帯）'!$C$6:$L$47,10,FALSE))</f>
        <v>8</v>
      </c>
      <c r="BC32" s="993" t="str">
        <f>IF(BC31="","",VLOOKUP(BC31,'【記載例】シフト記号表（勤務時間帯）'!$C$6:$L$47,10,FALSE))</f>
        <v/>
      </c>
      <c r="BD32" s="994" t="str">
        <f>IF(BD31="","",VLOOKUP(BD31,'【記載例】シフト記号表（勤務時間帯）'!$C$6:$L$47,10,FALSE))</f>
        <v/>
      </c>
      <c r="BE32" s="994" t="str">
        <f>IF(BE31="","",VLOOKUP(BE31,'【記載例】シフト記号表（勤務時間帯）'!$C$6:$L$47,10,FALSE))</f>
        <v/>
      </c>
      <c r="BF32" s="996">
        <f>IF($BI$3="４週",SUM(AA32:BB32),IF($BI$3="暦月",SUM(AA32:BE32),""))</f>
        <v>160</v>
      </c>
      <c r="BG32" s="997"/>
      <c r="BH32" s="998">
        <f>IF($BI$3="４週",BF32/4,IF($BI$3="暦月",(BF32/($BI$8/7)),""))</f>
        <v>40</v>
      </c>
      <c r="BI32" s="997"/>
      <c r="BJ32" s="999"/>
      <c r="BK32" s="1000"/>
      <c r="BL32" s="1000"/>
      <c r="BM32" s="1000"/>
      <c r="BN32" s="1001"/>
    </row>
    <row r="33" spans="2:66" ht="20.25" customHeight="1">
      <c r="B33" s="946">
        <f>B31+1</f>
        <v>9</v>
      </c>
      <c r="C33" s="1002"/>
      <c r="D33" s="1003"/>
      <c r="E33" s="858"/>
      <c r="F33" s="978"/>
      <c r="G33" s="1004" t="s">
        <v>906</v>
      </c>
      <c r="H33" s="1005"/>
      <c r="I33" s="981"/>
      <c r="J33" s="982"/>
      <c r="K33" s="981"/>
      <c r="L33" s="982"/>
      <c r="M33" s="1008" t="s">
        <v>879</v>
      </c>
      <c r="N33" s="1009"/>
      <c r="O33" s="1010" t="s">
        <v>907</v>
      </c>
      <c r="P33" s="1011"/>
      <c r="Q33" s="1011"/>
      <c r="R33" s="1005"/>
      <c r="S33" s="987" t="s">
        <v>910</v>
      </c>
      <c r="T33" s="988"/>
      <c r="U33" s="988"/>
      <c r="V33" s="988"/>
      <c r="W33" s="989"/>
      <c r="X33" s="1012" t="s">
        <v>882</v>
      </c>
      <c r="Y33" s="1013"/>
      <c r="Z33" s="1014"/>
      <c r="AA33" s="1015" t="s">
        <v>883</v>
      </c>
      <c r="AB33" s="1016" t="s">
        <v>883</v>
      </c>
      <c r="AC33" s="1016" t="s">
        <v>883</v>
      </c>
      <c r="AD33" s="1016"/>
      <c r="AE33" s="1016"/>
      <c r="AF33" s="1016" t="s">
        <v>883</v>
      </c>
      <c r="AG33" s="1017" t="s">
        <v>883</v>
      </c>
      <c r="AH33" s="1015" t="s">
        <v>883</v>
      </c>
      <c r="AI33" s="1016" t="s">
        <v>883</v>
      </c>
      <c r="AJ33" s="1016" t="s">
        <v>883</v>
      </c>
      <c r="AK33" s="1016"/>
      <c r="AL33" s="1016"/>
      <c r="AM33" s="1016" t="s">
        <v>883</v>
      </c>
      <c r="AN33" s="1017" t="s">
        <v>883</v>
      </c>
      <c r="AO33" s="1015" t="s">
        <v>883</v>
      </c>
      <c r="AP33" s="1016" t="s">
        <v>883</v>
      </c>
      <c r="AQ33" s="1016" t="s">
        <v>883</v>
      </c>
      <c r="AR33" s="1016"/>
      <c r="AS33" s="1016"/>
      <c r="AT33" s="1016" t="s">
        <v>883</v>
      </c>
      <c r="AU33" s="1017" t="s">
        <v>883</v>
      </c>
      <c r="AV33" s="1015" t="s">
        <v>883</v>
      </c>
      <c r="AW33" s="1016" t="s">
        <v>883</v>
      </c>
      <c r="AX33" s="1016" t="s">
        <v>883</v>
      </c>
      <c r="AY33" s="1016"/>
      <c r="AZ33" s="1016"/>
      <c r="BA33" s="1016" t="s">
        <v>883</v>
      </c>
      <c r="BB33" s="1017" t="s">
        <v>883</v>
      </c>
      <c r="BC33" s="1015"/>
      <c r="BD33" s="1016"/>
      <c r="BE33" s="1018"/>
      <c r="BF33" s="1019"/>
      <c r="BG33" s="1020"/>
      <c r="BH33" s="1021"/>
      <c r="BI33" s="1022"/>
      <c r="BJ33" s="1023"/>
      <c r="BK33" s="1024"/>
      <c r="BL33" s="1024"/>
      <c r="BM33" s="1024"/>
      <c r="BN33" s="1025"/>
    </row>
    <row r="34" spans="2:66" ht="20.25" customHeight="1">
      <c r="B34" s="975"/>
      <c r="C34" s="976"/>
      <c r="D34" s="977"/>
      <c r="E34" s="858"/>
      <c r="F34" s="978"/>
      <c r="G34" s="979"/>
      <c r="H34" s="980"/>
      <c r="I34" s="981"/>
      <c r="J34" s="982" t="str">
        <f>G33</f>
        <v>看護職員</v>
      </c>
      <c r="K34" s="981"/>
      <c r="L34" s="982" t="str">
        <f>M33</f>
        <v>A</v>
      </c>
      <c r="M34" s="983"/>
      <c r="N34" s="984"/>
      <c r="O34" s="985"/>
      <c r="P34" s="986"/>
      <c r="Q34" s="986"/>
      <c r="R34" s="980"/>
      <c r="S34" s="987"/>
      <c r="T34" s="988"/>
      <c r="U34" s="988"/>
      <c r="V34" s="988"/>
      <c r="W34" s="989"/>
      <c r="X34" s="1026" t="s">
        <v>885</v>
      </c>
      <c r="Y34" s="1027"/>
      <c r="Z34" s="1028"/>
      <c r="AA34" s="993">
        <f>IF(AA33="","",VLOOKUP(AA33,'【記載例】シフト記号表（勤務時間帯）'!$C$6:$L$47,10,FALSE))</f>
        <v>8</v>
      </c>
      <c r="AB34" s="994">
        <f>IF(AB33="","",VLOOKUP(AB33,'【記載例】シフト記号表（勤務時間帯）'!$C$6:$L$47,10,FALSE))</f>
        <v>8</v>
      </c>
      <c r="AC34" s="994">
        <f>IF(AC33="","",VLOOKUP(AC33,'【記載例】シフト記号表（勤務時間帯）'!$C$6:$L$47,10,FALSE))</f>
        <v>8</v>
      </c>
      <c r="AD34" s="994" t="str">
        <f>IF(AD33="","",VLOOKUP(AD33,'【記載例】シフト記号表（勤務時間帯）'!$C$6:$L$47,10,FALSE))</f>
        <v/>
      </c>
      <c r="AE34" s="994" t="str">
        <f>IF(AE33="","",VLOOKUP(AE33,'【記載例】シフト記号表（勤務時間帯）'!$C$6:$L$47,10,FALSE))</f>
        <v/>
      </c>
      <c r="AF34" s="994">
        <f>IF(AF33="","",VLOOKUP(AF33,'【記載例】シフト記号表（勤務時間帯）'!$C$6:$L$47,10,FALSE))</f>
        <v>8</v>
      </c>
      <c r="AG34" s="995">
        <f>IF(AG33="","",VLOOKUP(AG33,'【記載例】シフト記号表（勤務時間帯）'!$C$6:$L$47,10,FALSE))</f>
        <v>8</v>
      </c>
      <c r="AH34" s="993">
        <f>IF(AH33="","",VLOOKUP(AH33,'【記載例】シフト記号表（勤務時間帯）'!$C$6:$L$47,10,FALSE))</f>
        <v>8</v>
      </c>
      <c r="AI34" s="994">
        <f>IF(AI33="","",VLOOKUP(AI33,'【記載例】シフト記号表（勤務時間帯）'!$C$6:$L$47,10,FALSE))</f>
        <v>8</v>
      </c>
      <c r="AJ34" s="994">
        <f>IF(AJ33="","",VLOOKUP(AJ33,'【記載例】シフト記号表（勤務時間帯）'!$C$6:$L$47,10,FALSE))</f>
        <v>8</v>
      </c>
      <c r="AK34" s="994" t="str">
        <f>IF(AK33="","",VLOOKUP(AK33,'【記載例】シフト記号表（勤務時間帯）'!$C$6:$L$47,10,FALSE))</f>
        <v/>
      </c>
      <c r="AL34" s="994" t="str">
        <f>IF(AL33="","",VLOOKUP(AL33,'【記載例】シフト記号表（勤務時間帯）'!$C$6:$L$47,10,FALSE))</f>
        <v/>
      </c>
      <c r="AM34" s="994">
        <f>IF(AM33="","",VLOOKUP(AM33,'【記載例】シフト記号表（勤務時間帯）'!$C$6:$L$47,10,FALSE))</f>
        <v>8</v>
      </c>
      <c r="AN34" s="995">
        <f>IF(AN33="","",VLOOKUP(AN33,'【記載例】シフト記号表（勤務時間帯）'!$C$6:$L$47,10,FALSE))</f>
        <v>8</v>
      </c>
      <c r="AO34" s="993">
        <f>IF(AO33="","",VLOOKUP(AO33,'【記載例】シフト記号表（勤務時間帯）'!$C$6:$L$47,10,FALSE))</f>
        <v>8</v>
      </c>
      <c r="AP34" s="994">
        <f>IF(AP33="","",VLOOKUP(AP33,'【記載例】シフト記号表（勤務時間帯）'!$C$6:$L$47,10,FALSE))</f>
        <v>8</v>
      </c>
      <c r="AQ34" s="994">
        <f>IF(AQ33="","",VLOOKUP(AQ33,'【記載例】シフト記号表（勤務時間帯）'!$C$6:$L$47,10,FALSE))</f>
        <v>8</v>
      </c>
      <c r="AR34" s="994" t="str">
        <f>IF(AR33="","",VLOOKUP(AR33,'【記載例】シフト記号表（勤務時間帯）'!$C$6:$L$47,10,FALSE))</f>
        <v/>
      </c>
      <c r="AS34" s="994" t="str">
        <f>IF(AS33="","",VLOOKUP(AS33,'【記載例】シフト記号表（勤務時間帯）'!$C$6:$L$47,10,FALSE))</f>
        <v/>
      </c>
      <c r="AT34" s="994">
        <f>IF(AT33="","",VLOOKUP(AT33,'【記載例】シフト記号表（勤務時間帯）'!$C$6:$L$47,10,FALSE))</f>
        <v>8</v>
      </c>
      <c r="AU34" s="995">
        <f>IF(AU33="","",VLOOKUP(AU33,'【記載例】シフト記号表（勤務時間帯）'!$C$6:$L$47,10,FALSE))</f>
        <v>8</v>
      </c>
      <c r="AV34" s="993">
        <f>IF(AV33="","",VLOOKUP(AV33,'【記載例】シフト記号表（勤務時間帯）'!$C$6:$L$47,10,FALSE))</f>
        <v>8</v>
      </c>
      <c r="AW34" s="994">
        <f>IF(AW33="","",VLOOKUP(AW33,'【記載例】シフト記号表（勤務時間帯）'!$C$6:$L$47,10,FALSE))</f>
        <v>8</v>
      </c>
      <c r="AX34" s="994">
        <f>IF(AX33="","",VLOOKUP(AX33,'【記載例】シフト記号表（勤務時間帯）'!$C$6:$L$47,10,FALSE))</f>
        <v>8</v>
      </c>
      <c r="AY34" s="994" t="str">
        <f>IF(AY33="","",VLOOKUP(AY33,'【記載例】シフト記号表（勤務時間帯）'!$C$6:$L$47,10,FALSE))</f>
        <v/>
      </c>
      <c r="AZ34" s="994" t="str">
        <f>IF(AZ33="","",VLOOKUP(AZ33,'【記載例】シフト記号表（勤務時間帯）'!$C$6:$L$47,10,FALSE))</f>
        <v/>
      </c>
      <c r="BA34" s="994">
        <f>IF(BA33="","",VLOOKUP(BA33,'【記載例】シフト記号表（勤務時間帯）'!$C$6:$L$47,10,FALSE))</f>
        <v>8</v>
      </c>
      <c r="BB34" s="995">
        <f>IF(BB33="","",VLOOKUP(BB33,'【記載例】シフト記号表（勤務時間帯）'!$C$6:$L$47,10,FALSE))</f>
        <v>8</v>
      </c>
      <c r="BC34" s="993" t="str">
        <f>IF(BC33="","",VLOOKUP(BC33,'【記載例】シフト記号表（勤務時間帯）'!$C$6:$L$47,10,FALSE))</f>
        <v/>
      </c>
      <c r="BD34" s="994" t="str">
        <f>IF(BD33="","",VLOOKUP(BD33,'【記載例】シフト記号表（勤務時間帯）'!$C$6:$L$47,10,FALSE))</f>
        <v/>
      </c>
      <c r="BE34" s="994" t="str">
        <f>IF(BE33="","",VLOOKUP(BE33,'【記載例】シフト記号表（勤務時間帯）'!$C$6:$L$47,10,FALSE))</f>
        <v/>
      </c>
      <c r="BF34" s="996">
        <f>IF($BI$3="４週",SUM(AA34:BB34),IF($BI$3="暦月",SUM(AA34:BE34),""))</f>
        <v>160</v>
      </c>
      <c r="BG34" s="997"/>
      <c r="BH34" s="998">
        <f>IF($BI$3="４週",BF34/4,IF($BI$3="暦月",(BF34/($BI$8/7)),""))</f>
        <v>40</v>
      </c>
      <c r="BI34" s="997"/>
      <c r="BJ34" s="999"/>
      <c r="BK34" s="1000"/>
      <c r="BL34" s="1000"/>
      <c r="BM34" s="1000"/>
      <c r="BN34" s="1001"/>
    </row>
    <row r="35" spans="2:66" ht="20.25" customHeight="1">
      <c r="B35" s="946">
        <f>B33+1</f>
        <v>10</v>
      </c>
      <c r="C35" s="1002" t="s">
        <v>911</v>
      </c>
      <c r="D35" s="1003" t="s">
        <v>912</v>
      </c>
      <c r="E35" s="858"/>
      <c r="F35" s="978"/>
      <c r="G35" s="1004" t="s">
        <v>913</v>
      </c>
      <c r="H35" s="1005"/>
      <c r="I35" s="981"/>
      <c r="J35" s="982"/>
      <c r="K35" s="981"/>
      <c r="L35" s="982"/>
      <c r="M35" s="1008" t="s">
        <v>879</v>
      </c>
      <c r="N35" s="1009"/>
      <c r="O35" s="1010" t="s">
        <v>914</v>
      </c>
      <c r="P35" s="1011"/>
      <c r="Q35" s="1011"/>
      <c r="R35" s="1005"/>
      <c r="S35" s="987" t="s">
        <v>915</v>
      </c>
      <c r="T35" s="988"/>
      <c r="U35" s="988"/>
      <c r="V35" s="988"/>
      <c r="W35" s="989"/>
      <c r="X35" s="1029" t="s">
        <v>882</v>
      </c>
      <c r="Z35" s="1030"/>
      <c r="AA35" s="1015" t="s">
        <v>916</v>
      </c>
      <c r="AB35" s="1016" t="s">
        <v>917</v>
      </c>
      <c r="AC35" s="1016" t="s">
        <v>904</v>
      </c>
      <c r="AD35" s="1016" t="s">
        <v>904</v>
      </c>
      <c r="AE35" s="1016"/>
      <c r="AF35" s="1016" t="s">
        <v>905</v>
      </c>
      <c r="AG35" s="1017"/>
      <c r="AH35" s="1015"/>
      <c r="AI35" s="1016" t="s">
        <v>916</v>
      </c>
      <c r="AJ35" s="1016" t="s">
        <v>917</v>
      </c>
      <c r="AK35" s="1016" t="s">
        <v>904</v>
      </c>
      <c r="AL35" s="1016" t="s">
        <v>904</v>
      </c>
      <c r="AM35" s="1016"/>
      <c r="AN35" s="1017" t="s">
        <v>905</v>
      </c>
      <c r="AO35" s="1015" t="s">
        <v>905</v>
      </c>
      <c r="AP35" s="1016"/>
      <c r="AQ35" s="1016" t="s">
        <v>916</v>
      </c>
      <c r="AR35" s="1016" t="s">
        <v>917</v>
      </c>
      <c r="AS35" s="1016" t="s">
        <v>904</v>
      </c>
      <c r="AT35" s="1016" t="s">
        <v>904</v>
      </c>
      <c r="AU35" s="1017"/>
      <c r="AV35" s="1015" t="s">
        <v>905</v>
      </c>
      <c r="AW35" s="1016"/>
      <c r="AX35" s="1016"/>
      <c r="AY35" s="1016" t="s">
        <v>916</v>
      </c>
      <c r="AZ35" s="1016" t="s">
        <v>917</v>
      </c>
      <c r="BA35" s="1016" t="s">
        <v>904</v>
      </c>
      <c r="BB35" s="1017" t="s">
        <v>904</v>
      </c>
      <c r="BC35" s="1015"/>
      <c r="BD35" s="1016"/>
      <c r="BE35" s="1018"/>
      <c r="BF35" s="1019"/>
      <c r="BG35" s="1020"/>
      <c r="BH35" s="1021"/>
      <c r="BI35" s="1022"/>
      <c r="BJ35" s="1023"/>
      <c r="BK35" s="1024"/>
      <c r="BL35" s="1024"/>
      <c r="BM35" s="1024"/>
      <c r="BN35" s="1025"/>
    </row>
    <row r="36" spans="2:66" ht="20.25" customHeight="1">
      <c r="B36" s="975"/>
      <c r="C36" s="976"/>
      <c r="D36" s="977"/>
      <c r="E36" s="858"/>
      <c r="F36" s="978"/>
      <c r="G36" s="979"/>
      <c r="H36" s="980"/>
      <c r="I36" s="981"/>
      <c r="J36" s="982" t="str">
        <f>G35</f>
        <v>介護職員</v>
      </c>
      <c r="K36" s="981"/>
      <c r="L36" s="982" t="str">
        <f>M35</f>
        <v>A</v>
      </c>
      <c r="M36" s="983"/>
      <c r="N36" s="984"/>
      <c r="O36" s="985"/>
      <c r="P36" s="986"/>
      <c r="Q36" s="986"/>
      <c r="R36" s="980"/>
      <c r="S36" s="987"/>
      <c r="T36" s="988"/>
      <c r="U36" s="988"/>
      <c r="V36" s="988"/>
      <c r="W36" s="989"/>
      <c r="X36" s="1026" t="s">
        <v>885</v>
      </c>
      <c r="Y36" s="1027"/>
      <c r="Z36" s="1028"/>
      <c r="AA36" s="993">
        <f>IF(AA35="","",VLOOKUP(AA35,'【記載例】シフト記号表（勤務時間帯）'!$C$6:$L$47,10,FALSE))</f>
        <v>8</v>
      </c>
      <c r="AB36" s="994">
        <f>IF(AB35="","",VLOOKUP(AB35,'【記載例】シフト記号表（勤務時間帯）'!$C$6:$L$47,10,FALSE))</f>
        <v>8</v>
      </c>
      <c r="AC36" s="994">
        <f>IF(AC35="","",VLOOKUP(AC35,'【記載例】シフト記号表（勤務時間帯）'!$C$6:$L$47,10,FALSE))</f>
        <v>7.9999999999999982</v>
      </c>
      <c r="AD36" s="994">
        <f>IF(AD35="","",VLOOKUP(AD35,'【記載例】シフト記号表（勤務時間帯）'!$C$6:$L$47,10,FALSE))</f>
        <v>7.9999999999999982</v>
      </c>
      <c r="AE36" s="994" t="str">
        <f>IF(AE35="","",VLOOKUP(AE35,'【記載例】シフト記号表（勤務時間帯）'!$C$6:$L$47,10,FALSE))</f>
        <v/>
      </c>
      <c r="AF36" s="994">
        <f>IF(AF35="","",VLOOKUP(AF35,'【記載例】シフト記号表（勤務時間帯）'!$C$6:$L$47,10,FALSE))</f>
        <v>8</v>
      </c>
      <c r="AG36" s="995" t="str">
        <f>IF(AG35="","",VLOOKUP(AG35,'【記載例】シフト記号表（勤務時間帯）'!$C$6:$L$47,10,FALSE))</f>
        <v/>
      </c>
      <c r="AH36" s="993" t="str">
        <f>IF(AH35="","",VLOOKUP(AH35,'【記載例】シフト記号表（勤務時間帯）'!$C$6:$L$47,10,FALSE))</f>
        <v/>
      </c>
      <c r="AI36" s="994">
        <f>IF(AI35="","",VLOOKUP(AI35,'【記載例】シフト記号表（勤務時間帯）'!$C$6:$L$47,10,FALSE))</f>
        <v>8</v>
      </c>
      <c r="AJ36" s="994">
        <f>IF(AJ35="","",VLOOKUP(AJ35,'【記載例】シフト記号表（勤務時間帯）'!$C$6:$L$47,10,FALSE))</f>
        <v>8</v>
      </c>
      <c r="AK36" s="994">
        <f>IF(AK35="","",VLOOKUP(AK35,'【記載例】シフト記号表（勤務時間帯）'!$C$6:$L$47,10,FALSE))</f>
        <v>7.9999999999999982</v>
      </c>
      <c r="AL36" s="994">
        <f>IF(AL35="","",VLOOKUP(AL35,'【記載例】シフト記号表（勤務時間帯）'!$C$6:$L$47,10,FALSE))</f>
        <v>7.9999999999999982</v>
      </c>
      <c r="AM36" s="994" t="str">
        <f>IF(AM35="","",VLOOKUP(AM35,'【記載例】シフト記号表（勤務時間帯）'!$C$6:$L$47,10,FALSE))</f>
        <v/>
      </c>
      <c r="AN36" s="995">
        <f>IF(AN35="","",VLOOKUP(AN35,'【記載例】シフト記号表（勤務時間帯）'!$C$6:$L$47,10,FALSE))</f>
        <v>8</v>
      </c>
      <c r="AO36" s="993">
        <f>IF(AO35="","",VLOOKUP(AO35,'【記載例】シフト記号表（勤務時間帯）'!$C$6:$L$47,10,FALSE))</f>
        <v>8</v>
      </c>
      <c r="AP36" s="994" t="str">
        <f>IF(AP35="","",VLOOKUP(AP35,'【記載例】シフト記号表（勤務時間帯）'!$C$6:$L$47,10,FALSE))</f>
        <v/>
      </c>
      <c r="AQ36" s="994">
        <f>IF(AQ35="","",VLOOKUP(AQ35,'【記載例】シフト記号表（勤務時間帯）'!$C$6:$L$47,10,FALSE))</f>
        <v>8</v>
      </c>
      <c r="AR36" s="994">
        <f>IF(AR35="","",VLOOKUP(AR35,'【記載例】シフト記号表（勤務時間帯）'!$C$6:$L$47,10,FALSE))</f>
        <v>8</v>
      </c>
      <c r="AS36" s="994">
        <f>IF(AS35="","",VLOOKUP(AS35,'【記載例】シフト記号表（勤務時間帯）'!$C$6:$L$47,10,FALSE))</f>
        <v>7.9999999999999982</v>
      </c>
      <c r="AT36" s="994">
        <f>IF(AT35="","",VLOOKUP(AT35,'【記載例】シフト記号表（勤務時間帯）'!$C$6:$L$47,10,FALSE))</f>
        <v>7.9999999999999982</v>
      </c>
      <c r="AU36" s="995" t="str">
        <f>IF(AU35="","",VLOOKUP(AU35,'【記載例】シフト記号表（勤務時間帯）'!$C$6:$L$47,10,FALSE))</f>
        <v/>
      </c>
      <c r="AV36" s="993">
        <f>IF(AV35="","",VLOOKUP(AV35,'【記載例】シフト記号表（勤務時間帯）'!$C$6:$L$47,10,FALSE))</f>
        <v>8</v>
      </c>
      <c r="AW36" s="994" t="str">
        <f>IF(AW35="","",VLOOKUP(AW35,'【記載例】シフト記号表（勤務時間帯）'!$C$6:$L$47,10,FALSE))</f>
        <v/>
      </c>
      <c r="AX36" s="994" t="str">
        <f>IF(AX35="","",VLOOKUP(AX35,'【記載例】シフト記号表（勤務時間帯）'!$C$6:$L$47,10,FALSE))</f>
        <v/>
      </c>
      <c r="AY36" s="994">
        <f>IF(AY35="","",VLOOKUP(AY35,'【記載例】シフト記号表（勤務時間帯）'!$C$6:$L$47,10,FALSE))</f>
        <v>8</v>
      </c>
      <c r="AZ36" s="994">
        <f>IF(AZ35="","",VLOOKUP(AZ35,'【記載例】シフト記号表（勤務時間帯）'!$C$6:$L$47,10,FALSE))</f>
        <v>8</v>
      </c>
      <c r="BA36" s="994">
        <f>IF(BA35="","",VLOOKUP(BA35,'【記載例】シフト記号表（勤務時間帯）'!$C$6:$L$47,10,FALSE))</f>
        <v>7.9999999999999982</v>
      </c>
      <c r="BB36" s="995">
        <f>IF(BB35="","",VLOOKUP(BB35,'【記載例】シフト記号表（勤務時間帯）'!$C$6:$L$47,10,FALSE))</f>
        <v>7.9999999999999982</v>
      </c>
      <c r="BC36" s="993" t="str">
        <f>IF(BC35="","",VLOOKUP(BC35,'【記載例】シフト記号表（勤務時間帯）'!$C$6:$L$47,10,FALSE))</f>
        <v/>
      </c>
      <c r="BD36" s="994" t="str">
        <f>IF(BD35="","",VLOOKUP(BD35,'【記載例】シフト記号表（勤務時間帯）'!$C$6:$L$47,10,FALSE))</f>
        <v/>
      </c>
      <c r="BE36" s="994" t="str">
        <f>IF(BE35="","",VLOOKUP(BE35,'【記載例】シフト記号表（勤務時間帯）'!$C$6:$L$47,10,FALSE))</f>
        <v/>
      </c>
      <c r="BF36" s="996">
        <f>IF($BI$3="４週",SUM(AA36:BB36),IF($BI$3="暦月",SUM(AA36:BE36),""))</f>
        <v>160</v>
      </c>
      <c r="BG36" s="997"/>
      <c r="BH36" s="998">
        <f>IF($BI$3="４週",BF36/4,IF($BI$3="暦月",(BF36/($BI$8/7)),""))</f>
        <v>40</v>
      </c>
      <c r="BI36" s="997"/>
      <c r="BJ36" s="999"/>
      <c r="BK36" s="1000"/>
      <c r="BL36" s="1000"/>
      <c r="BM36" s="1000"/>
      <c r="BN36" s="1001"/>
    </row>
    <row r="37" spans="2:66" ht="20.25" customHeight="1">
      <c r="B37" s="946">
        <f>B35+1</f>
        <v>11</v>
      </c>
      <c r="C37" s="1002"/>
      <c r="D37" s="1003" t="s">
        <v>912</v>
      </c>
      <c r="E37" s="858"/>
      <c r="F37" s="978"/>
      <c r="G37" s="1004" t="s">
        <v>913</v>
      </c>
      <c r="H37" s="1005"/>
      <c r="I37" s="981"/>
      <c r="J37" s="982"/>
      <c r="K37" s="981"/>
      <c r="L37" s="982"/>
      <c r="M37" s="1008" t="s">
        <v>879</v>
      </c>
      <c r="N37" s="1009"/>
      <c r="O37" s="1010" t="s">
        <v>291</v>
      </c>
      <c r="P37" s="1011"/>
      <c r="Q37" s="1011"/>
      <c r="R37" s="1005"/>
      <c r="S37" s="987" t="s">
        <v>918</v>
      </c>
      <c r="T37" s="988"/>
      <c r="U37" s="988"/>
      <c r="V37" s="988"/>
      <c r="W37" s="989"/>
      <c r="X37" s="1029" t="s">
        <v>882</v>
      </c>
      <c r="Z37" s="1030"/>
      <c r="AA37" s="1015"/>
      <c r="AB37" s="1016" t="s">
        <v>916</v>
      </c>
      <c r="AC37" s="1016" t="s">
        <v>917</v>
      </c>
      <c r="AD37" s="1016" t="s">
        <v>905</v>
      </c>
      <c r="AE37" s="1016" t="s">
        <v>904</v>
      </c>
      <c r="AF37" s="1016"/>
      <c r="AG37" s="1017" t="s">
        <v>905</v>
      </c>
      <c r="AH37" s="1015" t="s">
        <v>905</v>
      </c>
      <c r="AI37" s="1016"/>
      <c r="AJ37" s="1016" t="s">
        <v>916</v>
      </c>
      <c r="AK37" s="1016" t="s">
        <v>917</v>
      </c>
      <c r="AL37" s="1016" t="s">
        <v>905</v>
      </c>
      <c r="AM37" s="1016" t="s">
        <v>904</v>
      </c>
      <c r="AN37" s="1017"/>
      <c r="AO37" s="1015" t="s">
        <v>905</v>
      </c>
      <c r="AP37" s="1016" t="s">
        <v>904</v>
      </c>
      <c r="AQ37" s="1016"/>
      <c r="AR37" s="1016" t="s">
        <v>916</v>
      </c>
      <c r="AS37" s="1016" t="s">
        <v>917</v>
      </c>
      <c r="AT37" s="1016" t="s">
        <v>905</v>
      </c>
      <c r="AU37" s="1017"/>
      <c r="AV37" s="1015"/>
      <c r="AW37" s="1016" t="s">
        <v>905</v>
      </c>
      <c r="AX37" s="1016" t="s">
        <v>904</v>
      </c>
      <c r="AY37" s="1016"/>
      <c r="AZ37" s="1016" t="s">
        <v>916</v>
      </c>
      <c r="BA37" s="1016" t="s">
        <v>917</v>
      </c>
      <c r="BB37" s="1017" t="s">
        <v>905</v>
      </c>
      <c r="BC37" s="1015"/>
      <c r="BD37" s="1016"/>
      <c r="BE37" s="1018"/>
      <c r="BF37" s="1019"/>
      <c r="BG37" s="1020"/>
      <c r="BH37" s="1021"/>
      <c r="BI37" s="1022"/>
      <c r="BJ37" s="1023"/>
      <c r="BK37" s="1024"/>
      <c r="BL37" s="1024"/>
      <c r="BM37" s="1024"/>
      <c r="BN37" s="1025"/>
    </row>
    <row r="38" spans="2:66" ht="20.25" customHeight="1">
      <c r="B38" s="975"/>
      <c r="C38" s="976"/>
      <c r="D38" s="977"/>
      <c r="E38" s="858"/>
      <c r="F38" s="978"/>
      <c r="G38" s="979"/>
      <c r="H38" s="980"/>
      <c r="I38" s="981"/>
      <c r="J38" s="982" t="str">
        <f>G37</f>
        <v>介護職員</v>
      </c>
      <c r="K38" s="981"/>
      <c r="L38" s="982" t="str">
        <f>M37</f>
        <v>A</v>
      </c>
      <c r="M38" s="983"/>
      <c r="N38" s="984"/>
      <c r="O38" s="985"/>
      <c r="P38" s="986"/>
      <c r="Q38" s="986"/>
      <c r="R38" s="980"/>
      <c r="S38" s="987"/>
      <c r="T38" s="988"/>
      <c r="U38" s="988"/>
      <c r="V38" s="988"/>
      <c r="W38" s="989"/>
      <c r="X38" s="1026" t="s">
        <v>885</v>
      </c>
      <c r="Y38" s="1027"/>
      <c r="Z38" s="1028"/>
      <c r="AA38" s="993" t="str">
        <f>IF(AA37="","",VLOOKUP(AA37,'【記載例】シフト記号表（勤務時間帯）'!$C$6:$L$47,10,FALSE))</f>
        <v/>
      </c>
      <c r="AB38" s="994">
        <f>IF(AB37="","",VLOOKUP(AB37,'【記載例】シフト記号表（勤務時間帯）'!$C$6:$L$47,10,FALSE))</f>
        <v>8</v>
      </c>
      <c r="AC38" s="994">
        <f>IF(AC37="","",VLOOKUP(AC37,'【記載例】シフト記号表（勤務時間帯）'!$C$6:$L$47,10,FALSE))</f>
        <v>8</v>
      </c>
      <c r="AD38" s="994">
        <f>IF(AD37="","",VLOOKUP(AD37,'【記載例】シフト記号表（勤務時間帯）'!$C$6:$L$47,10,FALSE))</f>
        <v>8</v>
      </c>
      <c r="AE38" s="994">
        <f>IF(AE37="","",VLOOKUP(AE37,'【記載例】シフト記号表（勤務時間帯）'!$C$6:$L$47,10,FALSE))</f>
        <v>7.9999999999999982</v>
      </c>
      <c r="AF38" s="994" t="str">
        <f>IF(AF37="","",VLOOKUP(AF37,'【記載例】シフト記号表（勤務時間帯）'!$C$6:$L$47,10,FALSE))</f>
        <v/>
      </c>
      <c r="AG38" s="995">
        <f>IF(AG37="","",VLOOKUP(AG37,'【記載例】シフト記号表（勤務時間帯）'!$C$6:$L$47,10,FALSE))</f>
        <v>8</v>
      </c>
      <c r="AH38" s="993">
        <f>IF(AH37="","",VLOOKUP(AH37,'【記載例】シフト記号表（勤務時間帯）'!$C$6:$L$47,10,FALSE))</f>
        <v>8</v>
      </c>
      <c r="AI38" s="994" t="str">
        <f>IF(AI37="","",VLOOKUP(AI37,'【記載例】シフト記号表（勤務時間帯）'!$C$6:$L$47,10,FALSE))</f>
        <v/>
      </c>
      <c r="AJ38" s="994">
        <f>IF(AJ37="","",VLOOKUP(AJ37,'【記載例】シフト記号表（勤務時間帯）'!$C$6:$L$47,10,FALSE))</f>
        <v>8</v>
      </c>
      <c r="AK38" s="994">
        <f>IF(AK37="","",VLOOKUP(AK37,'【記載例】シフト記号表（勤務時間帯）'!$C$6:$L$47,10,FALSE))</f>
        <v>8</v>
      </c>
      <c r="AL38" s="994">
        <f>IF(AL37="","",VLOOKUP(AL37,'【記載例】シフト記号表（勤務時間帯）'!$C$6:$L$47,10,FALSE))</f>
        <v>8</v>
      </c>
      <c r="AM38" s="994">
        <f>IF(AM37="","",VLOOKUP(AM37,'【記載例】シフト記号表（勤務時間帯）'!$C$6:$L$47,10,FALSE))</f>
        <v>7.9999999999999982</v>
      </c>
      <c r="AN38" s="995" t="str">
        <f>IF(AN37="","",VLOOKUP(AN37,'【記載例】シフト記号表（勤務時間帯）'!$C$6:$L$47,10,FALSE))</f>
        <v/>
      </c>
      <c r="AO38" s="993">
        <f>IF(AO37="","",VLOOKUP(AO37,'【記載例】シフト記号表（勤務時間帯）'!$C$6:$L$47,10,FALSE))</f>
        <v>8</v>
      </c>
      <c r="AP38" s="994">
        <f>IF(AP37="","",VLOOKUP(AP37,'【記載例】シフト記号表（勤務時間帯）'!$C$6:$L$47,10,FALSE))</f>
        <v>7.9999999999999982</v>
      </c>
      <c r="AQ38" s="994" t="str">
        <f>IF(AQ37="","",VLOOKUP(AQ37,'【記載例】シフト記号表（勤務時間帯）'!$C$6:$L$47,10,FALSE))</f>
        <v/>
      </c>
      <c r="AR38" s="994">
        <f>IF(AR37="","",VLOOKUP(AR37,'【記載例】シフト記号表（勤務時間帯）'!$C$6:$L$47,10,FALSE))</f>
        <v>8</v>
      </c>
      <c r="AS38" s="994">
        <f>IF(AS37="","",VLOOKUP(AS37,'【記載例】シフト記号表（勤務時間帯）'!$C$6:$L$47,10,FALSE))</f>
        <v>8</v>
      </c>
      <c r="AT38" s="994">
        <f>IF(AT37="","",VLOOKUP(AT37,'【記載例】シフト記号表（勤務時間帯）'!$C$6:$L$47,10,FALSE))</f>
        <v>8</v>
      </c>
      <c r="AU38" s="995" t="str">
        <f>IF(AU37="","",VLOOKUP(AU37,'【記載例】シフト記号表（勤務時間帯）'!$C$6:$L$47,10,FALSE))</f>
        <v/>
      </c>
      <c r="AV38" s="993" t="str">
        <f>IF(AV37="","",VLOOKUP(AV37,'【記載例】シフト記号表（勤務時間帯）'!$C$6:$L$47,10,FALSE))</f>
        <v/>
      </c>
      <c r="AW38" s="994">
        <f>IF(AW37="","",VLOOKUP(AW37,'【記載例】シフト記号表（勤務時間帯）'!$C$6:$L$47,10,FALSE))</f>
        <v>8</v>
      </c>
      <c r="AX38" s="994">
        <f>IF(AX37="","",VLOOKUP(AX37,'【記載例】シフト記号表（勤務時間帯）'!$C$6:$L$47,10,FALSE))</f>
        <v>7.9999999999999982</v>
      </c>
      <c r="AY38" s="994" t="str">
        <f>IF(AY37="","",VLOOKUP(AY37,'【記載例】シフト記号表（勤務時間帯）'!$C$6:$L$47,10,FALSE))</f>
        <v/>
      </c>
      <c r="AZ38" s="994">
        <f>IF(AZ37="","",VLOOKUP(AZ37,'【記載例】シフト記号表（勤務時間帯）'!$C$6:$L$47,10,FALSE))</f>
        <v>8</v>
      </c>
      <c r="BA38" s="994">
        <f>IF(BA37="","",VLOOKUP(BA37,'【記載例】シフト記号表（勤務時間帯）'!$C$6:$L$47,10,FALSE))</f>
        <v>8</v>
      </c>
      <c r="BB38" s="995">
        <f>IF(BB37="","",VLOOKUP(BB37,'【記載例】シフト記号表（勤務時間帯）'!$C$6:$L$47,10,FALSE))</f>
        <v>8</v>
      </c>
      <c r="BC38" s="993" t="str">
        <f>IF(BC37="","",VLOOKUP(BC37,'【記載例】シフト記号表（勤務時間帯）'!$C$6:$L$47,10,FALSE))</f>
        <v/>
      </c>
      <c r="BD38" s="994" t="str">
        <f>IF(BD37="","",VLOOKUP(BD37,'【記載例】シフト記号表（勤務時間帯）'!$C$6:$L$47,10,FALSE))</f>
        <v/>
      </c>
      <c r="BE38" s="994" t="str">
        <f>IF(BE37="","",VLOOKUP(BE37,'【記載例】シフト記号表（勤務時間帯）'!$C$6:$L$47,10,FALSE))</f>
        <v/>
      </c>
      <c r="BF38" s="996">
        <f>IF($BI$3="４週",SUM(AA38:BB38),IF($BI$3="暦月",SUM(AA38:BE38),""))</f>
        <v>160</v>
      </c>
      <c r="BG38" s="997"/>
      <c r="BH38" s="998">
        <f>IF($BI$3="４週",BF38/4,IF($BI$3="暦月",(BF38/($BI$8/7)),""))</f>
        <v>40</v>
      </c>
      <c r="BI38" s="997"/>
      <c r="BJ38" s="999"/>
      <c r="BK38" s="1000"/>
      <c r="BL38" s="1000"/>
      <c r="BM38" s="1000"/>
      <c r="BN38" s="1001"/>
    </row>
    <row r="39" spans="2:66" ht="20.25" customHeight="1">
      <c r="B39" s="946">
        <f>B37+1</f>
        <v>12</v>
      </c>
      <c r="C39" s="1002"/>
      <c r="D39" s="1003" t="s">
        <v>912</v>
      </c>
      <c r="E39" s="858"/>
      <c r="F39" s="978"/>
      <c r="G39" s="1004" t="s">
        <v>913</v>
      </c>
      <c r="H39" s="1005"/>
      <c r="I39" s="981"/>
      <c r="J39" s="982"/>
      <c r="K39" s="981"/>
      <c r="L39" s="982"/>
      <c r="M39" s="1008" t="s">
        <v>879</v>
      </c>
      <c r="N39" s="1009"/>
      <c r="O39" s="1010" t="s">
        <v>291</v>
      </c>
      <c r="P39" s="1011"/>
      <c r="Q39" s="1011"/>
      <c r="R39" s="1005"/>
      <c r="S39" s="987" t="s">
        <v>919</v>
      </c>
      <c r="T39" s="988"/>
      <c r="U39" s="988"/>
      <c r="V39" s="988"/>
      <c r="W39" s="989"/>
      <c r="X39" s="1029" t="s">
        <v>882</v>
      </c>
      <c r="Z39" s="1030"/>
      <c r="AA39" s="1015" t="s">
        <v>905</v>
      </c>
      <c r="AB39" s="1016"/>
      <c r="AC39" s="1016" t="s">
        <v>916</v>
      </c>
      <c r="AD39" s="1016" t="s">
        <v>917</v>
      </c>
      <c r="AE39" s="1016" t="s">
        <v>905</v>
      </c>
      <c r="AF39" s="1016" t="s">
        <v>904</v>
      </c>
      <c r="AG39" s="1017"/>
      <c r="AH39" s="1015" t="s">
        <v>904</v>
      </c>
      <c r="AI39" s="1016" t="s">
        <v>905</v>
      </c>
      <c r="AJ39" s="1016"/>
      <c r="AK39" s="1016" t="s">
        <v>916</v>
      </c>
      <c r="AL39" s="1016" t="s">
        <v>917</v>
      </c>
      <c r="AM39" s="1016" t="s">
        <v>905</v>
      </c>
      <c r="AN39" s="1017"/>
      <c r="AO39" s="1015" t="s">
        <v>904</v>
      </c>
      <c r="AP39" s="1016" t="s">
        <v>905</v>
      </c>
      <c r="AQ39" s="1016"/>
      <c r="AR39" s="1016"/>
      <c r="AS39" s="1016" t="s">
        <v>916</v>
      </c>
      <c r="AT39" s="1016" t="s">
        <v>917</v>
      </c>
      <c r="AU39" s="1017" t="s">
        <v>904</v>
      </c>
      <c r="AV39" s="1015" t="s">
        <v>904</v>
      </c>
      <c r="AW39" s="1016"/>
      <c r="AX39" s="1016" t="s">
        <v>905</v>
      </c>
      <c r="AY39" s="1016" t="s">
        <v>904</v>
      </c>
      <c r="AZ39" s="1016"/>
      <c r="BA39" s="1016" t="s">
        <v>916</v>
      </c>
      <c r="BB39" s="1017" t="s">
        <v>917</v>
      </c>
      <c r="BC39" s="1015"/>
      <c r="BD39" s="1016"/>
      <c r="BE39" s="1018"/>
      <c r="BF39" s="1019"/>
      <c r="BG39" s="1020"/>
      <c r="BH39" s="1021"/>
      <c r="BI39" s="1022"/>
      <c r="BJ39" s="1023"/>
      <c r="BK39" s="1024"/>
      <c r="BL39" s="1024"/>
      <c r="BM39" s="1024"/>
      <c r="BN39" s="1025"/>
    </row>
    <row r="40" spans="2:66" ht="20.25" customHeight="1">
      <c r="B40" s="975"/>
      <c r="C40" s="976"/>
      <c r="D40" s="977"/>
      <c r="E40" s="858"/>
      <c r="F40" s="978"/>
      <c r="G40" s="979"/>
      <c r="H40" s="980"/>
      <c r="I40" s="981"/>
      <c r="J40" s="982" t="str">
        <f>G39</f>
        <v>介護職員</v>
      </c>
      <c r="K40" s="981"/>
      <c r="L40" s="982" t="str">
        <f>M39</f>
        <v>A</v>
      </c>
      <c r="M40" s="983"/>
      <c r="N40" s="984"/>
      <c r="O40" s="985"/>
      <c r="P40" s="986"/>
      <c r="Q40" s="986"/>
      <c r="R40" s="980"/>
      <c r="S40" s="987"/>
      <c r="T40" s="988"/>
      <c r="U40" s="988"/>
      <c r="V40" s="988"/>
      <c r="W40" s="989"/>
      <c r="X40" s="1026" t="s">
        <v>885</v>
      </c>
      <c r="Y40" s="1027"/>
      <c r="Z40" s="1028"/>
      <c r="AA40" s="993">
        <f>IF(AA39="","",VLOOKUP(AA39,'【記載例】シフト記号表（勤務時間帯）'!$C$6:$L$47,10,FALSE))</f>
        <v>8</v>
      </c>
      <c r="AB40" s="994" t="str">
        <f>IF(AB39="","",VLOOKUP(AB39,'【記載例】シフト記号表（勤務時間帯）'!$C$6:$L$47,10,FALSE))</f>
        <v/>
      </c>
      <c r="AC40" s="994">
        <f>IF(AC39="","",VLOOKUP(AC39,'【記載例】シフト記号表（勤務時間帯）'!$C$6:$L$47,10,FALSE))</f>
        <v>8</v>
      </c>
      <c r="AD40" s="994">
        <f>IF(AD39="","",VLOOKUP(AD39,'【記載例】シフト記号表（勤務時間帯）'!$C$6:$L$47,10,FALSE))</f>
        <v>8</v>
      </c>
      <c r="AE40" s="994">
        <f>IF(AE39="","",VLOOKUP(AE39,'【記載例】シフト記号表（勤務時間帯）'!$C$6:$L$47,10,FALSE))</f>
        <v>8</v>
      </c>
      <c r="AF40" s="994">
        <f>IF(AF39="","",VLOOKUP(AF39,'【記載例】シフト記号表（勤務時間帯）'!$C$6:$L$47,10,FALSE))</f>
        <v>7.9999999999999982</v>
      </c>
      <c r="AG40" s="995" t="str">
        <f>IF(AG39="","",VLOOKUP(AG39,'【記載例】シフト記号表（勤務時間帯）'!$C$6:$L$47,10,FALSE))</f>
        <v/>
      </c>
      <c r="AH40" s="993">
        <f>IF(AH39="","",VLOOKUP(AH39,'【記載例】シフト記号表（勤務時間帯）'!$C$6:$L$47,10,FALSE))</f>
        <v>7.9999999999999982</v>
      </c>
      <c r="AI40" s="994">
        <f>IF(AI39="","",VLOOKUP(AI39,'【記載例】シフト記号表（勤務時間帯）'!$C$6:$L$47,10,FALSE))</f>
        <v>8</v>
      </c>
      <c r="AJ40" s="994" t="str">
        <f>IF(AJ39="","",VLOOKUP(AJ39,'【記載例】シフト記号表（勤務時間帯）'!$C$6:$L$47,10,FALSE))</f>
        <v/>
      </c>
      <c r="AK40" s="994">
        <f>IF(AK39="","",VLOOKUP(AK39,'【記載例】シフト記号表（勤務時間帯）'!$C$6:$L$47,10,FALSE))</f>
        <v>8</v>
      </c>
      <c r="AL40" s="994">
        <f>IF(AL39="","",VLOOKUP(AL39,'【記載例】シフト記号表（勤務時間帯）'!$C$6:$L$47,10,FALSE))</f>
        <v>8</v>
      </c>
      <c r="AM40" s="994">
        <f>IF(AM39="","",VLOOKUP(AM39,'【記載例】シフト記号表（勤務時間帯）'!$C$6:$L$47,10,FALSE))</f>
        <v>8</v>
      </c>
      <c r="AN40" s="995" t="str">
        <f>IF(AN39="","",VLOOKUP(AN39,'【記載例】シフト記号表（勤務時間帯）'!$C$6:$L$47,10,FALSE))</f>
        <v/>
      </c>
      <c r="AO40" s="993">
        <f>IF(AO39="","",VLOOKUP(AO39,'【記載例】シフト記号表（勤務時間帯）'!$C$6:$L$47,10,FALSE))</f>
        <v>7.9999999999999982</v>
      </c>
      <c r="AP40" s="994">
        <f>IF(AP39="","",VLOOKUP(AP39,'【記載例】シフト記号表（勤務時間帯）'!$C$6:$L$47,10,FALSE))</f>
        <v>8</v>
      </c>
      <c r="AQ40" s="994" t="str">
        <f>IF(AQ39="","",VLOOKUP(AQ39,'【記載例】シフト記号表（勤務時間帯）'!$C$6:$L$47,10,FALSE))</f>
        <v/>
      </c>
      <c r="AR40" s="994" t="str">
        <f>IF(AR39="","",VLOOKUP(AR39,'【記載例】シフト記号表（勤務時間帯）'!$C$6:$L$47,10,FALSE))</f>
        <v/>
      </c>
      <c r="AS40" s="994">
        <f>IF(AS39="","",VLOOKUP(AS39,'【記載例】シフト記号表（勤務時間帯）'!$C$6:$L$47,10,FALSE))</f>
        <v>8</v>
      </c>
      <c r="AT40" s="994">
        <f>IF(AT39="","",VLOOKUP(AT39,'【記載例】シフト記号表（勤務時間帯）'!$C$6:$L$47,10,FALSE))</f>
        <v>8</v>
      </c>
      <c r="AU40" s="995">
        <f>IF(AU39="","",VLOOKUP(AU39,'【記載例】シフト記号表（勤務時間帯）'!$C$6:$L$47,10,FALSE))</f>
        <v>7.9999999999999982</v>
      </c>
      <c r="AV40" s="993">
        <f>IF(AV39="","",VLOOKUP(AV39,'【記載例】シフト記号表（勤務時間帯）'!$C$6:$L$47,10,FALSE))</f>
        <v>7.9999999999999982</v>
      </c>
      <c r="AW40" s="994" t="str">
        <f>IF(AW39="","",VLOOKUP(AW39,'【記載例】シフト記号表（勤務時間帯）'!$C$6:$L$47,10,FALSE))</f>
        <v/>
      </c>
      <c r="AX40" s="994">
        <f>IF(AX39="","",VLOOKUP(AX39,'【記載例】シフト記号表（勤務時間帯）'!$C$6:$L$47,10,FALSE))</f>
        <v>8</v>
      </c>
      <c r="AY40" s="994">
        <f>IF(AY39="","",VLOOKUP(AY39,'【記載例】シフト記号表（勤務時間帯）'!$C$6:$L$47,10,FALSE))</f>
        <v>7.9999999999999982</v>
      </c>
      <c r="AZ40" s="994" t="str">
        <f>IF(AZ39="","",VLOOKUP(AZ39,'【記載例】シフト記号表（勤務時間帯）'!$C$6:$L$47,10,FALSE))</f>
        <v/>
      </c>
      <c r="BA40" s="994">
        <f>IF(BA39="","",VLOOKUP(BA39,'【記載例】シフト記号表（勤務時間帯）'!$C$6:$L$47,10,FALSE))</f>
        <v>8</v>
      </c>
      <c r="BB40" s="995">
        <f>IF(BB39="","",VLOOKUP(BB39,'【記載例】シフト記号表（勤務時間帯）'!$C$6:$L$47,10,FALSE))</f>
        <v>8</v>
      </c>
      <c r="BC40" s="993" t="str">
        <f>IF(BC39="","",VLOOKUP(BC39,'【記載例】シフト記号表（勤務時間帯）'!$C$6:$L$47,10,FALSE))</f>
        <v/>
      </c>
      <c r="BD40" s="994" t="str">
        <f>IF(BD39="","",VLOOKUP(BD39,'【記載例】シフト記号表（勤務時間帯）'!$C$6:$L$47,10,FALSE))</f>
        <v/>
      </c>
      <c r="BE40" s="994" t="str">
        <f>IF(BE39="","",VLOOKUP(BE39,'【記載例】シフト記号表（勤務時間帯）'!$C$6:$L$47,10,FALSE))</f>
        <v/>
      </c>
      <c r="BF40" s="996">
        <f>IF($BI$3="４週",SUM(AA40:BB40),IF($BI$3="暦月",SUM(AA40:BE40),""))</f>
        <v>160</v>
      </c>
      <c r="BG40" s="997"/>
      <c r="BH40" s="998">
        <f>IF($BI$3="４週",BF40/4,IF($BI$3="暦月",(BF40/($BI$8/7)),""))</f>
        <v>40</v>
      </c>
      <c r="BI40" s="997"/>
      <c r="BJ40" s="999"/>
      <c r="BK40" s="1000"/>
      <c r="BL40" s="1000"/>
      <c r="BM40" s="1000"/>
      <c r="BN40" s="1001"/>
    </row>
    <row r="41" spans="2:66" ht="20.25" customHeight="1">
      <c r="B41" s="946">
        <f>B39+1</f>
        <v>13</v>
      </c>
      <c r="C41" s="1002"/>
      <c r="D41" s="1003" t="s">
        <v>912</v>
      </c>
      <c r="E41" s="858"/>
      <c r="F41" s="978"/>
      <c r="G41" s="1004" t="s">
        <v>913</v>
      </c>
      <c r="H41" s="1005"/>
      <c r="I41" s="981"/>
      <c r="J41" s="982"/>
      <c r="K41" s="981"/>
      <c r="L41" s="982"/>
      <c r="M41" s="1008" t="s">
        <v>879</v>
      </c>
      <c r="N41" s="1009"/>
      <c r="O41" s="1010" t="s">
        <v>291</v>
      </c>
      <c r="P41" s="1011"/>
      <c r="Q41" s="1011"/>
      <c r="R41" s="1005"/>
      <c r="S41" s="987" t="s">
        <v>920</v>
      </c>
      <c r="T41" s="988"/>
      <c r="U41" s="988"/>
      <c r="V41" s="988"/>
      <c r="W41" s="989"/>
      <c r="X41" s="1029" t="s">
        <v>882</v>
      </c>
      <c r="Z41" s="1030"/>
      <c r="AA41" s="1015" t="s">
        <v>904</v>
      </c>
      <c r="AB41" s="1016" t="s">
        <v>905</v>
      </c>
      <c r="AC41" s="1016"/>
      <c r="AD41" s="1016" t="s">
        <v>916</v>
      </c>
      <c r="AE41" s="1016" t="s">
        <v>917</v>
      </c>
      <c r="AF41" s="1016"/>
      <c r="AG41" s="1017" t="s">
        <v>904</v>
      </c>
      <c r="AH41" s="1015" t="s">
        <v>905</v>
      </c>
      <c r="AI41" s="1016" t="s">
        <v>905</v>
      </c>
      <c r="AJ41" s="1016" t="s">
        <v>904</v>
      </c>
      <c r="AK41" s="1016"/>
      <c r="AL41" s="1016" t="s">
        <v>916</v>
      </c>
      <c r="AM41" s="1016" t="s">
        <v>917</v>
      </c>
      <c r="AN41" s="1017"/>
      <c r="AO41" s="1015" t="s">
        <v>905</v>
      </c>
      <c r="AP41" s="1016"/>
      <c r="AQ41" s="1016" t="s">
        <v>905</v>
      </c>
      <c r="AR41" s="1016" t="s">
        <v>905</v>
      </c>
      <c r="AS41" s="1016"/>
      <c r="AT41" s="1016" t="s">
        <v>916</v>
      </c>
      <c r="AU41" s="1017" t="s">
        <v>917</v>
      </c>
      <c r="AV41" s="1015" t="s">
        <v>905</v>
      </c>
      <c r="AW41" s="1016" t="s">
        <v>904</v>
      </c>
      <c r="AX41" s="1016"/>
      <c r="AY41" s="1016" t="s">
        <v>905</v>
      </c>
      <c r="AZ41" s="1016" t="s">
        <v>921</v>
      </c>
      <c r="BA41" s="1016"/>
      <c r="BB41" s="1017" t="s">
        <v>916</v>
      </c>
      <c r="BC41" s="1015"/>
      <c r="BD41" s="1016"/>
      <c r="BE41" s="1018"/>
      <c r="BF41" s="1019"/>
      <c r="BG41" s="1020"/>
      <c r="BH41" s="1021"/>
      <c r="BI41" s="1022"/>
      <c r="BJ41" s="1023"/>
      <c r="BK41" s="1024"/>
      <c r="BL41" s="1024"/>
      <c r="BM41" s="1024"/>
      <c r="BN41" s="1025"/>
    </row>
    <row r="42" spans="2:66" ht="20.25" customHeight="1">
      <c r="B42" s="975"/>
      <c r="C42" s="976"/>
      <c r="D42" s="977"/>
      <c r="E42" s="858"/>
      <c r="F42" s="978"/>
      <c r="G42" s="979"/>
      <c r="H42" s="980"/>
      <c r="I42" s="981"/>
      <c r="J42" s="982" t="str">
        <f>G41</f>
        <v>介護職員</v>
      </c>
      <c r="K42" s="981"/>
      <c r="L42" s="982" t="str">
        <f>M41</f>
        <v>A</v>
      </c>
      <c r="M42" s="983"/>
      <c r="N42" s="984"/>
      <c r="O42" s="985"/>
      <c r="P42" s="986"/>
      <c r="Q42" s="986"/>
      <c r="R42" s="980"/>
      <c r="S42" s="987"/>
      <c r="T42" s="988"/>
      <c r="U42" s="988"/>
      <c r="V42" s="988"/>
      <c r="W42" s="989"/>
      <c r="X42" s="1026" t="s">
        <v>885</v>
      </c>
      <c r="Y42" s="1027"/>
      <c r="Z42" s="1028"/>
      <c r="AA42" s="993">
        <f>IF(AA41="","",VLOOKUP(AA41,'【記載例】シフト記号表（勤務時間帯）'!$C$6:$L$47,10,FALSE))</f>
        <v>7.9999999999999982</v>
      </c>
      <c r="AB42" s="994">
        <f>IF(AB41="","",VLOOKUP(AB41,'【記載例】シフト記号表（勤務時間帯）'!$C$6:$L$47,10,FALSE))</f>
        <v>8</v>
      </c>
      <c r="AC42" s="994" t="str">
        <f>IF(AC41="","",VLOOKUP(AC41,'【記載例】シフト記号表（勤務時間帯）'!$C$6:$L$47,10,FALSE))</f>
        <v/>
      </c>
      <c r="AD42" s="994">
        <f>IF(AD41="","",VLOOKUP(AD41,'【記載例】シフト記号表（勤務時間帯）'!$C$6:$L$47,10,FALSE))</f>
        <v>8</v>
      </c>
      <c r="AE42" s="994">
        <f>IF(AE41="","",VLOOKUP(AE41,'【記載例】シフト記号表（勤務時間帯）'!$C$6:$L$47,10,FALSE))</f>
        <v>8</v>
      </c>
      <c r="AF42" s="994" t="str">
        <f>IF(AF41="","",VLOOKUP(AF41,'【記載例】シフト記号表（勤務時間帯）'!$C$6:$L$47,10,FALSE))</f>
        <v/>
      </c>
      <c r="AG42" s="995">
        <f>IF(AG41="","",VLOOKUP(AG41,'【記載例】シフト記号表（勤務時間帯）'!$C$6:$L$47,10,FALSE))</f>
        <v>7.9999999999999982</v>
      </c>
      <c r="AH42" s="993">
        <f>IF(AH41="","",VLOOKUP(AH41,'【記載例】シフト記号表（勤務時間帯）'!$C$6:$L$47,10,FALSE))</f>
        <v>8</v>
      </c>
      <c r="AI42" s="994">
        <f>IF(AI41="","",VLOOKUP(AI41,'【記載例】シフト記号表（勤務時間帯）'!$C$6:$L$47,10,FALSE))</f>
        <v>8</v>
      </c>
      <c r="AJ42" s="994">
        <f>IF(AJ41="","",VLOOKUP(AJ41,'【記載例】シフト記号表（勤務時間帯）'!$C$6:$L$47,10,FALSE))</f>
        <v>7.9999999999999982</v>
      </c>
      <c r="AK42" s="994" t="str">
        <f>IF(AK41="","",VLOOKUP(AK41,'【記載例】シフト記号表（勤務時間帯）'!$C$6:$L$47,10,FALSE))</f>
        <v/>
      </c>
      <c r="AL42" s="994">
        <f>IF(AL41="","",VLOOKUP(AL41,'【記載例】シフト記号表（勤務時間帯）'!$C$6:$L$47,10,FALSE))</f>
        <v>8</v>
      </c>
      <c r="AM42" s="994">
        <f>IF(AM41="","",VLOOKUP(AM41,'【記載例】シフト記号表（勤務時間帯）'!$C$6:$L$47,10,FALSE))</f>
        <v>8</v>
      </c>
      <c r="AN42" s="995" t="str">
        <f>IF(AN41="","",VLOOKUP(AN41,'【記載例】シフト記号表（勤務時間帯）'!$C$6:$L$47,10,FALSE))</f>
        <v/>
      </c>
      <c r="AO42" s="993">
        <f>IF(AO41="","",VLOOKUP(AO41,'【記載例】シフト記号表（勤務時間帯）'!$C$6:$L$47,10,FALSE))</f>
        <v>8</v>
      </c>
      <c r="AP42" s="994" t="str">
        <f>IF(AP41="","",VLOOKUP(AP41,'【記載例】シフト記号表（勤務時間帯）'!$C$6:$L$47,10,FALSE))</f>
        <v/>
      </c>
      <c r="AQ42" s="994">
        <f>IF(AQ41="","",VLOOKUP(AQ41,'【記載例】シフト記号表（勤務時間帯）'!$C$6:$L$47,10,FALSE))</f>
        <v>8</v>
      </c>
      <c r="AR42" s="994">
        <f>IF(AR41="","",VLOOKUP(AR41,'【記載例】シフト記号表（勤務時間帯）'!$C$6:$L$47,10,FALSE))</f>
        <v>8</v>
      </c>
      <c r="AS42" s="994" t="str">
        <f>IF(AS41="","",VLOOKUP(AS41,'【記載例】シフト記号表（勤務時間帯）'!$C$6:$L$47,10,FALSE))</f>
        <v/>
      </c>
      <c r="AT42" s="994">
        <f>IF(AT41="","",VLOOKUP(AT41,'【記載例】シフト記号表（勤務時間帯）'!$C$6:$L$47,10,FALSE))</f>
        <v>8</v>
      </c>
      <c r="AU42" s="995">
        <f>IF(AU41="","",VLOOKUP(AU41,'【記載例】シフト記号表（勤務時間帯）'!$C$6:$L$47,10,FALSE))</f>
        <v>8</v>
      </c>
      <c r="AV42" s="993">
        <f>IF(AV41="","",VLOOKUP(AV41,'【記載例】シフト記号表（勤務時間帯）'!$C$6:$L$47,10,FALSE))</f>
        <v>8</v>
      </c>
      <c r="AW42" s="994">
        <f>IF(AW41="","",VLOOKUP(AW41,'【記載例】シフト記号表（勤務時間帯）'!$C$6:$L$47,10,FALSE))</f>
        <v>7.9999999999999982</v>
      </c>
      <c r="AX42" s="994" t="str">
        <f>IF(AX41="","",VLOOKUP(AX41,'【記載例】シフト記号表（勤務時間帯）'!$C$6:$L$47,10,FALSE))</f>
        <v/>
      </c>
      <c r="AY42" s="994">
        <f>IF(AY41="","",VLOOKUP(AY41,'【記載例】シフト記号表（勤務時間帯）'!$C$6:$L$47,10,FALSE))</f>
        <v>8</v>
      </c>
      <c r="AZ42" s="994">
        <f>IF(AZ41="","",VLOOKUP(AZ41,'【記載例】シフト記号表（勤務時間帯）'!$C$6:$L$47,10,FALSE))</f>
        <v>8</v>
      </c>
      <c r="BA42" s="994" t="str">
        <f>IF(BA41="","",VLOOKUP(BA41,'【記載例】シフト記号表（勤務時間帯）'!$C$6:$L$47,10,FALSE))</f>
        <v/>
      </c>
      <c r="BB42" s="995">
        <f>IF(BB41="","",VLOOKUP(BB41,'【記載例】シフト記号表（勤務時間帯）'!$C$6:$L$47,10,FALSE))</f>
        <v>8</v>
      </c>
      <c r="BC42" s="993" t="str">
        <f>IF(BC41="","",VLOOKUP(BC41,'【記載例】シフト記号表（勤務時間帯）'!$C$6:$L$47,10,FALSE))</f>
        <v/>
      </c>
      <c r="BD42" s="994" t="str">
        <f>IF(BD41="","",VLOOKUP(BD41,'【記載例】シフト記号表（勤務時間帯）'!$C$6:$L$47,10,FALSE))</f>
        <v/>
      </c>
      <c r="BE42" s="994" t="str">
        <f>IF(BE41="","",VLOOKUP(BE41,'【記載例】シフト記号表（勤務時間帯）'!$C$6:$L$47,10,FALSE))</f>
        <v/>
      </c>
      <c r="BF42" s="996">
        <f>IF($BI$3="４週",SUM(AA42:BB42),IF($BI$3="暦月",SUM(AA42:BE42),""))</f>
        <v>160</v>
      </c>
      <c r="BG42" s="997"/>
      <c r="BH42" s="998">
        <f>IF($BI$3="４週",BF42/4,IF($BI$3="暦月",(BF42/($BI$8/7)),""))</f>
        <v>40</v>
      </c>
      <c r="BI42" s="997"/>
      <c r="BJ42" s="999"/>
      <c r="BK42" s="1000"/>
      <c r="BL42" s="1000"/>
      <c r="BM42" s="1000"/>
      <c r="BN42" s="1001"/>
    </row>
    <row r="43" spans="2:66" ht="20.25" customHeight="1">
      <c r="B43" s="946">
        <f>B41+1</f>
        <v>14</v>
      </c>
      <c r="C43" s="1002"/>
      <c r="D43" s="1003" t="s">
        <v>912</v>
      </c>
      <c r="E43" s="858"/>
      <c r="F43" s="978"/>
      <c r="G43" s="1004" t="s">
        <v>913</v>
      </c>
      <c r="H43" s="1005"/>
      <c r="I43" s="981"/>
      <c r="J43" s="982"/>
      <c r="K43" s="981"/>
      <c r="L43" s="982"/>
      <c r="M43" s="1008" t="s">
        <v>887</v>
      </c>
      <c r="N43" s="1009"/>
      <c r="O43" s="1010" t="s">
        <v>291</v>
      </c>
      <c r="P43" s="1011"/>
      <c r="Q43" s="1011"/>
      <c r="R43" s="1005"/>
      <c r="S43" s="987" t="s">
        <v>922</v>
      </c>
      <c r="T43" s="988"/>
      <c r="U43" s="988"/>
      <c r="V43" s="988"/>
      <c r="W43" s="989"/>
      <c r="X43" s="1029" t="s">
        <v>882</v>
      </c>
      <c r="Z43" s="1030"/>
      <c r="AA43" s="1015"/>
      <c r="AB43" s="1016" t="s">
        <v>904</v>
      </c>
      <c r="AC43" s="1016" t="s">
        <v>905</v>
      </c>
      <c r="AD43" s="1016"/>
      <c r="AE43" s="1016" t="s">
        <v>905</v>
      </c>
      <c r="AF43" s="1016" t="s">
        <v>905</v>
      </c>
      <c r="AG43" s="1017"/>
      <c r="AH43" s="1015"/>
      <c r="AI43" s="1016" t="s">
        <v>904</v>
      </c>
      <c r="AJ43" s="1016" t="s">
        <v>905</v>
      </c>
      <c r="AK43" s="1016" t="s">
        <v>905</v>
      </c>
      <c r="AL43" s="1016"/>
      <c r="AM43" s="1016"/>
      <c r="AN43" s="1017" t="s">
        <v>904</v>
      </c>
      <c r="AO43" s="1015"/>
      <c r="AP43" s="1016"/>
      <c r="AQ43" s="1016" t="s">
        <v>904</v>
      </c>
      <c r="AR43" s="1016" t="s">
        <v>904</v>
      </c>
      <c r="AS43" s="1016" t="s">
        <v>905</v>
      </c>
      <c r="AT43" s="1016"/>
      <c r="AU43" s="1017" t="s">
        <v>905</v>
      </c>
      <c r="AV43" s="1015"/>
      <c r="AW43" s="1016" t="s">
        <v>905</v>
      </c>
      <c r="AX43" s="1016" t="s">
        <v>905</v>
      </c>
      <c r="AY43" s="1016"/>
      <c r="AZ43" s="1016" t="s">
        <v>905</v>
      </c>
      <c r="BA43" s="1016" t="s">
        <v>904</v>
      </c>
      <c r="BB43" s="1017"/>
      <c r="BC43" s="1015"/>
      <c r="BD43" s="1016"/>
      <c r="BE43" s="1018"/>
      <c r="BF43" s="1019"/>
      <c r="BG43" s="1020"/>
      <c r="BH43" s="1021"/>
      <c r="BI43" s="1022"/>
      <c r="BJ43" s="1023"/>
      <c r="BK43" s="1024"/>
      <c r="BL43" s="1024"/>
      <c r="BM43" s="1024"/>
      <c r="BN43" s="1025"/>
    </row>
    <row r="44" spans="2:66" ht="20.25" customHeight="1">
      <c r="B44" s="975"/>
      <c r="C44" s="976"/>
      <c r="D44" s="977"/>
      <c r="E44" s="858"/>
      <c r="F44" s="978"/>
      <c r="G44" s="979"/>
      <c r="H44" s="980"/>
      <c r="I44" s="981"/>
      <c r="J44" s="982" t="str">
        <f>G43</f>
        <v>介護職員</v>
      </c>
      <c r="K44" s="981"/>
      <c r="L44" s="982" t="str">
        <f>M43</f>
        <v>C</v>
      </c>
      <c r="M44" s="983"/>
      <c r="N44" s="984"/>
      <c r="O44" s="985"/>
      <c r="P44" s="986"/>
      <c r="Q44" s="986"/>
      <c r="R44" s="980"/>
      <c r="S44" s="987"/>
      <c r="T44" s="988"/>
      <c r="U44" s="988"/>
      <c r="V44" s="988"/>
      <c r="W44" s="989"/>
      <c r="X44" s="1026" t="s">
        <v>885</v>
      </c>
      <c r="Y44" s="1027"/>
      <c r="Z44" s="1028"/>
      <c r="AA44" s="993" t="str">
        <f>IF(AA43="","",VLOOKUP(AA43,'【記載例】シフト記号表（勤務時間帯）'!$C$6:$L$47,10,FALSE))</f>
        <v/>
      </c>
      <c r="AB44" s="994">
        <f>IF(AB43="","",VLOOKUP(AB43,'【記載例】シフト記号表（勤務時間帯）'!$C$6:$L$47,10,FALSE))</f>
        <v>7.9999999999999982</v>
      </c>
      <c r="AC44" s="994">
        <f>IF(AC43="","",VLOOKUP(AC43,'【記載例】シフト記号表（勤務時間帯）'!$C$6:$L$47,10,FALSE))</f>
        <v>8</v>
      </c>
      <c r="AD44" s="994" t="str">
        <f>IF(AD43="","",VLOOKUP(AD43,'【記載例】シフト記号表（勤務時間帯）'!$C$6:$L$47,10,FALSE))</f>
        <v/>
      </c>
      <c r="AE44" s="994">
        <f>IF(AE43="","",VLOOKUP(AE43,'【記載例】シフト記号表（勤務時間帯）'!$C$6:$L$47,10,FALSE))</f>
        <v>8</v>
      </c>
      <c r="AF44" s="994">
        <f>IF(AF43="","",VLOOKUP(AF43,'【記載例】シフト記号表（勤務時間帯）'!$C$6:$L$47,10,FALSE))</f>
        <v>8</v>
      </c>
      <c r="AG44" s="995" t="str">
        <f>IF(AG43="","",VLOOKUP(AG43,'【記載例】シフト記号表（勤務時間帯）'!$C$6:$L$47,10,FALSE))</f>
        <v/>
      </c>
      <c r="AH44" s="993" t="str">
        <f>IF(AH43="","",VLOOKUP(AH43,'【記載例】シフト記号表（勤務時間帯）'!$C$6:$L$47,10,FALSE))</f>
        <v/>
      </c>
      <c r="AI44" s="994">
        <f>IF(AI43="","",VLOOKUP(AI43,'【記載例】シフト記号表（勤務時間帯）'!$C$6:$L$47,10,FALSE))</f>
        <v>7.9999999999999982</v>
      </c>
      <c r="AJ44" s="994">
        <f>IF(AJ43="","",VLOOKUP(AJ43,'【記載例】シフト記号表（勤務時間帯）'!$C$6:$L$47,10,FALSE))</f>
        <v>8</v>
      </c>
      <c r="AK44" s="994">
        <f>IF(AK43="","",VLOOKUP(AK43,'【記載例】シフト記号表（勤務時間帯）'!$C$6:$L$47,10,FALSE))</f>
        <v>8</v>
      </c>
      <c r="AL44" s="994" t="str">
        <f>IF(AL43="","",VLOOKUP(AL43,'【記載例】シフト記号表（勤務時間帯）'!$C$6:$L$47,10,FALSE))</f>
        <v/>
      </c>
      <c r="AM44" s="994" t="str">
        <f>IF(AM43="","",VLOOKUP(AM43,'【記載例】シフト記号表（勤務時間帯）'!$C$6:$L$47,10,FALSE))</f>
        <v/>
      </c>
      <c r="AN44" s="995">
        <f>IF(AN43="","",VLOOKUP(AN43,'【記載例】シフト記号表（勤務時間帯）'!$C$6:$L$47,10,FALSE))</f>
        <v>7.9999999999999982</v>
      </c>
      <c r="AO44" s="993" t="str">
        <f>IF(AO43="","",VLOOKUP(AO43,'【記載例】シフト記号表（勤務時間帯）'!$C$6:$L$47,10,FALSE))</f>
        <v/>
      </c>
      <c r="AP44" s="994" t="str">
        <f>IF(AP43="","",VLOOKUP(AP43,'【記載例】シフト記号表（勤務時間帯）'!$C$6:$L$47,10,FALSE))</f>
        <v/>
      </c>
      <c r="AQ44" s="994">
        <f>IF(AQ43="","",VLOOKUP(AQ43,'【記載例】シフト記号表（勤務時間帯）'!$C$6:$L$47,10,FALSE))</f>
        <v>7.9999999999999982</v>
      </c>
      <c r="AR44" s="994">
        <f>IF(AR43="","",VLOOKUP(AR43,'【記載例】シフト記号表（勤務時間帯）'!$C$6:$L$47,10,FALSE))</f>
        <v>7.9999999999999982</v>
      </c>
      <c r="AS44" s="994">
        <f>IF(AS43="","",VLOOKUP(AS43,'【記載例】シフト記号表（勤務時間帯）'!$C$6:$L$47,10,FALSE))</f>
        <v>8</v>
      </c>
      <c r="AT44" s="994" t="str">
        <f>IF(AT43="","",VLOOKUP(AT43,'【記載例】シフト記号表（勤務時間帯）'!$C$6:$L$47,10,FALSE))</f>
        <v/>
      </c>
      <c r="AU44" s="995">
        <f>IF(AU43="","",VLOOKUP(AU43,'【記載例】シフト記号表（勤務時間帯）'!$C$6:$L$47,10,FALSE))</f>
        <v>8</v>
      </c>
      <c r="AV44" s="993" t="str">
        <f>IF(AV43="","",VLOOKUP(AV43,'【記載例】シフト記号表（勤務時間帯）'!$C$6:$L$47,10,FALSE))</f>
        <v/>
      </c>
      <c r="AW44" s="994">
        <f>IF(AW43="","",VLOOKUP(AW43,'【記載例】シフト記号表（勤務時間帯）'!$C$6:$L$47,10,FALSE))</f>
        <v>8</v>
      </c>
      <c r="AX44" s="994">
        <f>IF(AX43="","",VLOOKUP(AX43,'【記載例】シフト記号表（勤務時間帯）'!$C$6:$L$47,10,FALSE))</f>
        <v>8</v>
      </c>
      <c r="AY44" s="994" t="str">
        <f>IF(AY43="","",VLOOKUP(AY43,'【記載例】シフト記号表（勤務時間帯）'!$C$6:$L$47,10,FALSE))</f>
        <v/>
      </c>
      <c r="AZ44" s="994">
        <f>IF(AZ43="","",VLOOKUP(AZ43,'【記載例】シフト記号表（勤務時間帯）'!$C$6:$L$47,10,FALSE))</f>
        <v>8</v>
      </c>
      <c r="BA44" s="994">
        <f>IF(BA43="","",VLOOKUP(BA43,'【記載例】シフト記号表（勤務時間帯）'!$C$6:$L$47,10,FALSE))</f>
        <v>7.9999999999999982</v>
      </c>
      <c r="BB44" s="995" t="str">
        <f>IF(BB43="","",VLOOKUP(BB43,'【記載例】シフト記号表（勤務時間帯）'!$C$6:$L$47,10,FALSE))</f>
        <v/>
      </c>
      <c r="BC44" s="993" t="str">
        <f>IF(BC43="","",VLOOKUP(BC43,'【記載例】シフト記号表（勤務時間帯）'!$C$6:$L$47,10,FALSE))</f>
        <v/>
      </c>
      <c r="BD44" s="994" t="str">
        <f>IF(BD43="","",VLOOKUP(BD43,'【記載例】シフト記号表（勤務時間帯）'!$C$6:$L$47,10,FALSE))</f>
        <v/>
      </c>
      <c r="BE44" s="994" t="str">
        <f>IF(BE43="","",VLOOKUP(BE43,'【記載例】シフト記号表（勤務時間帯）'!$C$6:$L$47,10,FALSE))</f>
        <v/>
      </c>
      <c r="BF44" s="996">
        <f>IF($BI$3="４週",SUM(AA44:BB44),IF($BI$3="暦月",SUM(AA44:BE44),""))</f>
        <v>128</v>
      </c>
      <c r="BG44" s="997"/>
      <c r="BH44" s="998">
        <f>IF($BI$3="４週",BF44/4,IF($BI$3="暦月",(BF44/($BI$8/7)),""))</f>
        <v>32</v>
      </c>
      <c r="BI44" s="997"/>
      <c r="BJ44" s="999"/>
      <c r="BK44" s="1000"/>
      <c r="BL44" s="1000"/>
      <c r="BM44" s="1000"/>
      <c r="BN44" s="1001"/>
    </row>
    <row r="45" spans="2:66" ht="20.25" customHeight="1">
      <c r="B45" s="946">
        <f>B43+1</f>
        <v>15</v>
      </c>
      <c r="C45" s="1002" t="s">
        <v>923</v>
      </c>
      <c r="D45" s="1003" t="s">
        <v>924</v>
      </c>
      <c r="E45" s="858"/>
      <c r="F45" s="978"/>
      <c r="G45" s="1004" t="s">
        <v>913</v>
      </c>
      <c r="H45" s="1005"/>
      <c r="I45" s="981"/>
      <c r="J45" s="982"/>
      <c r="K45" s="981"/>
      <c r="L45" s="982"/>
      <c r="M45" s="1008" t="s">
        <v>879</v>
      </c>
      <c r="N45" s="1009"/>
      <c r="O45" s="1010" t="s">
        <v>914</v>
      </c>
      <c r="P45" s="1011"/>
      <c r="Q45" s="1011"/>
      <c r="R45" s="1005"/>
      <c r="S45" s="987" t="s">
        <v>925</v>
      </c>
      <c r="T45" s="988"/>
      <c r="U45" s="988"/>
      <c r="V45" s="988"/>
      <c r="W45" s="989"/>
      <c r="X45" s="1029" t="s">
        <v>882</v>
      </c>
      <c r="Z45" s="1030"/>
      <c r="AA45" s="1015" t="s">
        <v>905</v>
      </c>
      <c r="AB45" s="1016" t="s">
        <v>905</v>
      </c>
      <c r="AC45" s="1016"/>
      <c r="AD45" s="1016"/>
      <c r="AE45" s="1016" t="s">
        <v>916</v>
      </c>
      <c r="AF45" s="1016" t="s">
        <v>917</v>
      </c>
      <c r="AG45" s="1017" t="s">
        <v>904</v>
      </c>
      <c r="AH45" s="1015" t="s">
        <v>904</v>
      </c>
      <c r="AI45" s="1016"/>
      <c r="AJ45" s="1016" t="s">
        <v>905</v>
      </c>
      <c r="AK45" s="1016" t="s">
        <v>905</v>
      </c>
      <c r="AL45" s="1016"/>
      <c r="AM45" s="1016" t="s">
        <v>916</v>
      </c>
      <c r="AN45" s="1017" t="s">
        <v>917</v>
      </c>
      <c r="AO45" s="1015" t="s">
        <v>904</v>
      </c>
      <c r="AP45" s="1016" t="s">
        <v>904</v>
      </c>
      <c r="AQ45" s="1016"/>
      <c r="AR45" s="1016" t="s">
        <v>905</v>
      </c>
      <c r="AS45" s="1016"/>
      <c r="AT45" s="1016"/>
      <c r="AU45" s="1017" t="s">
        <v>916</v>
      </c>
      <c r="AV45" s="1015" t="s">
        <v>917</v>
      </c>
      <c r="AW45" s="1016" t="s">
        <v>904</v>
      </c>
      <c r="AX45" s="1016" t="s">
        <v>904</v>
      </c>
      <c r="AY45" s="1016"/>
      <c r="AZ45" s="1016" t="s">
        <v>904</v>
      </c>
      <c r="BA45" s="1016" t="s">
        <v>905</v>
      </c>
      <c r="BB45" s="1017" t="s">
        <v>905</v>
      </c>
      <c r="BC45" s="1015"/>
      <c r="BD45" s="1016"/>
      <c r="BE45" s="1018"/>
      <c r="BF45" s="1019"/>
      <c r="BG45" s="1020"/>
      <c r="BH45" s="1021"/>
      <c r="BI45" s="1022"/>
      <c r="BJ45" s="1023"/>
      <c r="BK45" s="1024"/>
      <c r="BL45" s="1024"/>
      <c r="BM45" s="1024"/>
      <c r="BN45" s="1025"/>
    </row>
    <row r="46" spans="2:66" ht="20.25" customHeight="1">
      <c r="B46" s="975"/>
      <c r="C46" s="976"/>
      <c r="D46" s="977"/>
      <c r="E46" s="858"/>
      <c r="F46" s="978"/>
      <c r="G46" s="979"/>
      <c r="H46" s="980"/>
      <c r="I46" s="981"/>
      <c r="J46" s="982" t="str">
        <f>G45</f>
        <v>介護職員</v>
      </c>
      <c r="K46" s="981"/>
      <c r="L46" s="982" t="str">
        <f>M45</f>
        <v>A</v>
      </c>
      <c r="M46" s="983"/>
      <c r="N46" s="984"/>
      <c r="O46" s="985"/>
      <c r="P46" s="986"/>
      <c r="Q46" s="986"/>
      <c r="R46" s="980"/>
      <c r="S46" s="987"/>
      <c r="T46" s="988"/>
      <c r="U46" s="988"/>
      <c r="V46" s="988"/>
      <c r="W46" s="989"/>
      <c r="X46" s="1026" t="s">
        <v>885</v>
      </c>
      <c r="Y46" s="1027"/>
      <c r="Z46" s="1028"/>
      <c r="AA46" s="993">
        <f>IF(AA45="","",VLOOKUP(AA45,'【記載例】シフト記号表（勤務時間帯）'!$C$6:$L$47,10,FALSE))</f>
        <v>8</v>
      </c>
      <c r="AB46" s="994">
        <f>IF(AB45="","",VLOOKUP(AB45,'【記載例】シフト記号表（勤務時間帯）'!$C$6:$L$47,10,FALSE))</f>
        <v>8</v>
      </c>
      <c r="AC46" s="994" t="str">
        <f>IF(AC45="","",VLOOKUP(AC45,'【記載例】シフト記号表（勤務時間帯）'!$C$6:$L$47,10,FALSE))</f>
        <v/>
      </c>
      <c r="AD46" s="994" t="str">
        <f>IF(AD45="","",VLOOKUP(AD45,'【記載例】シフト記号表（勤務時間帯）'!$C$6:$L$47,10,FALSE))</f>
        <v/>
      </c>
      <c r="AE46" s="994">
        <f>IF(AE45="","",VLOOKUP(AE45,'【記載例】シフト記号表（勤務時間帯）'!$C$6:$L$47,10,FALSE))</f>
        <v>8</v>
      </c>
      <c r="AF46" s="994">
        <f>IF(AF45="","",VLOOKUP(AF45,'【記載例】シフト記号表（勤務時間帯）'!$C$6:$L$47,10,FALSE))</f>
        <v>8</v>
      </c>
      <c r="AG46" s="995">
        <f>IF(AG45="","",VLOOKUP(AG45,'【記載例】シフト記号表（勤務時間帯）'!$C$6:$L$47,10,FALSE))</f>
        <v>7.9999999999999982</v>
      </c>
      <c r="AH46" s="993">
        <f>IF(AH45="","",VLOOKUP(AH45,'【記載例】シフト記号表（勤務時間帯）'!$C$6:$L$47,10,FALSE))</f>
        <v>7.9999999999999982</v>
      </c>
      <c r="AI46" s="994" t="str">
        <f>IF(AI45="","",VLOOKUP(AI45,'【記載例】シフト記号表（勤務時間帯）'!$C$6:$L$47,10,FALSE))</f>
        <v/>
      </c>
      <c r="AJ46" s="994">
        <f>IF(AJ45="","",VLOOKUP(AJ45,'【記載例】シフト記号表（勤務時間帯）'!$C$6:$L$47,10,FALSE))</f>
        <v>8</v>
      </c>
      <c r="AK46" s="994">
        <f>IF(AK45="","",VLOOKUP(AK45,'【記載例】シフト記号表（勤務時間帯）'!$C$6:$L$47,10,FALSE))</f>
        <v>8</v>
      </c>
      <c r="AL46" s="994" t="str">
        <f>IF(AL45="","",VLOOKUP(AL45,'【記載例】シフト記号表（勤務時間帯）'!$C$6:$L$47,10,FALSE))</f>
        <v/>
      </c>
      <c r="AM46" s="994">
        <f>IF(AM45="","",VLOOKUP(AM45,'【記載例】シフト記号表（勤務時間帯）'!$C$6:$L$47,10,FALSE))</f>
        <v>8</v>
      </c>
      <c r="AN46" s="995">
        <f>IF(AN45="","",VLOOKUP(AN45,'【記載例】シフト記号表（勤務時間帯）'!$C$6:$L$47,10,FALSE))</f>
        <v>8</v>
      </c>
      <c r="AO46" s="993">
        <f>IF(AO45="","",VLOOKUP(AO45,'【記載例】シフト記号表（勤務時間帯）'!$C$6:$L$47,10,FALSE))</f>
        <v>7.9999999999999982</v>
      </c>
      <c r="AP46" s="994">
        <f>IF(AP45="","",VLOOKUP(AP45,'【記載例】シフト記号表（勤務時間帯）'!$C$6:$L$47,10,FALSE))</f>
        <v>7.9999999999999982</v>
      </c>
      <c r="AQ46" s="994" t="str">
        <f>IF(AQ45="","",VLOOKUP(AQ45,'【記載例】シフト記号表（勤務時間帯）'!$C$6:$L$47,10,FALSE))</f>
        <v/>
      </c>
      <c r="AR46" s="994">
        <f>IF(AR45="","",VLOOKUP(AR45,'【記載例】シフト記号表（勤務時間帯）'!$C$6:$L$47,10,FALSE))</f>
        <v>8</v>
      </c>
      <c r="AS46" s="994" t="str">
        <f>IF(AS45="","",VLOOKUP(AS45,'【記載例】シフト記号表（勤務時間帯）'!$C$6:$L$47,10,FALSE))</f>
        <v/>
      </c>
      <c r="AT46" s="994" t="str">
        <f>IF(AT45="","",VLOOKUP(AT45,'【記載例】シフト記号表（勤務時間帯）'!$C$6:$L$47,10,FALSE))</f>
        <v/>
      </c>
      <c r="AU46" s="995">
        <f>IF(AU45="","",VLOOKUP(AU45,'【記載例】シフト記号表（勤務時間帯）'!$C$6:$L$47,10,FALSE))</f>
        <v>8</v>
      </c>
      <c r="AV46" s="993">
        <f>IF(AV45="","",VLOOKUP(AV45,'【記載例】シフト記号表（勤務時間帯）'!$C$6:$L$47,10,FALSE))</f>
        <v>8</v>
      </c>
      <c r="AW46" s="994">
        <f>IF(AW45="","",VLOOKUP(AW45,'【記載例】シフト記号表（勤務時間帯）'!$C$6:$L$47,10,FALSE))</f>
        <v>7.9999999999999982</v>
      </c>
      <c r="AX46" s="994">
        <f>IF(AX45="","",VLOOKUP(AX45,'【記載例】シフト記号表（勤務時間帯）'!$C$6:$L$47,10,FALSE))</f>
        <v>7.9999999999999982</v>
      </c>
      <c r="AY46" s="994" t="str">
        <f>IF(AY45="","",VLOOKUP(AY45,'【記載例】シフト記号表（勤務時間帯）'!$C$6:$L$47,10,FALSE))</f>
        <v/>
      </c>
      <c r="AZ46" s="994">
        <f>IF(AZ45="","",VLOOKUP(AZ45,'【記載例】シフト記号表（勤務時間帯）'!$C$6:$L$47,10,FALSE))</f>
        <v>7.9999999999999982</v>
      </c>
      <c r="BA46" s="994">
        <f>IF(BA45="","",VLOOKUP(BA45,'【記載例】シフト記号表（勤務時間帯）'!$C$6:$L$47,10,FALSE))</f>
        <v>8</v>
      </c>
      <c r="BB46" s="995">
        <f>IF(BB45="","",VLOOKUP(BB45,'【記載例】シフト記号表（勤務時間帯）'!$C$6:$L$47,10,FALSE))</f>
        <v>8</v>
      </c>
      <c r="BC46" s="993" t="str">
        <f>IF(BC45="","",VLOOKUP(BC45,'【記載例】シフト記号表（勤務時間帯）'!$C$6:$L$47,10,FALSE))</f>
        <v/>
      </c>
      <c r="BD46" s="994" t="str">
        <f>IF(BD45="","",VLOOKUP(BD45,'【記載例】シフト記号表（勤務時間帯）'!$C$6:$L$47,10,FALSE))</f>
        <v/>
      </c>
      <c r="BE46" s="994" t="str">
        <f>IF(BE45="","",VLOOKUP(BE45,'【記載例】シフト記号表（勤務時間帯）'!$C$6:$L$47,10,FALSE))</f>
        <v/>
      </c>
      <c r="BF46" s="996">
        <f>IF($BI$3="４週",SUM(AA46:BB46),IF($BI$3="暦月",SUM(AA46:BE46),""))</f>
        <v>160</v>
      </c>
      <c r="BG46" s="997"/>
      <c r="BH46" s="998">
        <f>IF($BI$3="４週",BF46/4,IF($BI$3="暦月",(BF46/($BI$8/7)),""))</f>
        <v>40</v>
      </c>
      <c r="BI46" s="997"/>
      <c r="BJ46" s="999"/>
      <c r="BK46" s="1000"/>
      <c r="BL46" s="1000"/>
      <c r="BM46" s="1000"/>
      <c r="BN46" s="1001"/>
    </row>
    <row r="47" spans="2:66" ht="20.25" customHeight="1">
      <c r="B47" s="946">
        <f>B45+1</f>
        <v>16</v>
      </c>
      <c r="C47" s="1002"/>
      <c r="D47" s="1003" t="s">
        <v>924</v>
      </c>
      <c r="E47" s="858"/>
      <c r="F47" s="978"/>
      <c r="G47" s="1004" t="s">
        <v>913</v>
      </c>
      <c r="H47" s="1005"/>
      <c r="I47" s="981"/>
      <c r="J47" s="982"/>
      <c r="K47" s="981"/>
      <c r="L47" s="982"/>
      <c r="M47" s="1008" t="s">
        <v>879</v>
      </c>
      <c r="N47" s="1009"/>
      <c r="O47" s="1010" t="s">
        <v>291</v>
      </c>
      <c r="P47" s="1011"/>
      <c r="Q47" s="1011"/>
      <c r="R47" s="1005"/>
      <c r="S47" s="987" t="s">
        <v>926</v>
      </c>
      <c r="T47" s="988"/>
      <c r="U47" s="988"/>
      <c r="V47" s="988"/>
      <c r="W47" s="989"/>
      <c r="X47" s="1029" t="s">
        <v>882</v>
      </c>
      <c r="Z47" s="1030"/>
      <c r="AA47" s="1015"/>
      <c r="AB47" s="1016" t="s">
        <v>904</v>
      </c>
      <c r="AC47" s="1016" t="s">
        <v>905</v>
      </c>
      <c r="AD47" s="1016" t="s">
        <v>905</v>
      </c>
      <c r="AE47" s="1016"/>
      <c r="AF47" s="1016" t="s">
        <v>916</v>
      </c>
      <c r="AG47" s="1017" t="s">
        <v>917</v>
      </c>
      <c r="AH47" s="1015" t="s">
        <v>905</v>
      </c>
      <c r="AI47" s="1016"/>
      <c r="AJ47" s="1016" t="s">
        <v>905</v>
      </c>
      <c r="AK47" s="1016" t="s">
        <v>905</v>
      </c>
      <c r="AL47" s="1016"/>
      <c r="AM47" s="1016"/>
      <c r="AN47" s="1017" t="s">
        <v>916</v>
      </c>
      <c r="AO47" s="1015" t="s">
        <v>917</v>
      </c>
      <c r="AP47" s="1016" t="s">
        <v>905</v>
      </c>
      <c r="AQ47" s="1016" t="s">
        <v>905</v>
      </c>
      <c r="AR47" s="1016" t="s">
        <v>905</v>
      </c>
      <c r="AS47" s="1016" t="s">
        <v>904</v>
      </c>
      <c r="AT47" s="1016" t="s">
        <v>904</v>
      </c>
      <c r="AU47" s="1017"/>
      <c r="AV47" s="1015" t="s">
        <v>916</v>
      </c>
      <c r="AW47" s="1016" t="s">
        <v>917</v>
      </c>
      <c r="AX47" s="1016" t="s">
        <v>904</v>
      </c>
      <c r="AY47" s="1016" t="s">
        <v>905</v>
      </c>
      <c r="AZ47" s="1016"/>
      <c r="BA47" s="1016"/>
      <c r="BB47" s="1017" t="s">
        <v>904</v>
      </c>
      <c r="BC47" s="1015"/>
      <c r="BD47" s="1016"/>
      <c r="BE47" s="1018"/>
      <c r="BF47" s="1019"/>
      <c r="BG47" s="1020"/>
      <c r="BH47" s="1021"/>
      <c r="BI47" s="1022"/>
      <c r="BJ47" s="1023"/>
      <c r="BK47" s="1024"/>
      <c r="BL47" s="1024"/>
      <c r="BM47" s="1024"/>
      <c r="BN47" s="1025"/>
    </row>
    <row r="48" spans="2:66" ht="20.25" customHeight="1">
      <c r="B48" s="975"/>
      <c r="C48" s="976"/>
      <c r="D48" s="977"/>
      <c r="E48" s="858"/>
      <c r="F48" s="978"/>
      <c r="G48" s="979"/>
      <c r="H48" s="980"/>
      <c r="I48" s="981"/>
      <c r="J48" s="982" t="str">
        <f>G47</f>
        <v>介護職員</v>
      </c>
      <c r="K48" s="981"/>
      <c r="L48" s="982" t="str">
        <f>M47</f>
        <v>A</v>
      </c>
      <c r="M48" s="983"/>
      <c r="N48" s="984"/>
      <c r="O48" s="985"/>
      <c r="P48" s="986"/>
      <c r="Q48" s="986"/>
      <c r="R48" s="980"/>
      <c r="S48" s="987"/>
      <c r="T48" s="988"/>
      <c r="U48" s="988"/>
      <c r="V48" s="988"/>
      <c r="W48" s="989"/>
      <c r="X48" s="1026" t="s">
        <v>885</v>
      </c>
      <c r="Y48" s="1027"/>
      <c r="Z48" s="1028"/>
      <c r="AA48" s="993" t="str">
        <f>IF(AA47="","",VLOOKUP(AA47,'【記載例】シフト記号表（勤務時間帯）'!$C$6:$L$47,10,FALSE))</f>
        <v/>
      </c>
      <c r="AB48" s="994">
        <f>IF(AB47="","",VLOOKUP(AB47,'【記載例】シフト記号表（勤務時間帯）'!$C$6:$L$47,10,FALSE))</f>
        <v>7.9999999999999982</v>
      </c>
      <c r="AC48" s="994">
        <f>IF(AC47="","",VLOOKUP(AC47,'【記載例】シフト記号表（勤務時間帯）'!$C$6:$L$47,10,FALSE))</f>
        <v>8</v>
      </c>
      <c r="AD48" s="994">
        <f>IF(AD47="","",VLOOKUP(AD47,'【記載例】シフト記号表（勤務時間帯）'!$C$6:$L$47,10,FALSE))</f>
        <v>8</v>
      </c>
      <c r="AE48" s="994" t="str">
        <f>IF(AE47="","",VLOOKUP(AE47,'【記載例】シフト記号表（勤務時間帯）'!$C$6:$L$47,10,FALSE))</f>
        <v/>
      </c>
      <c r="AF48" s="994">
        <f>IF(AF47="","",VLOOKUP(AF47,'【記載例】シフト記号表（勤務時間帯）'!$C$6:$L$47,10,FALSE))</f>
        <v>8</v>
      </c>
      <c r="AG48" s="995">
        <f>IF(AG47="","",VLOOKUP(AG47,'【記載例】シフト記号表（勤務時間帯）'!$C$6:$L$47,10,FALSE))</f>
        <v>8</v>
      </c>
      <c r="AH48" s="993">
        <f>IF(AH47="","",VLOOKUP(AH47,'【記載例】シフト記号表（勤務時間帯）'!$C$6:$L$47,10,FALSE))</f>
        <v>8</v>
      </c>
      <c r="AI48" s="994" t="str">
        <f>IF(AI47="","",VLOOKUP(AI47,'【記載例】シフト記号表（勤務時間帯）'!$C$6:$L$47,10,FALSE))</f>
        <v/>
      </c>
      <c r="AJ48" s="994">
        <f>IF(AJ47="","",VLOOKUP(AJ47,'【記載例】シフト記号表（勤務時間帯）'!$C$6:$L$47,10,FALSE))</f>
        <v>8</v>
      </c>
      <c r="AK48" s="994">
        <f>IF(AK47="","",VLOOKUP(AK47,'【記載例】シフト記号表（勤務時間帯）'!$C$6:$L$47,10,FALSE))</f>
        <v>8</v>
      </c>
      <c r="AL48" s="994" t="str">
        <f>IF(AL47="","",VLOOKUP(AL47,'【記載例】シフト記号表（勤務時間帯）'!$C$6:$L$47,10,FALSE))</f>
        <v/>
      </c>
      <c r="AM48" s="994" t="str">
        <f>IF(AM47="","",VLOOKUP(AM47,'【記載例】シフト記号表（勤務時間帯）'!$C$6:$L$47,10,FALSE))</f>
        <v/>
      </c>
      <c r="AN48" s="995">
        <f>IF(AN47="","",VLOOKUP(AN47,'【記載例】シフト記号表（勤務時間帯）'!$C$6:$L$47,10,FALSE))</f>
        <v>8</v>
      </c>
      <c r="AO48" s="993">
        <f>IF(AO47="","",VLOOKUP(AO47,'【記載例】シフト記号表（勤務時間帯）'!$C$6:$L$47,10,FALSE))</f>
        <v>8</v>
      </c>
      <c r="AP48" s="994">
        <f>IF(AP47="","",VLOOKUP(AP47,'【記載例】シフト記号表（勤務時間帯）'!$C$6:$L$47,10,FALSE))</f>
        <v>8</v>
      </c>
      <c r="AQ48" s="994">
        <f>IF(AQ47="","",VLOOKUP(AQ47,'【記載例】シフト記号表（勤務時間帯）'!$C$6:$L$47,10,FALSE))</f>
        <v>8</v>
      </c>
      <c r="AR48" s="994">
        <f>IF(AR47="","",VLOOKUP(AR47,'【記載例】シフト記号表（勤務時間帯）'!$C$6:$L$47,10,FALSE))</f>
        <v>8</v>
      </c>
      <c r="AS48" s="994">
        <f>IF(AS47="","",VLOOKUP(AS47,'【記載例】シフト記号表（勤務時間帯）'!$C$6:$L$47,10,FALSE))</f>
        <v>7.9999999999999982</v>
      </c>
      <c r="AT48" s="994">
        <f>IF(AT47="","",VLOOKUP(AT47,'【記載例】シフト記号表（勤務時間帯）'!$C$6:$L$47,10,FALSE))</f>
        <v>7.9999999999999982</v>
      </c>
      <c r="AU48" s="995" t="str">
        <f>IF(AU47="","",VLOOKUP(AU47,'【記載例】シフト記号表（勤務時間帯）'!$C$6:$L$47,10,FALSE))</f>
        <v/>
      </c>
      <c r="AV48" s="993">
        <f>IF(AV47="","",VLOOKUP(AV47,'【記載例】シフト記号表（勤務時間帯）'!$C$6:$L$47,10,FALSE))</f>
        <v>8</v>
      </c>
      <c r="AW48" s="994">
        <f>IF(AW47="","",VLOOKUP(AW47,'【記載例】シフト記号表（勤務時間帯）'!$C$6:$L$47,10,FALSE))</f>
        <v>8</v>
      </c>
      <c r="AX48" s="994">
        <f>IF(AX47="","",VLOOKUP(AX47,'【記載例】シフト記号表（勤務時間帯）'!$C$6:$L$47,10,FALSE))</f>
        <v>7.9999999999999982</v>
      </c>
      <c r="AY48" s="994">
        <f>IF(AY47="","",VLOOKUP(AY47,'【記載例】シフト記号表（勤務時間帯）'!$C$6:$L$47,10,FALSE))</f>
        <v>8</v>
      </c>
      <c r="AZ48" s="994" t="str">
        <f>IF(AZ47="","",VLOOKUP(AZ47,'【記載例】シフト記号表（勤務時間帯）'!$C$6:$L$47,10,FALSE))</f>
        <v/>
      </c>
      <c r="BA48" s="994" t="str">
        <f>IF(BA47="","",VLOOKUP(BA47,'【記載例】シフト記号表（勤務時間帯）'!$C$6:$L$47,10,FALSE))</f>
        <v/>
      </c>
      <c r="BB48" s="995">
        <f>IF(BB47="","",VLOOKUP(BB47,'【記載例】シフト記号表（勤務時間帯）'!$C$6:$L$47,10,FALSE))</f>
        <v>7.9999999999999982</v>
      </c>
      <c r="BC48" s="993" t="str">
        <f>IF(BC47="","",VLOOKUP(BC47,'【記載例】シフト記号表（勤務時間帯）'!$C$6:$L$47,10,FALSE))</f>
        <v/>
      </c>
      <c r="BD48" s="994" t="str">
        <f>IF(BD47="","",VLOOKUP(BD47,'【記載例】シフト記号表（勤務時間帯）'!$C$6:$L$47,10,FALSE))</f>
        <v/>
      </c>
      <c r="BE48" s="994" t="str">
        <f>IF(BE47="","",VLOOKUP(BE47,'【記載例】シフト記号表（勤務時間帯）'!$C$6:$L$47,10,FALSE))</f>
        <v/>
      </c>
      <c r="BF48" s="996">
        <f>IF($BI$3="４週",SUM(AA48:BB48),IF($BI$3="暦月",SUM(AA48:BE48),""))</f>
        <v>160</v>
      </c>
      <c r="BG48" s="997"/>
      <c r="BH48" s="998">
        <f>IF($BI$3="４週",BF48/4,IF($BI$3="暦月",(BF48/($BI$8/7)),""))</f>
        <v>40</v>
      </c>
      <c r="BI48" s="997"/>
      <c r="BJ48" s="999"/>
      <c r="BK48" s="1000"/>
      <c r="BL48" s="1000"/>
      <c r="BM48" s="1000"/>
      <c r="BN48" s="1001"/>
    </row>
    <row r="49" spans="2:66" ht="20.25" customHeight="1">
      <c r="B49" s="946">
        <f>B47+1</f>
        <v>17</v>
      </c>
      <c r="C49" s="1002"/>
      <c r="D49" s="1003" t="s">
        <v>924</v>
      </c>
      <c r="E49" s="858"/>
      <c r="F49" s="978"/>
      <c r="G49" s="1004" t="s">
        <v>913</v>
      </c>
      <c r="H49" s="1005"/>
      <c r="I49" s="981"/>
      <c r="J49" s="982"/>
      <c r="K49" s="981"/>
      <c r="L49" s="982"/>
      <c r="M49" s="1008" t="s">
        <v>879</v>
      </c>
      <c r="N49" s="1009"/>
      <c r="O49" s="1010" t="s">
        <v>291</v>
      </c>
      <c r="P49" s="1011"/>
      <c r="Q49" s="1011"/>
      <c r="R49" s="1005"/>
      <c r="S49" s="987" t="s">
        <v>927</v>
      </c>
      <c r="T49" s="988"/>
      <c r="U49" s="988"/>
      <c r="V49" s="988"/>
      <c r="W49" s="989"/>
      <c r="X49" s="1029" t="s">
        <v>882</v>
      </c>
      <c r="Z49" s="1030"/>
      <c r="AA49" s="1015" t="s">
        <v>904</v>
      </c>
      <c r="AB49" s="1016"/>
      <c r="AC49" s="1016" t="s">
        <v>904</v>
      </c>
      <c r="AD49" s="1016"/>
      <c r="AE49" s="1016" t="s">
        <v>905</v>
      </c>
      <c r="AF49" s="1016"/>
      <c r="AG49" s="1017" t="s">
        <v>916</v>
      </c>
      <c r="AH49" s="1015" t="s">
        <v>917</v>
      </c>
      <c r="AI49" s="1016" t="s">
        <v>905</v>
      </c>
      <c r="AJ49" s="1016" t="s">
        <v>905</v>
      </c>
      <c r="AK49" s="1016" t="s">
        <v>904</v>
      </c>
      <c r="AL49" s="1016" t="s">
        <v>904</v>
      </c>
      <c r="AM49" s="1016"/>
      <c r="AN49" s="1017" t="s">
        <v>905</v>
      </c>
      <c r="AO49" s="1015" t="s">
        <v>916</v>
      </c>
      <c r="AP49" s="1016" t="s">
        <v>917</v>
      </c>
      <c r="AQ49" s="1016" t="s">
        <v>904</v>
      </c>
      <c r="AR49" s="1016"/>
      <c r="AS49" s="1016" t="s">
        <v>905</v>
      </c>
      <c r="AT49" s="1016" t="s">
        <v>905</v>
      </c>
      <c r="AU49" s="1017"/>
      <c r="AV49" s="1015"/>
      <c r="AW49" s="1016" t="s">
        <v>916</v>
      </c>
      <c r="AX49" s="1016" t="s">
        <v>917</v>
      </c>
      <c r="AY49" s="1016" t="s">
        <v>904</v>
      </c>
      <c r="AZ49" s="1016" t="s">
        <v>905</v>
      </c>
      <c r="BA49" s="1016" t="s">
        <v>905</v>
      </c>
      <c r="BB49" s="1017"/>
      <c r="BC49" s="1015"/>
      <c r="BD49" s="1016"/>
      <c r="BE49" s="1018"/>
      <c r="BF49" s="1019"/>
      <c r="BG49" s="1020"/>
      <c r="BH49" s="1021"/>
      <c r="BI49" s="1022"/>
      <c r="BJ49" s="1023"/>
      <c r="BK49" s="1024"/>
      <c r="BL49" s="1024"/>
      <c r="BM49" s="1024"/>
      <c r="BN49" s="1025"/>
    </row>
    <row r="50" spans="2:66" ht="20.25" customHeight="1">
      <c r="B50" s="975"/>
      <c r="C50" s="976"/>
      <c r="D50" s="977"/>
      <c r="E50" s="858"/>
      <c r="F50" s="978"/>
      <c r="G50" s="979"/>
      <c r="H50" s="980"/>
      <c r="I50" s="981"/>
      <c r="J50" s="982" t="str">
        <f>G49</f>
        <v>介護職員</v>
      </c>
      <c r="K50" s="981"/>
      <c r="L50" s="982" t="str">
        <f>M49</f>
        <v>A</v>
      </c>
      <c r="M50" s="983"/>
      <c r="N50" s="984"/>
      <c r="O50" s="985"/>
      <c r="P50" s="986"/>
      <c r="Q50" s="986"/>
      <c r="R50" s="980"/>
      <c r="S50" s="987"/>
      <c r="T50" s="988"/>
      <c r="U50" s="988"/>
      <c r="V50" s="988"/>
      <c r="W50" s="989"/>
      <c r="X50" s="1026" t="s">
        <v>885</v>
      </c>
      <c r="Y50" s="1027"/>
      <c r="Z50" s="1028"/>
      <c r="AA50" s="993">
        <f>IF(AA49="","",VLOOKUP(AA49,'【記載例】シフト記号表（勤務時間帯）'!$C$6:$L$47,10,FALSE))</f>
        <v>7.9999999999999982</v>
      </c>
      <c r="AB50" s="994" t="str">
        <f>IF(AB49="","",VLOOKUP(AB49,'【記載例】シフト記号表（勤務時間帯）'!$C$6:$L$47,10,FALSE))</f>
        <v/>
      </c>
      <c r="AC50" s="994">
        <f>IF(AC49="","",VLOOKUP(AC49,'【記載例】シフト記号表（勤務時間帯）'!$C$6:$L$47,10,FALSE))</f>
        <v>7.9999999999999982</v>
      </c>
      <c r="AD50" s="994" t="str">
        <f>IF(AD49="","",VLOOKUP(AD49,'【記載例】シフト記号表（勤務時間帯）'!$C$6:$L$47,10,FALSE))</f>
        <v/>
      </c>
      <c r="AE50" s="994">
        <f>IF(AE49="","",VLOOKUP(AE49,'【記載例】シフト記号表（勤務時間帯）'!$C$6:$L$47,10,FALSE))</f>
        <v>8</v>
      </c>
      <c r="AF50" s="994" t="str">
        <f>IF(AF49="","",VLOOKUP(AF49,'【記載例】シフト記号表（勤務時間帯）'!$C$6:$L$47,10,FALSE))</f>
        <v/>
      </c>
      <c r="AG50" s="995">
        <f>IF(AG49="","",VLOOKUP(AG49,'【記載例】シフト記号表（勤務時間帯）'!$C$6:$L$47,10,FALSE))</f>
        <v>8</v>
      </c>
      <c r="AH50" s="993">
        <f>IF(AH49="","",VLOOKUP(AH49,'【記載例】シフト記号表（勤務時間帯）'!$C$6:$L$47,10,FALSE))</f>
        <v>8</v>
      </c>
      <c r="AI50" s="994">
        <f>IF(AI49="","",VLOOKUP(AI49,'【記載例】シフト記号表（勤務時間帯）'!$C$6:$L$47,10,FALSE))</f>
        <v>8</v>
      </c>
      <c r="AJ50" s="994">
        <f>IF(AJ49="","",VLOOKUP(AJ49,'【記載例】シフト記号表（勤務時間帯）'!$C$6:$L$47,10,FALSE))</f>
        <v>8</v>
      </c>
      <c r="AK50" s="994">
        <f>IF(AK49="","",VLOOKUP(AK49,'【記載例】シフト記号表（勤務時間帯）'!$C$6:$L$47,10,FALSE))</f>
        <v>7.9999999999999982</v>
      </c>
      <c r="AL50" s="994">
        <f>IF(AL49="","",VLOOKUP(AL49,'【記載例】シフト記号表（勤務時間帯）'!$C$6:$L$47,10,FALSE))</f>
        <v>7.9999999999999982</v>
      </c>
      <c r="AM50" s="994" t="str">
        <f>IF(AM49="","",VLOOKUP(AM49,'【記載例】シフト記号表（勤務時間帯）'!$C$6:$L$47,10,FALSE))</f>
        <v/>
      </c>
      <c r="AN50" s="995">
        <f>IF(AN49="","",VLOOKUP(AN49,'【記載例】シフト記号表（勤務時間帯）'!$C$6:$L$47,10,FALSE))</f>
        <v>8</v>
      </c>
      <c r="AO50" s="993">
        <f>IF(AO49="","",VLOOKUP(AO49,'【記載例】シフト記号表（勤務時間帯）'!$C$6:$L$47,10,FALSE))</f>
        <v>8</v>
      </c>
      <c r="AP50" s="994">
        <f>IF(AP49="","",VLOOKUP(AP49,'【記載例】シフト記号表（勤務時間帯）'!$C$6:$L$47,10,FALSE))</f>
        <v>8</v>
      </c>
      <c r="AQ50" s="994">
        <f>IF(AQ49="","",VLOOKUP(AQ49,'【記載例】シフト記号表（勤務時間帯）'!$C$6:$L$47,10,FALSE))</f>
        <v>7.9999999999999982</v>
      </c>
      <c r="AR50" s="994" t="str">
        <f>IF(AR49="","",VLOOKUP(AR49,'【記載例】シフト記号表（勤務時間帯）'!$C$6:$L$47,10,FALSE))</f>
        <v/>
      </c>
      <c r="AS50" s="994">
        <f>IF(AS49="","",VLOOKUP(AS49,'【記載例】シフト記号表（勤務時間帯）'!$C$6:$L$47,10,FALSE))</f>
        <v>8</v>
      </c>
      <c r="AT50" s="994">
        <f>IF(AT49="","",VLOOKUP(AT49,'【記載例】シフト記号表（勤務時間帯）'!$C$6:$L$47,10,FALSE))</f>
        <v>8</v>
      </c>
      <c r="AU50" s="995" t="str">
        <f>IF(AU49="","",VLOOKUP(AU49,'【記載例】シフト記号表（勤務時間帯）'!$C$6:$L$47,10,FALSE))</f>
        <v/>
      </c>
      <c r="AV50" s="993" t="str">
        <f>IF(AV49="","",VLOOKUP(AV49,'【記載例】シフト記号表（勤務時間帯）'!$C$6:$L$47,10,FALSE))</f>
        <v/>
      </c>
      <c r="AW50" s="994">
        <f>IF(AW49="","",VLOOKUP(AW49,'【記載例】シフト記号表（勤務時間帯）'!$C$6:$L$47,10,FALSE))</f>
        <v>8</v>
      </c>
      <c r="AX50" s="994">
        <f>IF(AX49="","",VLOOKUP(AX49,'【記載例】シフト記号表（勤務時間帯）'!$C$6:$L$47,10,FALSE))</f>
        <v>8</v>
      </c>
      <c r="AY50" s="994">
        <f>IF(AY49="","",VLOOKUP(AY49,'【記載例】シフト記号表（勤務時間帯）'!$C$6:$L$47,10,FALSE))</f>
        <v>7.9999999999999982</v>
      </c>
      <c r="AZ50" s="994">
        <f>IF(AZ49="","",VLOOKUP(AZ49,'【記載例】シフト記号表（勤務時間帯）'!$C$6:$L$47,10,FALSE))</f>
        <v>8</v>
      </c>
      <c r="BA50" s="994">
        <f>IF(BA49="","",VLOOKUP(BA49,'【記載例】シフト記号表（勤務時間帯）'!$C$6:$L$47,10,FALSE))</f>
        <v>8</v>
      </c>
      <c r="BB50" s="995" t="str">
        <f>IF(BB49="","",VLOOKUP(BB49,'【記載例】シフト記号表（勤務時間帯）'!$C$6:$L$47,10,FALSE))</f>
        <v/>
      </c>
      <c r="BC50" s="993" t="str">
        <f>IF(BC49="","",VLOOKUP(BC49,'【記載例】シフト記号表（勤務時間帯）'!$C$6:$L$47,10,FALSE))</f>
        <v/>
      </c>
      <c r="BD50" s="994" t="str">
        <f>IF(BD49="","",VLOOKUP(BD49,'【記載例】シフト記号表（勤務時間帯）'!$C$6:$L$47,10,FALSE))</f>
        <v/>
      </c>
      <c r="BE50" s="994" t="str">
        <f>IF(BE49="","",VLOOKUP(BE49,'【記載例】シフト記号表（勤務時間帯）'!$C$6:$L$47,10,FALSE))</f>
        <v/>
      </c>
      <c r="BF50" s="996">
        <f>IF($BI$3="４週",SUM(AA50:BB50),IF($BI$3="暦月",SUM(AA50:BE50),""))</f>
        <v>160</v>
      </c>
      <c r="BG50" s="997"/>
      <c r="BH50" s="998">
        <f>IF($BI$3="４週",BF50/4,IF($BI$3="暦月",(BF50/($BI$8/7)),""))</f>
        <v>40</v>
      </c>
      <c r="BI50" s="997"/>
      <c r="BJ50" s="999"/>
      <c r="BK50" s="1000"/>
      <c r="BL50" s="1000"/>
      <c r="BM50" s="1000"/>
      <c r="BN50" s="1001"/>
    </row>
    <row r="51" spans="2:66" ht="20.25" customHeight="1">
      <c r="B51" s="946">
        <f>B49+1</f>
        <v>18</v>
      </c>
      <c r="C51" s="1002"/>
      <c r="D51" s="1003" t="s">
        <v>924</v>
      </c>
      <c r="E51" s="858"/>
      <c r="F51" s="978"/>
      <c r="G51" s="1004" t="s">
        <v>913</v>
      </c>
      <c r="H51" s="1005"/>
      <c r="I51" s="981"/>
      <c r="J51" s="982"/>
      <c r="K51" s="981"/>
      <c r="L51" s="982"/>
      <c r="M51" s="1008" t="s">
        <v>879</v>
      </c>
      <c r="N51" s="1009"/>
      <c r="O51" s="1010" t="s">
        <v>291</v>
      </c>
      <c r="P51" s="1011"/>
      <c r="Q51" s="1011"/>
      <c r="R51" s="1005"/>
      <c r="S51" s="987" t="s">
        <v>928</v>
      </c>
      <c r="T51" s="988"/>
      <c r="U51" s="988"/>
      <c r="V51" s="988"/>
      <c r="W51" s="989"/>
      <c r="X51" s="1029" t="s">
        <v>882</v>
      </c>
      <c r="Z51" s="1030"/>
      <c r="AA51" s="1015" t="s">
        <v>929</v>
      </c>
      <c r="AB51" s="1016"/>
      <c r="AC51" s="1016" t="s">
        <v>905</v>
      </c>
      <c r="AD51" s="1016" t="s">
        <v>904</v>
      </c>
      <c r="AE51" s="1016" t="s">
        <v>904</v>
      </c>
      <c r="AF51" s="1016" t="s">
        <v>904</v>
      </c>
      <c r="AG51" s="1017"/>
      <c r="AH51" s="1015" t="s">
        <v>916</v>
      </c>
      <c r="AI51" s="1016" t="s">
        <v>917</v>
      </c>
      <c r="AJ51" s="1016" t="s">
        <v>904</v>
      </c>
      <c r="AK51" s="1016"/>
      <c r="AL51" s="1016" t="s">
        <v>905</v>
      </c>
      <c r="AM51" s="1016" t="s">
        <v>905</v>
      </c>
      <c r="AN51" s="1017"/>
      <c r="AO51" s="1015"/>
      <c r="AP51" s="1016" t="s">
        <v>916</v>
      </c>
      <c r="AQ51" s="1016" t="s">
        <v>917</v>
      </c>
      <c r="AR51" s="1016" t="s">
        <v>904</v>
      </c>
      <c r="AS51" s="1016"/>
      <c r="AT51" s="1016" t="s">
        <v>905</v>
      </c>
      <c r="AU51" s="1017" t="s">
        <v>905</v>
      </c>
      <c r="AV51" s="1015" t="s">
        <v>905</v>
      </c>
      <c r="AW51" s="1016"/>
      <c r="AX51" s="1016" t="s">
        <v>916</v>
      </c>
      <c r="AY51" s="1016" t="s">
        <v>917</v>
      </c>
      <c r="AZ51" s="1016" t="s">
        <v>904</v>
      </c>
      <c r="BA51" s="1016"/>
      <c r="BB51" s="1017" t="s">
        <v>905</v>
      </c>
      <c r="BC51" s="1015"/>
      <c r="BD51" s="1016"/>
      <c r="BE51" s="1018"/>
      <c r="BF51" s="1019"/>
      <c r="BG51" s="1020"/>
      <c r="BH51" s="1021"/>
      <c r="BI51" s="1022"/>
      <c r="BJ51" s="1023"/>
      <c r="BK51" s="1024"/>
      <c r="BL51" s="1024"/>
      <c r="BM51" s="1024"/>
      <c r="BN51" s="1025"/>
    </row>
    <row r="52" spans="2:66" ht="20.25" customHeight="1">
      <c r="B52" s="975"/>
      <c r="C52" s="976"/>
      <c r="D52" s="977"/>
      <c r="E52" s="858"/>
      <c r="F52" s="978"/>
      <c r="G52" s="979"/>
      <c r="H52" s="980"/>
      <c r="I52" s="981"/>
      <c r="J52" s="982" t="str">
        <f>G51</f>
        <v>介護職員</v>
      </c>
      <c r="K52" s="981"/>
      <c r="L52" s="982" t="str">
        <f>M51</f>
        <v>A</v>
      </c>
      <c r="M52" s="983"/>
      <c r="N52" s="984"/>
      <c r="O52" s="985"/>
      <c r="P52" s="986"/>
      <c r="Q52" s="986"/>
      <c r="R52" s="980"/>
      <c r="S52" s="987"/>
      <c r="T52" s="988"/>
      <c r="U52" s="988"/>
      <c r="V52" s="988"/>
      <c r="W52" s="989"/>
      <c r="X52" s="1026" t="s">
        <v>885</v>
      </c>
      <c r="Y52" s="1027"/>
      <c r="Z52" s="1028"/>
      <c r="AA52" s="993">
        <f>IF(AA51="","",VLOOKUP(AA51,'【記載例】シフト記号表（勤務時間帯）'!$C$6:$L$47,10,FALSE))</f>
        <v>8</v>
      </c>
      <c r="AB52" s="994" t="str">
        <f>IF(AB51="","",VLOOKUP(AB51,'【記載例】シフト記号表（勤務時間帯）'!$C$6:$L$47,10,FALSE))</f>
        <v/>
      </c>
      <c r="AC52" s="994">
        <f>IF(AC51="","",VLOOKUP(AC51,'【記載例】シフト記号表（勤務時間帯）'!$C$6:$L$47,10,FALSE))</f>
        <v>8</v>
      </c>
      <c r="AD52" s="994">
        <f>IF(AD51="","",VLOOKUP(AD51,'【記載例】シフト記号表（勤務時間帯）'!$C$6:$L$47,10,FALSE))</f>
        <v>7.9999999999999982</v>
      </c>
      <c r="AE52" s="994">
        <f>IF(AE51="","",VLOOKUP(AE51,'【記載例】シフト記号表（勤務時間帯）'!$C$6:$L$47,10,FALSE))</f>
        <v>7.9999999999999982</v>
      </c>
      <c r="AF52" s="994">
        <f>IF(AF51="","",VLOOKUP(AF51,'【記載例】シフト記号表（勤務時間帯）'!$C$6:$L$47,10,FALSE))</f>
        <v>7.9999999999999982</v>
      </c>
      <c r="AG52" s="995" t="str">
        <f>IF(AG51="","",VLOOKUP(AG51,'【記載例】シフト記号表（勤務時間帯）'!$C$6:$L$47,10,FALSE))</f>
        <v/>
      </c>
      <c r="AH52" s="993">
        <f>IF(AH51="","",VLOOKUP(AH51,'【記載例】シフト記号表（勤務時間帯）'!$C$6:$L$47,10,FALSE))</f>
        <v>8</v>
      </c>
      <c r="AI52" s="994">
        <f>IF(AI51="","",VLOOKUP(AI51,'【記載例】シフト記号表（勤務時間帯）'!$C$6:$L$47,10,FALSE))</f>
        <v>8</v>
      </c>
      <c r="AJ52" s="994">
        <f>IF(AJ51="","",VLOOKUP(AJ51,'【記載例】シフト記号表（勤務時間帯）'!$C$6:$L$47,10,FALSE))</f>
        <v>7.9999999999999982</v>
      </c>
      <c r="AK52" s="994" t="str">
        <f>IF(AK51="","",VLOOKUP(AK51,'【記載例】シフト記号表（勤務時間帯）'!$C$6:$L$47,10,FALSE))</f>
        <v/>
      </c>
      <c r="AL52" s="994">
        <f>IF(AL51="","",VLOOKUP(AL51,'【記載例】シフト記号表（勤務時間帯）'!$C$6:$L$47,10,FALSE))</f>
        <v>8</v>
      </c>
      <c r="AM52" s="994">
        <f>IF(AM51="","",VLOOKUP(AM51,'【記載例】シフト記号表（勤務時間帯）'!$C$6:$L$47,10,FALSE))</f>
        <v>8</v>
      </c>
      <c r="AN52" s="995" t="str">
        <f>IF(AN51="","",VLOOKUP(AN51,'【記載例】シフト記号表（勤務時間帯）'!$C$6:$L$47,10,FALSE))</f>
        <v/>
      </c>
      <c r="AO52" s="993" t="str">
        <f>IF(AO51="","",VLOOKUP(AO51,'【記載例】シフト記号表（勤務時間帯）'!$C$6:$L$47,10,FALSE))</f>
        <v/>
      </c>
      <c r="AP52" s="994">
        <f>IF(AP51="","",VLOOKUP(AP51,'【記載例】シフト記号表（勤務時間帯）'!$C$6:$L$47,10,FALSE))</f>
        <v>8</v>
      </c>
      <c r="AQ52" s="994">
        <f>IF(AQ51="","",VLOOKUP(AQ51,'【記載例】シフト記号表（勤務時間帯）'!$C$6:$L$47,10,FALSE))</f>
        <v>8</v>
      </c>
      <c r="AR52" s="994">
        <f>IF(AR51="","",VLOOKUP(AR51,'【記載例】シフト記号表（勤務時間帯）'!$C$6:$L$47,10,FALSE))</f>
        <v>7.9999999999999982</v>
      </c>
      <c r="AS52" s="994" t="str">
        <f>IF(AS51="","",VLOOKUP(AS51,'【記載例】シフト記号表（勤務時間帯）'!$C$6:$L$47,10,FALSE))</f>
        <v/>
      </c>
      <c r="AT52" s="994">
        <f>IF(AT51="","",VLOOKUP(AT51,'【記載例】シフト記号表（勤務時間帯）'!$C$6:$L$47,10,FALSE))</f>
        <v>8</v>
      </c>
      <c r="AU52" s="995">
        <f>IF(AU51="","",VLOOKUP(AU51,'【記載例】シフト記号表（勤務時間帯）'!$C$6:$L$47,10,FALSE))</f>
        <v>8</v>
      </c>
      <c r="AV52" s="993">
        <f>IF(AV51="","",VLOOKUP(AV51,'【記載例】シフト記号表（勤務時間帯）'!$C$6:$L$47,10,FALSE))</f>
        <v>8</v>
      </c>
      <c r="AW52" s="994" t="str">
        <f>IF(AW51="","",VLOOKUP(AW51,'【記載例】シフト記号表（勤務時間帯）'!$C$6:$L$47,10,FALSE))</f>
        <v/>
      </c>
      <c r="AX52" s="994">
        <f>IF(AX51="","",VLOOKUP(AX51,'【記載例】シフト記号表（勤務時間帯）'!$C$6:$L$47,10,FALSE))</f>
        <v>8</v>
      </c>
      <c r="AY52" s="994">
        <f>IF(AY51="","",VLOOKUP(AY51,'【記載例】シフト記号表（勤務時間帯）'!$C$6:$L$47,10,FALSE))</f>
        <v>8</v>
      </c>
      <c r="AZ52" s="994">
        <f>IF(AZ51="","",VLOOKUP(AZ51,'【記載例】シフト記号表（勤務時間帯）'!$C$6:$L$47,10,FALSE))</f>
        <v>7.9999999999999982</v>
      </c>
      <c r="BA52" s="994" t="str">
        <f>IF(BA51="","",VLOOKUP(BA51,'【記載例】シフト記号表（勤務時間帯）'!$C$6:$L$47,10,FALSE))</f>
        <v/>
      </c>
      <c r="BB52" s="995">
        <f>IF(BB51="","",VLOOKUP(BB51,'【記載例】シフト記号表（勤務時間帯）'!$C$6:$L$47,10,FALSE))</f>
        <v>8</v>
      </c>
      <c r="BC52" s="993" t="str">
        <f>IF(BC51="","",VLOOKUP(BC51,'【記載例】シフト記号表（勤務時間帯）'!$C$6:$L$47,10,FALSE))</f>
        <v/>
      </c>
      <c r="BD52" s="994" t="str">
        <f>IF(BD51="","",VLOOKUP(BD51,'【記載例】シフト記号表（勤務時間帯）'!$C$6:$L$47,10,FALSE))</f>
        <v/>
      </c>
      <c r="BE52" s="994" t="str">
        <f>IF(BE51="","",VLOOKUP(BE51,'【記載例】シフト記号表（勤務時間帯）'!$C$6:$L$47,10,FALSE))</f>
        <v/>
      </c>
      <c r="BF52" s="996">
        <f>IF($BI$3="４週",SUM(AA52:BB52),IF($BI$3="暦月",SUM(AA52:BE52),""))</f>
        <v>160</v>
      </c>
      <c r="BG52" s="997"/>
      <c r="BH52" s="998">
        <f>IF($BI$3="４週",BF52/4,IF($BI$3="暦月",(BF52/($BI$8/7)),""))</f>
        <v>40</v>
      </c>
      <c r="BI52" s="997"/>
      <c r="BJ52" s="999"/>
      <c r="BK52" s="1000"/>
      <c r="BL52" s="1000"/>
      <c r="BM52" s="1000"/>
      <c r="BN52" s="1001"/>
    </row>
    <row r="53" spans="2:66" ht="20.25" customHeight="1">
      <c r="B53" s="946">
        <f>B51+1</f>
        <v>19</v>
      </c>
      <c r="C53" s="1002"/>
      <c r="D53" s="1003" t="s">
        <v>924</v>
      </c>
      <c r="E53" s="858"/>
      <c r="F53" s="978"/>
      <c r="G53" s="1004" t="s">
        <v>913</v>
      </c>
      <c r="H53" s="1005"/>
      <c r="I53" s="1006"/>
      <c r="J53" s="1007"/>
      <c r="K53" s="1006"/>
      <c r="L53" s="1007"/>
      <c r="M53" s="1008" t="s">
        <v>887</v>
      </c>
      <c r="N53" s="1009"/>
      <c r="O53" s="1010" t="s">
        <v>291</v>
      </c>
      <c r="P53" s="1011"/>
      <c r="Q53" s="1011"/>
      <c r="R53" s="1005"/>
      <c r="S53" s="987" t="s">
        <v>930</v>
      </c>
      <c r="T53" s="988"/>
      <c r="U53" s="988"/>
      <c r="V53" s="988"/>
      <c r="W53" s="989"/>
      <c r="X53" s="1012" t="s">
        <v>882</v>
      </c>
      <c r="Y53" s="1013"/>
      <c r="Z53" s="1014"/>
      <c r="AA53" s="1015" t="s">
        <v>905</v>
      </c>
      <c r="AB53" s="1016"/>
      <c r="AC53" s="1016"/>
      <c r="AD53" s="1016" t="s">
        <v>905</v>
      </c>
      <c r="AE53" s="1016"/>
      <c r="AF53" s="1016" t="s">
        <v>905</v>
      </c>
      <c r="AG53" s="1017" t="s">
        <v>905</v>
      </c>
      <c r="AH53" s="1015"/>
      <c r="AI53" s="1016" t="s">
        <v>905</v>
      </c>
      <c r="AJ53" s="1016"/>
      <c r="AK53" s="1016"/>
      <c r="AL53" s="1016" t="s">
        <v>905</v>
      </c>
      <c r="AM53" s="1016" t="s">
        <v>904</v>
      </c>
      <c r="AN53" s="1017" t="s">
        <v>904</v>
      </c>
      <c r="AO53" s="1015" t="s">
        <v>905</v>
      </c>
      <c r="AP53" s="1016"/>
      <c r="AQ53" s="1016" t="s">
        <v>905</v>
      </c>
      <c r="AR53" s="1016"/>
      <c r="AS53" s="1016" t="s">
        <v>905</v>
      </c>
      <c r="AT53" s="1016"/>
      <c r="AU53" s="1017" t="s">
        <v>904</v>
      </c>
      <c r="AV53" s="1015" t="s">
        <v>904</v>
      </c>
      <c r="AW53" s="1016" t="s">
        <v>905</v>
      </c>
      <c r="AX53" s="1016"/>
      <c r="AY53" s="1016" t="s">
        <v>905</v>
      </c>
      <c r="AZ53" s="1016"/>
      <c r="BA53" s="1016" t="s">
        <v>904</v>
      </c>
      <c r="BB53" s="1017"/>
      <c r="BC53" s="1015"/>
      <c r="BD53" s="1016"/>
      <c r="BE53" s="1018"/>
      <c r="BF53" s="1019"/>
      <c r="BG53" s="1020"/>
      <c r="BH53" s="1021"/>
      <c r="BI53" s="1022"/>
      <c r="BJ53" s="1023"/>
      <c r="BK53" s="1024"/>
      <c r="BL53" s="1024"/>
      <c r="BM53" s="1024"/>
      <c r="BN53" s="1025"/>
    </row>
    <row r="54" spans="2:66" ht="20.25" customHeight="1">
      <c r="B54" s="975"/>
      <c r="C54" s="976"/>
      <c r="D54" s="977"/>
      <c r="E54" s="858"/>
      <c r="F54" s="978"/>
      <c r="G54" s="979"/>
      <c r="H54" s="980"/>
      <c r="I54" s="981"/>
      <c r="J54" s="982" t="str">
        <f>G53</f>
        <v>介護職員</v>
      </c>
      <c r="K54" s="981"/>
      <c r="L54" s="982" t="str">
        <f>M53</f>
        <v>C</v>
      </c>
      <c r="M54" s="983"/>
      <c r="N54" s="984"/>
      <c r="O54" s="985"/>
      <c r="P54" s="986"/>
      <c r="Q54" s="986"/>
      <c r="R54" s="980"/>
      <c r="S54" s="987"/>
      <c r="T54" s="988"/>
      <c r="U54" s="988"/>
      <c r="V54" s="988"/>
      <c r="W54" s="989"/>
      <c r="X54" s="1026" t="s">
        <v>885</v>
      </c>
      <c r="Y54" s="991"/>
      <c r="Z54" s="992"/>
      <c r="AA54" s="993">
        <f>IF(AA53="","",VLOOKUP(AA53,'【記載例】シフト記号表（勤務時間帯）'!$C$6:$L$47,10,FALSE))</f>
        <v>8</v>
      </c>
      <c r="AB54" s="994" t="str">
        <f>IF(AB53="","",VLOOKUP(AB53,'【記載例】シフト記号表（勤務時間帯）'!$C$6:$L$47,10,FALSE))</f>
        <v/>
      </c>
      <c r="AC54" s="994" t="str">
        <f>IF(AC53="","",VLOOKUP(AC53,'【記載例】シフト記号表（勤務時間帯）'!$C$6:$L$47,10,FALSE))</f>
        <v/>
      </c>
      <c r="AD54" s="994">
        <f>IF(AD53="","",VLOOKUP(AD53,'【記載例】シフト記号表（勤務時間帯）'!$C$6:$L$47,10,FALSE))</f>
        <v>8</v>
      </c>
      <c r="AE54" s="994" t="str">
        <f>IF(AE53="","",VLOOKUP(AE53,'【記載例】シフト記号表（勤務時間帯）'!$C$6:$L$47,10,FALSE))</f>
        <v/>
      </c>
      <c r="AF54" s="994">
        <f>IF(AF53="","",VLOOKUP(AF53,'【記載例】シフト記号表（勤務時間帯）'!$C$6:$L$47,10,FALSE))</f>
        <v>8</v>
      </c>
      <c r="AG54" s="995">
        <f>IF(AG53="","",VLOOKUP(AG53,'【記載例】シフト記号表（勤務時間帯）'!$C$6:$L$47,10,FALSE))</f>
        <v>8</v>
      </c>
      <c r="AH54" s="993" t="str">
        <f>IF(AH53="","",VLOOKUP(AH53,'【記載例】シフト記号表（勤務時間帯）'!$C$6:$L$47,10,FALSE))</f>
        <v/>
      </c>
      <c r="AI54" s="994">
        <f>IF(AI53="","",VLOOKUP(AI53,'【記載例】シフト記号表（勤務時間帯）'!$C$6:$L$47,10,FALSE))</f>
        <v>8</v>
      </c>
      <c r="AJ54" s="994" t="str">
        <f>IF(AJ53="","",VLOOKUP(AJ53,'【記載例】シフト記号表（勤務時間帯）'!$C$6:$L$47,10,FALSE))</f>
        <v/>
      </c>
      <c r="AK54" s="994" t="str">
        <f>IF(AK53="","",VLOOKUP(AK53,'【記載例】シフト記号表（勤務時間帯）'!$C$6:$L$47,10,FALSE))</f>
        <v/>
      </c>
      <c r="AL54" s="994">
        <f>IF(AL53="","",VLOOKUP(AL53,'【記載例】シフト記号表（勤務時間帯）'!$C$6:$L$47,10,FALSE))</f>
        <v>8</v>
      </c>
      <c r="AM54" s="994">
        <f>IF(AM53="","",VLOOKUP(AM53,'【記載例】シフト記号表（勤務時間帯）'!$C$6:$L$47,10,FALSE))</f>
        <v>7.9999999999999982</v>
      </c>
      <c r="AN54" s="995">
        <f>IF(AN53="","",VLOOKUP(AN53,'【記載例】シフト記号表（勤務時間帯）'!$C$6:$L$47,10,FALSE))</f>
        <v>7.9999999999999982</v>
      </c>
      <c r="AO54" s="993">
        <f>IF(AO53="","",VLOOKUP(AO53,'【記載例】シフト記号表（勤務時間帯）'!$C$6:$L$47,10,FALSE))</f>
        <v>8</v>
      </c>
      <c r="AP54" s="994" t="str">
        <f>IF(AP53="","",VLOOKUP(AP53,'【記載例】シフト記号表（勤務時間帯）'!$C$6:$L$47,10,FALSE))</f>
        <v/>
      </c>
      <c r="AQ54" s="994">
        <f>IF(AQ53="","",VLOOKUP(AQ53,'【記載例】シフト記号表（勤務時間帯）'!$C$6:$L$47,10,FALSE))</f>
        <v>8</v>
      </c>
      <c r="AR54" s="994" t="str">
        <f>IF(AR53="","",VLOOKUP(AR53,'【記載例】シフト記号表（勤務時間帯）'!$C$6:$L$47,10,FALSE))</f>
        <v/>
      </c>
      <c r="AS54" s="994">
        <f>IF(AS53="","",VLOOKUP(AS53,'【記載例】シフト記号表（勤務時間帯）'!$C$6:$L$47,10,FALSE))</f>
        <v>8</v>
      </c>
      <c r="AT54" s="994" t="str">
        <f>IF(AT53="","",VLOOKUP(AT53,'【記載例】シフト記号表（勤務時間帯）'!$C$6:$L$47,10,FALSE))</f>
        <v/>
      </c>
      <c r="AU54" s="995">
        <f>IF(AU53="","",VLOOKUP(AU53,'【記載例】シフト記号表（勤務時間帯）'!$C$6:$L$47,10,FALSE))</f>
        <v>7.9999999999999982</v>
      </c>
      <c r="AV54" s="993">
        <f>IF(AV53="","",VLOOKUP(AV53,'【記載例】シフト記号表（勤務時間帯）'!$C$6:$L$47,10,FALSE))</f>
        <v>7.9999999999999982</v>
      </c>
      <c r="AW54" s="994">
        <f>IF(AW53="","",VLOOKUP(AW53,'【記載例】シフト記号表（勤務時間帯）'!$C$6:$L$47,10,FALSE))</f>
        <v>8</v>
      </c>
      <c r="AX54" s="994" t="str">
        <f>IF(AX53="","",VLOOKUP(AX53,'【記載例】シフト記号表（勤務時間帯）'!$C$6:$L$47,10,FALSE))</f>
        <v/>
      </c>
      <c r="AY54" s="994">
        <f>IF(AY53="","",VLOOKUP(AY53,'【記載例】シフト記号表（勤務時間帯）'!$C$6:$L$47,10,FALSE))</f>
        <v>8</v>
      </c>
      <c r="AZ54" s="994" t="str">
        <f>IF(AZ53="","",VLOOKUP(AZ53,'【記載例】シフト記号表（勤務時間帯）'!$C$6:$L$47,10,FALSE))</f>
        <v/>
      </c>
      <c r="BA54" s="994">
        <f>IF(BA53="","",VLOOKUP(BA53,'【記載例】シフト記号表（勤務時間帯）'!$C$6:$L$47,10,FALSE))</f>
        <v>7.9999999999999982</v>
      </c>
      <c r="BB54" s="995" t="str">
        <f>IF(BB53="","",VLOOKUP(BB53,'【記載例】シフト記号表（勤務時間帯）'!$C$6:$L$47,10,FALSE))</f>
        <v/>
      </c>
      <c r="BC54" s="993" t="str">
        <f>IF(BC53="","",VLOOKUP(BC53,'【記載例】シフト記号表（勤務時間帯）'!$C$6:$L$47,10,FALSE))</f>
        <v/>
      </c>
      <c r="BD54" s="994" t="str">
        <f>IF(BD53="","",VLOOKUP(BD53,'【記載例】シフト記号表（勤務時間帯）'!$C$6:$L$47,10,FALSE))</f>
        <v/>
      </c>
      <c r="BE54" s="994" t="str">
        <f>IF(BE53="","",VLOOKUP(BE53,'【記載例】シフト記号表（勤務時間帯）'!$C$6:$L$47,10,FALSE))</f>
        <v/>
      </c>
      <c r="BF54" s="996">
        <f>IF($BI$3="４週",SUM(AA54:BB54),IF($BI$3="暦月",SUM(AA54:BE54),""))</f>
        <v>128</v>
      </c>
      <c r="BG54" s="997"/>
      <c r="BH54" s="998">
        <f>IF($BI$3="４週",BF54/4,IF($BI$3="暦月",(BF54/($BI$8/7)),""))</f>
        <v>32</v>
      </c>
      <c r="BI54" s="997"/>
      <c r="BJ54" s="999"/>
      <c r="BK54" s="1000"/>
      <c r="BL54" s="1000"/>
      <c r="BM54" s="1000"/>
      <c r="BN54" s="1001"/>
    </row>
    <row r="55" spans="2:66" ht="20.25" customHeight="1">
      <c r="B55" s="946">
        <f>B53+1</f>
        <v>20</v>
      </c>
      <c r="C55" s="1002" t="s">
        <v>911</v>
      </c>
      <c r="D55" s="1003" t="s">
        <v>931</v>
      </c>
      <c r="E55" s="858"/>
      <c r="F55" s="978"/>
      <c r="G55" s="1004" t="s">
        <v>913</v>
      </c>
      <c r="H55" s="1005"/>
      <c r="I55" s="1006"/>
      <c r="J55" s="1007"/>
      <c r="K55" s="1006"/>
      <c r="L55" s="1007"/>
      <c r="M55" s="1008" t="s">
        <v>879</v>
      </c>
      <c r="N55" s="1009"/>
      <c r="O55" s="1010" t="s">
        <v>914</v>
      </c>
      <c r="P55" s="1011"/>
      <c r="Q55" s="1011"/>
      <c r="R55" s="1005"/>
      <c r="S55" s="987" t="s">
        <v>932</v>
      </c>
      <c r="T55" s="988"/>
      <c r="U55" s="988"/>
      <c r="V55" s="988"/>
      <c r="W55" s="989"/>
      <c r="X55" s="1012" t="s">
        <v>882</v>
      </c>
      <c r="Y55" s="1013"/>
      <c r="Z55" s="1014"/>
      <c r="AA55" s="1015" t="s">
        <v>916</v>
      </c>
      <c r="AB55" s="1016" t="s">
        <v>917</v>
      </c>
      <c r="AC55" s="1016" t="s">
        <v>904</v>
      </c>
      <c r="AD55" s="1016" t="s">
        <v>904</v>
      </c>
      <c r="AE55" s="1016"/>
      <c r="AF55" s="1016" t="s">
        <v>905</v>
      </c>
      <c r="AG55" s="1017"/>
      <c r="AH55" s="1015"/>
      <c r="AI55" s="1016" t="s">
        <v>916</v>
      </c>
      <c r="AJ55" s="1016" t="s">
        <v>917</v>
      </c>
      <c r="AK55" s="1016" t="s">
        <v>904</v>
      </c>
      <c r="AL55" s="1016" t="s">
        <v>904</v>
      </c>
      <c r="AM55" s="1016"/>
      <c r="AN55" s="1017" t="s">
        <v>905</v>
      </c>
      <c r="AO55" s="1015" t="s">
        <v>905</v>
      </c>
      <c r="AP55" s="1016"/>
      <c r="AQ55" s="1016" t="s">
        <v>916</v>
      </c>
      <c r="AR55" s="1016" t="s">
        <v>917</v>
      </c>
      <c r="AS55" s="1016" t="s">
        <v>904</v>
      </c>
      <c r="AT55" s="1016" t="s">
        <v>904</v>
      </c>
      <c r="AU55" s="1017"/>
      <c r="AV55" s="1015" t="s">
        <v>905</v>
      </c>
      <c r="AW55" s="1016"/>
      <c r="AX55" s="1016"/>
      <c r="AY55" s="1016" t="s">
        <v>916</v>
      </c>
      <c r="AZ55" s="1016" t="s">
        <v>917</v>
      </c>
      <c r="BA55" s="1016" t="s">
        <v>904</v>
      </c>
      <c r="BB55" s="1017" t="s">
        <v>904</v>
      </c>
      <c r="BC55" s="1015"/>
      <c r="BD55" s="1016"/>
      <c r="BE55" s="1018"/>
      <c r="BF55" s="1019"/>
      <c r="BG55" s="1020"/>
      <c r="BH55" s="1021"/>
      <c r="BI55" s="1022"/>
      <c r="BJ55" s="1023"/>
      <c r="BK55" s="1024"/>
      <c r="BL55" s="1024"/>
      <c r="BM55" s="1024"/>
      <c r="BN55" s="1025"/>
    </row>
    <row r="56" spans="2:66" ht="20.25" customHeight="1">
      <c r="B56" s="975"/>
      <c r="C56" s="976"/>
      <c r="D56" s="977"/>
      <c r="E56" s="858"/>
      <c r="F56" s="978"/>
      <c r="G56" s="979"/>
      <c r="H56" s="980"/>
      <c r="I56" s="981"/>
      <c r="J56" s="982" t="str">
        <f>G55</f>
        <v>介護職員</v>
      </c>
      <c r="K56" s="981"/>
      <c r="L56" s="982" t="str">
        <f>M55</f>
        <v>A</v>
      </c>
      <c r="M56" s="983"/>
      <c r="N56" s="984"/>
      <c r="O56" s="985"/>
      <c r="P56" s="986"/>
      <c r="Q56" s="986"/>
      <c r="R56" s="980"/>
      <c r="S56" s="987"/>
      <c r="T56" s="988"/>
      <c r="U56" s="988"/>
      <c r="V56" s="988"/>
      <c r="W56" s="989"/>
      <c r="X56" s="1026" t="s">
        <v>885</v>
      </c>
      <c r="Y56" s="1027"/>
      <c r="Z56" s="1028"/>
      <c r="AA56" s="993">
        <f>IF(AA55="","",VLOOKUP(AA55,'【記載例】シフト記号表（勤務時間帯）'!$C$6:$L$47,10,FALSE))</f>
        <v>8</v>
      </c>
      <c r="AB56" s="994">
        <f>IF(AB55="","",VLOOKUP(AB55,'【記載例】シフト記号表（勤務時間帯）'!$C$6:$L$47,10,FALSE))</f>
        <v>8</v>
      </c>
      <c r="AC56" s="994">
        <f>IF(AC55="","",VLOOKUP(AC55,'【記載例】シフト記号表（勤務時間帯）'!$C$6:$L$47,10,FALSE))</f>
        <v>7.9999999999999982</v>
      </c>
      <c r="AD56" s="994">
        <f>IF(AD55="","",VLOOKUP(AD55,'【記載例】シフト記号表（勤務時間帯）'!$C$6:$L$47,10,FALSE))</f>
        <v>7.9999999999999982</v>
      </c>
      <c r="AE56" s="994" t="str">
        <f>IF(AE55="","",VLOOKUP(AE55,'【記載例】シフト記号表（勤務時間帯）'!$C$6:$L$47,10,FALSE))</f>
        <v/>
      </c>
      <c r="AF56" s="994">
        <f>IF(AF55="","",VLOOKUP(AF55,'【記載例】シフト記号表（勤務時間帯）'!$C$6:$L$47,10,FALSE))</f>
        <v>8</v>
      </c>
      <c r="AG56" s="995" t="str">
        <f>IF(AG55="","",VLOOKUP(AG55,'【記載例】シフト記号表（勤務時間帯）'!$C$6:$L$47,10,FALSE))</f>
        <v/>
      </c>
      <c r="AH56" s="993" t="str">
        <f>IF(AH55="","",VLOOKUP(AH55,'【記載例】シフト記号表（勤務時間帯）'!$C$6:$L$47,10,FALSE))</f>
        <v/>
      </c>
      <c r="AI56" s="994">
        <f>IF(AI55="","",VLOOKUP(AI55,'【記載例】シフト記号表（勤務時間帯）'!$C$6:$L$47,10,FALSE))</f>
        <v>8</v>
      </c>
      <c r="AJ56" s="994">
        <f>IF(AJ55="","",VLOOKUP(AJ55,'【記載例】シフト記号表（勤務時間帯）'!$C$6:$L$47,10,FALSE))</f>
        <v>8</v>
      </c>
      <c r="AK56" s="994">
        <f>IF(AK55="","",VLOOKUP(AK55,'【記載例】シフト記号表（勤務時間帯）'!$C$6:$L$47,10,FALSE))</f>
        <v>7.9999999999999982</v>
      </c>
      <c r="AL56" s="994">
        <f>IF(AL55="","",VLOOKUP(AL55,'【記載例】シフト記号表（勤務時間帯）'!$C$6:$L$47,10,FALSE))</f>
        <v>7.9999999999999982</v>
      </c>
      <c r="AM56" s="994" t="str">
        <f>IF(AM55="","",VLOOKUP(AM55,'【記載例】シフト記号表（勤務時間帯）'!$C$6:$L$47,10,FALSE))</f>
        <v/>
      </c>
      <c r="AN56" s="995">
        <f>IF(AN55="","",VLOOKUP(AN55,'【記載例】シフト記号表（勤務時間帯）'!$C$6:$L$47,10,FALSE))</f>
        <v>8</v>
      </c>
      <c r="AO56" s="993">
        <f>IF(AO55="","",VLOOKUP(AO55,'【記載例】シフト記号表（勤務時間帯）'!$C$6:$L$47,10,FALSE))</f>
        <v>8</v>
      </c>
      <c r="AP56" s="994" t="str">
        <f>IF(AP55="","",VLOOKUP(AP55,'【記載例】シフト記号表（勤務時間帯）'!$C$6:$L$47,10,FALSE))</f>
        <v/>
      </c>
      <c r="AQ56" s="994">
        <f>IF(AQ55="","",VLOOKUP(AQ55,'【記載例】シフト記号表（勤務時間帯）'!$C$6:$L$47,10,FALSE))</f>
        <v>8</v>
      </c>
      <c r="AR56" s="994">
        <f>IF(AR55="","",VLOOKUP(AR55,'【記載例】シフト記号表（勤務時間帯）'!$C$6:$L$47,10,FALSE))</f>
        <v>8</v>
      </c>
      <c r="AS56" s="994">
        <f>IF(AS55="","",VLOOKUP(AS55,'【記載例】シフト記号表（勤務時間帯）'!$C$6:$L$47,10,FALSE))</f>
        <v>7.9999999999999982</v>
      </c>
      <c r="AT56" s="994">
        <f>IF(AT55="","",VLOOKUP(AT55,'【記載例】シフト記号表（勤務時間帯）'!$C$6:$L$47,10,FALSE))</f>
        <v>7.9999999999999982</v>
      </c>
      <c r="AU56" s="995" t="str">
        <f>IF(AU55="","",VLOOKUP(AU55,'【記載例】シフト記号表（勤務時間帯）'!$C$6:$L$47,10,FALSE))</f>
        <v/>
      </c>
      <c r="AV56" s="993">
        <f>IF(AV55="","",VLOOKUP(AV55,'【記載例】シフト記号表（勤務時間帯）'!$C$6:$L$47,10,FALSE))</f>
        <v>8</v>
      </c>
      <c r="AW56" s="994" t="str">
        <f>IF(AW55="","",VLOOKUP(AW55,'【記載例】シフト記号表（勤務時間帯）'!$C$6:$L$47,10,FALSE))</f>
        <v/>
      </c>
      <c r="AX56" s="994" t="str">
        <f>IF(AX55="","",VLOOKUP(AX55,'【記載例】シフト記号表（勤務時間帯）'!$C$6:$L$47,10,FALSE))</f>
        <v/>
      </c>
      <c r="AY56" s="994">
        <f>IF(AY55="","",VLOOKUP(AY55,'【記載例】シフト記号表（勤務時間帯）'!$C$6:$L$47,10,FALSE))</f>
        <v>8</v>
      </c>
      <c r="AZ56" s="994">
        <f>IF(AZ55="","",VLOOKUP(AZ55,'【記載例】シフト記号表（勤務時間帯）'!$C$6:$L$47,10,FALSE))</f>
        <v>8</v>
      </c>
      <c r="BA56" s="994">
        <f>IF(BA55="","",VLOOKUP(BA55,'【記載例】シフト記号表（勤務時間帯）'!$C$6:$L$47,10,FALSE))</f>
        <v>7.9999999999999982</v>
      </c>
      <c r="BB56" s="995">
        <f>IF(BB55="","",VLOOKUP(BB55,'【記載例】シフト記号表（勤務時間帯）'!$C$6:$L$47,10,FALSE))</f>
        <v>7.9999999999999982</v>
      </c>
      <c r="BC56" s="993" t="str">
        <f>IF(BC55="","",VLOOKUP(BC55,'【記載例】シフト記号表（勤務時間帯）'!$C$6:$L$47,10,FALSE))</f>
        <v/>
      </c>
      <c r="BD56" s="994" t="str">
        <f>IF(BD55="","",VLOOKUP(BD55,'【記載例】シフト記号表（勤務時間帯）'!$C$6:$L$47,10,FALSE))</f>
        <v/>
      </c>
      <c r="BE56" s="994" t="str">
        <f>IF(BE55="","",VLOOKUP(BE55,'【記載例】シフト記号表（勤務時間帯）'!$C$6:$L$47,10,FALSE))</f>
        <v/>
      </c>
      <c r="BF56" s="996">
        <f>IF($BI$3="４週",SUM(AA56:BB56),IF($BI$3="暦月",SUM(AA56:BE56),""))</f>
        <v>160</v>
      </c>
      <c r="BG56" s="997"/>
      <c r="BH56" s="998">
        <f>IF($BI$3="４週",BF56/4,IF($BI$3="暦月",(BF56/($BI$8/7)),""))</f>
        <v>40</v>
      </c>
      <c r="BI56" s="997"/>
      <c r="BJ56" s="999"/>
      <c r="BK56" s="1000"/>
      <c r="BL56" s="1000"/>
      <c r="BM56" s="1000"/>
      <c r="BN56" s="1001"/>
    </row>
    <row r="57" spans="2:66" ht="20.25" customHeight="1">
      <c r="B57" s="946">
        <f>B55+1</f>
        <v>21</v>
      </c>
      <c r="C57" s="1002"/>
      <c r="D57" s="1003" t="s">
        <v>931</v>
      </c>
      <c r="E57" s="858"/>
      <c r="F57" s="978"/>
      <c r="G57" s="1004" t="s">
        <v>913</v>
      </c>
      <c r="H57" s="1005"/>
      <c r="I57" s="981"/>
      <c r="J57" s="982"/>
      <c r="K57" s="981"/>
      <c r="L57" s="982"/>
      <c r="M57" s="1008" t="s">
        <v>879</v>
      </c>
      <c r="N57" s="1009"/>
      <c r="O57" s="1010" t="s">
        <v>291</v>
      </c>
      <c r="P57" s="1011"/>
      <c r="Q57" s="1011"/>
      <c r="R57" s="1005"/>
      <c r="S57" s="987" t="s">
        <v>933</v>
      </c>
      <c r="T57" s="988"/>
      <c r="U57" s="988"/>
      <c r="V57" s="988"/>
      <c r="W57" s="989"/>
      <c r="X57" s="1029" t="s">
        <v>882</v>
      </c>
      <c r="Z57" s="1030"/>
      <c r="AA57" s="1015"/>
      <c r="AB57" s="1016" t="s">
        <v>916</v>
      </c>
      <c r="AC57" s="1016" t="s">
        <v>917</v>
      </c>
      <c r="AD57" s="1016" t="s">
        <v>905</v>
      </c>
      <c r="AE57" s="1016" t="s">
        <v>904</v>
      </c>
      <c r="AF57" s="1016"/>
      <c r="AG57" s="1017" t="s">
        <v>905</v>
      </c>
      <c r="AH57" s="1015" t="s">
        <v>905</v>
      </c>
      <c r="AI57" s="1016"/>
      <c r="AJ57" s="1016" t="s">
        <v>916</v>
      </c>
      <c r="AK57" s="1016" t="s">
        <v>917</v>
      </c>
      <c r="AL57" s="1016" t="s">
        <v>905</v>
      </c>
      <c r="AM57" s="1016" t="s">
        <v>904</v>
      </c>
      <c r="AN57" s="1017"/>
      <c r="AO57" s="1015" t="s">
        <v>905</v>
      </c>
      <c r="AP57" s="1016" t="s">
        <v>904</v>
      </c>
      <c r="AQ57" s="1016"/>
      <c r="AR57" s="1016" t="s">
        <v>916</v>
      </c>
      <c r="AS57" s="1016" t="s">
        <v>917</v>
      </c>
      <c r="AT57" s="1016" t="s">
        <v>905</v>
      </c>
      <c r="AU57" s="1017"/>
      <c r="AV57" s="1015"/>
      <c r="AW57" s="1016" t="s">
        <v>905</v>
      </c>
      <c r="AX57" s="1016" t="s">
        <v>904</v>
      </c>
      <c r="AY57" s="1016"/>
      <c r="AZ57" s="1016" t="s">
        <v>916</v>
      </c>
      <c r="BA57" s="1016" t="s">
        <v>917</v>
      </c>
      <c r="BB57" s="1017" t="s">
        <v>905</v>
      </c>
      <c r="BC57" s="1015"/>
      <c r="BD57" s="1016"/>
      <c r="BE57" s="1018"/>
      <c r="BF57" s="1019"/>
      <c r="BG57" s="1020"/>
      <c r="BH57" s="1021"/>
      <c r="BI57" s="1022"/>
      <c r="BJ57" s="1023"/>
      <c r="BK57" s="1024"/>
      <c r="BL57" s="1024"/>
      <c r="BM57" s="1024"/>
      <c r="BN57" s="1025"/>
    </row>
    <row r="58" spans="2:66" ht="20.25" customHeight="1">
      <c r="B58" s="975"/>
      <c r="C58" s="976"/>
      <c r="D58" s="977"/>
      <c r="E58" s="858"/>
      <c r="F58" s="978"/>
      <c r="G58" s="979"/>
      <c r="H58" s="980"/>
      <c r="I58" s="981"/>
      <c r="J58" s="982" t="str">
        <f>G57</f>
        <v>介護職員</v>
      </c>
      <c r="K58" s="981"/>
      <c r="L58" s="982" t="str">
        <f>M57</f>
        <v>A</v>
      </c>
      <c r="M58" s="983"/>
      <c r="N58" s="984"/>
      <c r="O58" s="985"/>
      <c r="P58" s="986"/>
      <c r="Q58" s="986"/>
      <c r="R58" s="980"/>
      <c r="S58" s="987"/>
      <c r="T58" s="988"/>
      <c r="U58" s="988"/>
      <c r="V58" s="988"/>
      <c r="W58" s="989"/>
      <c r="X58" s="1026" t="s">
        <v>885</v>
      </c>
      <c r="Y58" s="1027"/>
      <c r="Z58" s="1028"/>
      <c r="AA58" s="993" t="str">
        <f>IF(AA57="","",VLOOKUP(AA57,'【記載例】シフト記号表（勤務時間帯）'!$C$6:$L$47,10,FALSE))</f>
        <v/>
      </c>
      <c r="AB58" s="994">
        <f>IF(AB57="","",VLOOKUP(AB57,'【記載例】シフト記号表（勤務時間帯）'!$C$6:$L$47,10,FALSE))</f>
        <v>8</v>
      </c>
      <c r="AC58" s="994">
        <f>IF(AC57="","",VLOOKUP(AC57,'【記載例】シフト記号表（勤務時間帯）'!$C$6:$L$47,10,FALSE))</f>
        <v>8</v>
      </c>
      <c r="AD58" s="994">
        <f>IF(AD57="","",VLOOKUP(AD57,'【記載例】シフト記号表（勤務時間帯）'!$C$6:$L$47,10,FALSE))</f>
        <v>8</v>
      </c>
      <c r="AE58" s="994">
        <f>IF(AE57="","",VLOOKUP(AE57,'【記載例】シフト記号表（勤務時間帯）'!$C$6:$L$47,10,FALSE))</f>
        <v>7.9999999999999982</v>
      </c>
      <c r="AF58" s="994" t="str">
        <f>IF(AF57="","",VLOOKUP(AF57,'【記載例】シフト記号表（勤務時間帯）'!$C$6:$L$47,10,FALSE))</f>
        <v/>
      </c>
      <c r="AG58" s="995">
        <f>IF(AG57="","",VLOOKUP(AG57,'【記載例】シフト記号表（勤務時間帯）'!$C$6:$L$47,10,FALSE))</f>
        <v>8</v>
      </c>
      <c r="AH58" s="993">
        <f>IF(AH57="","",VLOOKUP(AH57,'【記載例】シフト記号表（勤務時間帯）'!$C$6:$L$47,10,FALSE))</f>
        <v>8</v>
      </c>
      <c r="AI58" s="994" t="str">
        <f>IF(AI57="","",VLOOKUP(AI57,'【記載例】シフト記号表（勤務時間帯）'!$C$6:$L$47,10,FALSE))</f>
        <v/>
      </c>
      <c r="AJ58" s="994">
        <f>IF(AJ57="","",VLOOKUP(AJ57,'【記載例】シフト記号表（勤務時間帯）'!$C$6:$L$47,10,FALSE))</f>
        <v>8</v>
      </c>
      <c r="AK58" s="994">
        <f>IF(AK57="","",VLOOKUP(AK57,'【記載例】シフト記号表（勤務時間帯）'!$C$6:$L$47,10,FALSE))</f>
        <v>8</v>
      </c>
      <c r="AL58" s="994">
        <f>IF(AL57="","",VLOOKUP(AL57,'【記載例】シフト記号表（勤務時間帯）'!$C$6:$L$47,10,FALSE))</f>
        <v>8</v>
      </c>
      <c r="AM58" s="994">
        <f>IF(AM57="","",VLOOKUP(AM57,'【記載例】シフト記号表（勤務時間帯）'!$C$6:$L$47,10,FALSE))</f>
        <v>7.9999999999999982</v>
      </c>
      <c r="AN58" s="995" t="str">
        <f>IF(AN57="","",VLOOKUP(AN57,'【記載例】シフト記号表（勤務時間帯）'!$C$6:$L$47,10,FALSE))</f>
        <v/>
      </c>
      <c r="AO58" s="993">
        <f>IF(AO57="","",VLOOKUP(AO57,'【記載例】シフト記号表（勤務時間帯）'!$C$6:$L$47,10,FALSE))</f>
        <v>8</v>
      </c>
      <c r="AP58" s="994">
        <f>IF(AP57="","",VLOOKUP(AP57,'【記載例】シフト記号表（勤務時間帯）'!$C$6:$L$47,10,FALSE))</f>
        <v>7.9999999999999982</v>
      </c>
      <c r="AQ58" s="994" t="str">
        <f>IF(AQ57="","",VLOOKUP(AQ57,'【記載例】シフト記号表（勤務時間帯）'!$C$6:$L$47,10,FALSE))</f>
        <v/>
      </c>
      <c r="AR58" s="994">
        <f>IF(AR57="","",VLOOKUP(AR57,'【記載例】シフト記号表（勤務時間帯）'!$C$6:$L$47,10,FALSE))</f>
        <v>8</v>
      </c>
      <c r="AS58" s="994">
        <f>IF(AS57="","",VLOOKUP(AS57,'【記載例】シフト記号表（勤務時間帯）'!$C$6:$L$47,10,FALSE))</f>
        <v>8</v>
      </c>
      <c r="AT58" s="994">
        <f>IF(AT57="","",VLOOKUP(AT57,'【記載例】シフト記号表（勤務時間帯）'!$C$6:$L$47,10,FALSE))</f>
        <v>8</v>
      </c>
      <c r="AU58" s="995" t="str">
        <f>IF(AU57="","",VLOOKUP(AU57,'【記載例】シフト記号表（勤務時間帯）'!$C$6:$L$47,10,FALSE))</f>
        <v/>
      </c>
      <c r="AV58" s="993" t="str">
        <f>IF(AV57="","",VLOOKUP(AV57,'【記載例】シフト記号表（勤務時間帯）'!$C$6:$L$47,10,FALSE))</f>
        <v/>
      </c>
      <c r="AW58" s="994">
        <f>IF(AW57="","",VLOOKUP(AW57,'【記載例】シフト記号表（勤務時間帯）'!$C$6:$L$47,10,FALSE))</f>
        <v>8</v>
      </c>
      <c r="AX58" s="994">
        <f>IF(AX57="","",VLOOKUP(AX57,'【記載例】シフト記号表（勤務時間帯）'!$C$6:$L$47,10,FALSE))</f>
        <v>7.9999999999999982</v>
      </c>
      <c r="AY58" s="994" t="str">
        <f>IF(AY57="","",VLOOKUP(AY57,'【記載例】シフト記号表（勤務時間帯）'!$C$6:$L$47,10,FALSE))</f>
        <v/>
      </c>
      <c r="AZ58" s="994">
        <f>IF(AZ57="","",VLOOKUP(AZ57,'【記載例】シフト記号表（勤務時間帯）'!$C$6:$L$47,10,FALSE))</f>
        <v>8</v>
      </c>
      <c r="BA58" s="994">
        <f>IF(BA57="","",VLOOKUP(BA57,'【記載例】シフト記号表（勤務時間帯）'!$C$6:$L$47,10,FALSE))</f>
        <v>8</v>
      </c>
      <c r="BB58" s="995">
        <f>IF(BB57="","",VLOOKUP(BB57,'【記載例】シフト記号表（勤務時間帯）'!$C$6:$L$47,10,FALSE))</f>
        <v>8</v>
      </c>
      <c r="BC58" s="993" t="str">
        <f>IF(BC57="","",VLOOKUP(BC57,'【記載例】シフト記号表（勤務時間帯）'!$C$6:$L$47,10,FALSE))</f>
        <v/>
      </c>
      <c r="BD58" s="994" t="str">
        <f>IF(BD57="","",VLOOKUP(BD57,'【記載例】シフト記号表（勤務時間帯）'!$C$6:$L$47,10,FALSE))</f>
        <v/>
      </c>
      <c r="BE58" s="994" t="str">
        <f>IF(BE57="","",VLOOKUP(BE57,'【記載例】シフト記号表（勤務時間帯）'!$C$6:$L$47,10,FALSE))</f>
        <v/>
      </c>
      <c r="BF58" s="996">
        <f>IF($BI$3="４週",SUM(AA58:BB58),IF($BI$3="暦月",SUM(AA58:BE58),""))</f>
        <v>160</v>
      </c>
      <c r="BG58" s="997"/>
      <c r="BH58" s="998">
        <f>IF($BI$3="４週",BF58/4,IF($BI$3="暦月",(BF58/($BI$8/7)),""))</f>
        <v>40</v>
      </c>
      <c r="BI58" s="997"/>
      <c r="BJ58" s="999"/>
      <c r="BK58" s="1000"/>
      <c r="BL58" s="1000"/>
      <c r="BM58" s="1000"/>
      <c r="BN58" s="1001"/>
    </row>
    <row r="59" spans="2:66" ht="20.25" customHeight="1">
      <c r="B59" s="946">
        <f>B57+1</f>
        <v>22</v>
      </c>
      <c r="C59" s="1002"/>
      <c r="D59" s="1003" t="s">
        <v>931</v>
      </c>
      <c r="E59" s="858"/>
      <c r="F59" s="978"/>
      <c r="G59" s="1004" t="s">
        <v>913</v>
      </c>
      <c r="H59" s="1005"/>
      <c r="I59" s="981"/>
      <c r="J59" s="982"/>
      <c r="K59" s="981"/>
      <c r="L59" s="982"/>
      <c r="M59" s="1008" t="s">
        <v>879</v>
      </c>
      <c r="N59" s="1009"/>
      <c r="O59" s="1010" t="s">
        <v>291</v>
      </c>
      <c r="P59" s="1011"/>
      <c r="Q59" s="1011"/>
      <c r="R59" s="1005"/>
      <c r="S59" s="987" t="s">
        <v>934</v>
      </c>
      <c r="T59" s="988"/>
      <c r="U59" s="988"/>
      <c r="V59" s="988"/>
      <c r="W59" s="989"/>
      <c r="X59" s="1029" t="s">
        <v>882</v>
      </c>
      <c r="Z59" s="1030"/>
      <c r="AA59" s="1015" t="s">
        <v>905</v>
      </c>
      <c r="AB59" s="1016"/>
      <c r="AC59" s="1016" t="s">
        <v>916</v>
      </c>
      <c r="AD59" s="1016" t="s">
        <v>917</v>
      </c>
      <c r="AE59" s="1016" t="s">
        <v>905</v>
      </c>
      <c r="AF59" s="1016" t="s">
        <v>904</v>
      </c>
      <c r="AG59" s="1017"/>
      <c r="AH59" s="1015" t="s">
        <v>904</v>
      </c>
      <c r="AI59" s="1016" t="s">
        <v>905</v>
      </c>
      <c r="AJ59" s="1016"/>
      <c r="AK59" s="1016" t="s">
        <v>916</v>
      </c>
      <c r="AL59" s="1016" t="s">
        <v>917</v>
      </c>
      <c r="AM59" s="1016" t="s">
        <v>905</v>
      </c>
      <c r="AN59" s="1017"/>
      <c r="AO59" s="1015" t="s">
        <v>904</v>
      </c>
      <c r="AP59" s="1016" t="s">
        <v>905</v>
      </c>
      <c r="AQ59" s="1016"/>
      <c r="AR59" s="1016"/>
      <c r="AS59" s="1016" t="s">
        <v>916</v>
      </c>
      <c r="AT59" s="1016" t="s">
        <v>917</v>
      </c>
      <c r="AU59" s="1017" t="s">
        <v>904</v>
      </c>
      <c r="AV59" s="1015" t="s">
        <v>904</v>
      </c>
      <c r="AW59" s="1016"/>
      <c r="AX59" s="1016" t="s">
        <v>905</v>
      </c>
      <c r="AY59" s="1016" t="s">
        <v>904</v>
      </c>
      <c r="AZ59" s="1016"/>
      <c r="BA59" s="1016" t="s">
        <v>916</v>
      </c>
      <c r="BB59" s="1017" t="s">
        <v>917</v>
      </c>
      <c r="BC59" s="1015"/>
      <c r="BD59" s="1016"/>
      <c r="BE59" s="1018"/>
      <c r="BF59" s="1019"/>
      <c r="BG59" s="1020"/>
      <c r="BH59" s="1021"/>
      <c r="BI59" s="1022"/>
      <c r="BJ59" s="1023"/>
      <c r="BK59" s="1024"/>
      <c r="BL59" s="1024"/>
      <c r="BM59" s="1024"/>
      <c r="BN59" s="1025"/>
    </row>
    <row r="60" spans="2:66" ht="20.25" customHeight="1">
      <c r="B60" s="975"/>
      <c r="C60" s="976"/>
      <c r="D60" s="977"/>
      <c r="E60" s="858"/>
      <c r="F60" s="978"/>
      <c r="G60" s="979"/>
      <c r="H60" s="980"/>
      <c r="I60" s="981"/>
      <c r="J60" s="982" t="str">
        <f>G59</f>
        <v>介護職員</v>
      </c>
      <c r="K60" s="981"/>
      <c r="L60" s="982" t="str">
        <f>M59</f>
        <v>A</v>
      </c>
      <c r="M60" s="983"/>
      <c r="N60" s="984"/>
      <c r="O60" s="985"/>
      <c r="P60" s="986"/>
      <c r="Q60" s="986"/>
      <c r="R60" s="980"/>
      <c r="S60" s="987"/>
      <c r="T60" s="988"/>
      <c r="U60" s="988"/>
      <c r="V60" s="988"/>
      <c r="W60" s="989"/>
      <c r="X60" s="1026" t="s">
        <v>885</v>
      </c>
      <c r="Y60" s="1027"/>
      <c r="Z60" s="1028"/>
      <c r="AA60" s="993">
        <f>IF(AA59="","",VLOOKUP(AA59,'【記載例】シフト記号表（勤務時間帯）'!$C$6:$L$47,10,FALSE))</f>
        <v>8</v>
      </c>
      <c r="AB60" s="994" t="str">
        <f>IF(AB59="","",VLOOKUP(AB59,'【記載例】シフト記号表（勤務時間帯）'!$C$6:$L$47,10,FALSE))</f>
        <v/>
      </c>
      <c r="AC60" s="994">
        <f>IF(AC59="","",VLOOKUP(AC59,'【記載例】シフト記号表（勤務時間帯）'!$C$6:$L$47,10,FALSE))</f>
        <v>8</v>
      </c>
      <c r="AD60" s="994">
        <f>IF(AD59="","",VLOOKUP(AD59,'【記載例】シフト記号表（勤務時間帯）'!$C$6:$L$47,10,FALSE))</f>
        <v>8</v>
      </c>
      <c r="AE60" s="994">
        <f>IF(AE59="","",VLOOKUP(AE59,'【記載例】シフト記号表（勤務時間帯）'!$C$6:$L$47,10,FALSE))</f>
        <v>8</v>
      </c>
      <c r="AF60" s="994">
        <f>IF(AF59="","",VLOOKUP(AF59,'【記載例】シフト記号表（勤務時間帯）'!$C$6:$L$47,10,FALSE))</f>
        <v>7.9999999999999982</v>
      </c>
      <c r="AG60" s="995" t="str">
        <f>IF(AG59="","",VLOOKUP(AG59,'【記載例】シフト記号表（勤務時間帯）'!$C$6:$L$47,10,FALSE))</f>
        <v/>
      </c>
      <c r="AH60" s="993">
        <f>IF(AH59="","",VLOOKUP(AH59,'【記載例】シフト記号表（勤務時間帯）'!$C$6:$L$47,10,FALSE))</f>
        <v>7.9999999999999982</v>
      </c>
      <c r="AI60" s="994">
        <f>IF(AI59="","",VLOOKUP(AI59,'【記載例】シフト記号表（勤務時間帯）'!$C$6:$L$47,10,FALSE))</f>
        <v>8</v>
      </c>
      <c r="AJ60" s="994" t="str">
        <f>IF(AJ59="","",VLOOKUP(AJ59,'【記載例】シフト記号表（勤務時間帯）'!$C$6:$L$47,10,FALSE))</f>
        <v/>
      </c>
      <c r="AK60" s="994">
        <f>IF(AK59="","",VLOOKUP(AK59,'【記載例】シフト記号表（勤務時間帯）'!$C$6:$L$47,10,FALSE))</f>
        <v>8</v>
      </c>
      <c r="AL60" s="994">
        <f>IF(AL59="","",VLOOKUP(AL59,'【記載例】シフト記号表（勤務時間帯）'!$C$6:$L$47,10,FALSE))</f>
        <v>8</v>
      </c>
      <c r="AM60" s="994">
        <f>IF(AM59="","",VLOOKUP(AM59,'【記載例】シフト記号表（勤務時間帯）'!$C$6:$L$47,10,FALSE))</f>
        <v>8</v>
      </c>
      <c r="AN60" s="995" t="str">
        <f>IF(AN59="","",VLOOKUP(AN59,'【記載例】シフト記号表（勤務時間帯）'!$C$6:$L$47,10,FALSE))</f>
        <v/>
      </c>
      <c r="AO60" s="993">
        <f>IF(AO59="","",VLOOKUP(AO59,'【記載例】シフト記号表（勤務時間帯）'!$C$6:$L$47,10,FALSE))</f>
        <v>7.9999999999999982</v>
      </c>
      <c r="AP60" s="994">
        <f>IF(AP59="","",VLOOKUP(AP59,'【記載例】シフト記号表（勤務時間帯）'!$C$6:$L$47,10,FALSE))</f>
        <v>8</v>
      </c>
      <c r="AQ60" s="994" t="str">
        <f>IF(AQ59="","",VLOOKUP(AQ59,'【記載例】シフト記号表（勤務時間帯）'!$C$6:$L$47,10,FALSE))</f>
        <v/>
      </c>
      <c r="AR60" s="994" t="str">
        <f>IF(AR59="","",VLOOKUP(AR59,'【記載例】シフト記号表（勤務時間帯）'!$C$6:$L$47,10,FALSE))</f>
        <v/>
      </c>
      <c r="AS60" s="994">
        <f>IF(AS59="","",VLOOKUP(AS59,'【記載例】シフト記号表（勤務時間帯）'!$C$6:$L$47,10,FALSE))</f>
        <v>8</v>
      </c>
      <c r="AT60" s="994">
        <f>IF(AT59="","",VLOOKUP(AT59,'【記載例】シフト記号表（勤務時間帯）'!$C$6:$L$47,10,FALSE))</f>
        <v>8</v>
      </c>
      <c r="AU60" s="995">
        <f>IF(AU59="","",VLOOKUP(AU59,'【記載例】シフト記号表（勤務時間帯）'!$C$6:$L$47,10,FALSE))</f>
        <v>7.9999999999999982</v>
      </c>
      <c r="AV60" s="993">
        <f>IF(AV59="","",VLOOKUP(AV59,'【記載例】シフト記号表（勤務時間帯）'!$C$6:$L$47,10,FALSE))</f>
        <v>7.9999999999999982</v>
      </c>
      <c r="AW60" s="994" t="str">
        <f>IF(AW59="","",VLOOKUP(AW59,'【記載例】シフト記号表（勤務時間帯）'!$C$6:$L$47,10,FALSE))</f>
        <v/>
      </c>
      <c r="AX60" s="994">
        <f>IF(AX59="","",VLOOKUP(AX59,'【記載例】シフト記号表（勤務時間帯）'!$C$6:$L$47,10,FALSE))</f>
        <v>8</v>
      </c>
      <c r="AY60" s="994">
        <f>IF(AY59="","",VLOOKUP(AY59,'【記載例】シフト記号表（勤務時間帯）'!$C$6:$L$47,10,FALSE))</f>
        <v>7.9999999999999982</v>
      </c>
      <c r="AZ60" s="994" t="str">
        <f>IF(AZ59="","",VLOOKUP(AZ59,'【記載例】シフト記号表（勤務時間帯）'!$C$6:$L$47,10,FALSE))</f>
        <v/>
      </c>
      <c r="BA60" s="994">
        <f>IF(BA59="","",VLOOKUP(BA59,'【記載例】シフト記号表（勤務時間帯）'!$C$6:$L$47,10,FALSE))</f>
        <v>8</v>
      </c>
      <c r="BB60" s="995">
        <f>IF(BB59="","",VLOOKUP(BB59,'【記載例】シフト記号表（勤務時間帯）'!$C$6:$L$47,10,FALSE))</f>
        <v>8</v>
      </c>
      <c r="BC60" s="993" t="str">
        <f>IF(BC59="","",VLOOKUP(BC59,'【記載例】シフト記号表（勤務時間帯）'!$C$6:$L$47,10,FALSE))</f>
        <v/>
      </c>
      <c r="BD60" s="994" t="str">
        <f>IF(BD59="","",VLOOKUP(BD59,'【記載例】シフト記号表（勤務時間帯）'!$C$6:$L$47,10,FALSE))</f>
        <v/>
      </c>
      <c r="BE60" s="994" t="str">
        <f>IF(BE59="","",VLOOKUP(BE59,'【記載例】シフト記号表（勤務時間帯）'!$C$6:$L$47,10,FALSE))</f>
        <v/>
      </c>
      <c r="BF60" s="996">
        <f>IF($BI$3="４週",SUM(AA60:BB60),IF($BI$3="暦月",SUM(AA60:BE60),""))</f>
        <v>160</v>
      </c>
      <c r="BG60" s="997"/>
      <c r="BH60" s="998">
        <f>IF($BI$3="４週",BF60/4,IF($BI$3="暦月",(BF60/($BI$8/7)),""))</f>
        <v>40</v>
      </c>
      <c r="BI60" s="997"/>
      <c r="BJ60" s="999"/>
      <c r="BK60" s="1000"/>
      <c r="BL60" s="1000"/>
      <c r="BM60" s="1000"/>
      <c r="BN60" s="1001"/>
    </row>
    <row r="61" spans="2:66" ht="20.25" customHeight="1">
      <c r="B61" s="946">
        <f>B59+1</f>
        <v>23</v>
      </c>
      <c r="C61" s="1002"/>
      <c r="D61" s="1003" t="s">
        <v>931</v>
      </c>
      <c r="E61" s="858"/>
      <c r="F61" s="978"/>
      <c r="G61" s="1004" t="s">
        <v>913</v>
      </c>
      <c r="H61" s="1005"/>
      <c r="I61" s="981"/>
      <c r="J61" s="982"/>
      <c r="K61" s="981"/>
      <c r="L61" s="982"/>
      <c r="M61" s="1008" t="s">
        <v>879</v>
      </c>
      <c r="N61" s="1009"/>
      <c r="O61" s="1010" t="s">
        <v>291</v>
      </c>
      <c r="P61" s="1011"/>
      <c r="Q61" s="1011"/>
      <c r="R61" s="1005"/>
      <c r="S61" s="987" t="s">
        <v>935</v>
      </c>
      <c r="T61" s="988"/>
      <c r="U61" s="988"/>
      <c r="V61" s="988"/>
      <c r="W61" s="989"/>
      <c r="X61" s="1029" t="s">
        <v>882</v>
      </c>
      <c r="Z61" s="1030"/>
      <c r="AA61" s="1015" t="s">
        <v>904</v>
      </c>
      <c r="AB61" s="1016" t="s">
        <v>905</v>
      </c>
      <c r="AC61" s="1016"/>
      <c r="AD61" s="1016" t="s">
        <v>916</v>
      </c>
      <c r="AE61" s="1016" t="s">
        <v>917</v>
      </c>
      <c r="AF61" s="1016"/>
      <c r="AG61" s="1017" t="s">
        <v>904</v>
      </c>
      <c r="AH61" s="1015" t="s">
        <v>905</v>
      </c>
      <c r="AI61" s="1016" t="s">
        <v>905</v>
      </c>
      <c r="AJ61" s="1016" t="s">
        <v>904</v>
      </c>
      <c r="AK61" s="1016"/>
      <c r="AL61" s="1016" t="s">
        <v>916</v>
      </c>
      <c r="AM61" s="1016" t="s">
        <v>917</v>
      </c>
      <c r="AN61" s="1017"/>
      <c r="AO61" s="1015" t="s">
        <v>905</v>
      </c>
      <c r="AP61" s="1016"/>
      <c r="AQ61" s="1016" t="s">
        <v>905</v>
      </c>
      <c r="AR61" s="1016" t="s">
        <v>905</v>
      </c>
      <c r="AS61" s="1016"/>
      <c r="AT61" s="1016" t="s">
        <v>916</v>
      </c>
      <c r="AU61" s="1017" t="s">
        <v>917</v>
      </c>
      <c r="AV61" s="1015" t="s">
        <v>905</v>
      </c>
      <c r="AW61" s="1016" t="s">
        <v>904</v>
      </c>
      <c r="AX61" s="1016"/>
      <c r="AY61" s="1016" t="s">
        <v>905</v>
      </c>
      <c r="AZ61" s="1016" t="s">
        <v>921</v>
      </c>
      <c r="BA61" s="1016"/>
      <c r="BB61" s="1017" t="s">
        <v>916</v>
      </c>
      <c r="BC61" s="1015"/>
      <c r="BD61" s="1016"/>
      <c r="BE61" s="1018"/>
      <c r="BF61" s="1019"/>
      <c r="BG61" s="1020"/>
      <c r="BH61" s="1021"/>
      <c r="BI61" s="1022"/>
      <c r="BJ61" s="1023"/>
      <c r="BK61" s="1024"/>
      <c r="BL61" s="1024"/>
      <c r="BM61" s="1024"/>
      <c r="BN61" s="1025"/>
    </row>
    <row r="62" spans="2:66" ht="20.25" customHeight="1">
      <c r="B62" s="975"/>
      <c r="C62" s="976"/>
      <c r="D62" s="977"/>
      <c r="E62" s="858"/>
      <c r="F62" s="978"/>
      <c r="G62" s="979"/>
      <c r="H62" s="980"/>
      <c r="I62" s="981"/>
      <c r="J62" s="982" t="str">
        <f>G61</f>
        <v>介護職員</v>
      </c>
      <c r="K62" s="981"/>
      <c r="L62" s="982" t="str">
        <f>M61</f>
        <v>A</v>
      </c>
      <c r="M62" s="983"/>
      <c r="N62" s="984"/>
      <c r="O62" s="985"/>
      <c r="P62" s="986"/>
      <c r="Q62" s="986"/>
      <c r="R62" s="980"/>
      <c r="S62" s="987"/>
      <c r="T62" s="988"/>
      <c r="U62" s="988"/>
      <c r="V62" s="988"/>
      <c r="W62" s="989"/>
      <c r="X62" s="1026" t="s">
        <v>885</v>
      </c>
      <c r="Y62" s="1027"/>
      <c r="Z62" s="1028"/>
      <c r="AA62" s="993">
        <f>IF(AA61="","",VLOOKUP(AA61,'【記載例】シフト記号表（勤務時間帯）'!$C$6:$L$47,10,FALSE))</f>
        <v>7.9999999999999982</v>
      </c>
      <c r="AB62" s="994">
        <f>IF(AB61="","",VLOOKUP(AB61,'【記載例】シフト記号表（勤務時間帯）'!$C$6:$L$47,10,FALSE))</f>
        <v>8</v>
      </c>
      <c r="AC62" s="994" t="str">
        <f>IF(AC61="","",VLOOKUP(AC61,'【記載例】シフト記号表（勤務時間帯）'!$C$6:$L$47,10,FALSE))</f>
        <v/>
      </c>
      <c r="AD62" s="994">
        <f>IF(AD61="","",VLOOKUP(AD61,'【記載例】シフト記号表（勤務時間帯）'!$C$6:$L$47,10,FALSE))</f>
        <v>8</v>
      </c>
      <c r="AE62" s="994">
        <f>IF(AE61="","",VLOOKUP(AE61,'【記載例】シフト記号表（勤務時間帯）'!$C$6:$L$47,10,FALSE))</f>
        <v>8</v>
      </c>
      <c r="AF62" s="994" t="str">
        <f>IF(AF61="","",VLOOKUP(AF61,'【記載例】シフト記号表（勤務時間帯）'!$C$6:$L$47,10,FALSE))</f>
        <v/>
      </c>
      <c r="AG62" s="995">
        <f>IF(AG61="","",VLOOKUP(AG61,'【記載例】シフト記号表（勤務時間帯）'!$C$6:$L$47,10,FALSE))</f>
        <v>7.9999999999999982</v>
      </c>
      <c r="AH62" s="993">
        <f>IF(AH61="","",VLOOKUP(AH61,'【記載例】シフト記号表（勤務時間帯）'!$C$6:$L$47,10,FALSE))</f>
        <v>8</v>
      </c>
      <c r="AI62" s="994">
        <f>IF(AI61="","",VLOOKUP(AI61,'【記載例】シフト記号表（勤務時間帯）'!$C$6:$L$47,10,FALSE))</f>
        <v>8</v>
      </c>
      <c r="AJ62" s="994">
        <f>IF(AJ61="","",VLOOKUP(AJ61,'【記載例】シフト記号表（勤務時間帯）'!$C$6:$L$47,10,FALSE))</f>
        <v>7.9999999999999982</v>
      </c>
      <c r="AK62" s="994" t="str">
        <f>IF(AK61="","",VLOOKUP(AK61,'【記載例】シフト記号表（勤務時間帯）'!$C$6:$L$47,10,FALSE))</f>
        <v/>
      </c>
      <c r="AL62" s="994">
        <f>IF(AL61="","",VLOOKUP(AL61,'【記載例】シフト記号表（勤務時間帯）'!$C$6:$L$47,10,FALSE))</f>
        <v>8</v>
      </c>
      <c r="AM62" s="994">
        <f>IF(AM61="","",VLOOKUP(AM61,'【記載例】シフト記号表（勤務時間帯）'!$C$6:$L$47,10,FALSE))</f>
        <v>8</v>
      </c>
      <c r="AN62" s="995" t="str">
        <f>IF(AN61="","",VLOOKUP(AN61,'【記載例】シフト記号表（勤務時間帯）'!$C$6:$L$47,10,FALSE))</f>
        <v/>
      </c>
      <c r="AO62" s="993">
        <f>IF(AO61="","",VLOOKUP(AO61,'【記載例】シフト記号表（勤務時間帯）'!$C$6:$L$47,10,FALSE))</f>
        <v>8</v>
      </c>
      <c r="AP62" s="994" t="str">
        <f>IF(AP61="","",VLOOKUP(AP61,'【記載例】シフト記号表（勤務時間帯）'!$C$6:$L$47,10,FALSE))</f>
        <v/>
      </c>
      <c r="AQ62" s="994">
        <f>IF(AQ61="","",VLOOKUP(AQ61,'【記載例】シフト記号表（勤務時間帯）'!$C$6:$L$47,10,FALSE))</f>
        <v>8</v>
      </c>
      <c r="AR62" s="994">
        <f>IF(AR61="","",VLOOKUP(AR61,'【記載例】シフト記号表（勤務時間帯）'!$C$6:$L$47,10,FALSE))</f>
        <v>8</v>
      </c>
      <c r="AS62" s="994" t="str">
        <f>IF(AS61="","",VLOOKUP(AS61,'【記載例】シフト記号表（勤務時間帯）'!$C$6:$L$47,10,FALSE))</f>
        <v/>
      </c>
      <c r="AT62" s="994">
        <f>IF(AT61="","",VLOOKUP(AT61,'【記載例】シフト記号表（勤務時間帯）'!$C$6:$L$47,10,FALSE))</f>
        <v>8</v>
      </c>
      <c r="AU62" s="995">
        <f>IF(AU61="","",VLOOKUP(AU61,'【記載例】シフト記号表（勤務時間帯）'!$C$6:$L$47,10,FALSE))</f>
        <v>8</v>
      </c>
      <c r="AV62" s="993">
        <f>IF(AV61="","",VLOOKUP(AV61,'【記載例】シフト記号表（勤務時間帯）'!$C$6:$L$47,10,FALSE))</f>
        <v>8</v>
      </c>
      <c r="AW62" s="994">
        <f>IF(AW61="","",VLOOKUP(AW61,'【記載例】シフト記号表（勤務時間帯）'!$C$6:$L$47,10,FALSE))</f>
        <v>7.9999999999999982</v>
      </c>
      <c r="AX62" s="994" t="str">
        <f>IF(AX61="","",VLOOKUP(AX61,'【記載例】シフト記号表（勤務時間帯）'!$C$6:$L$47,10,FALSE))</f>
        <v/>
      </c>
      <c r="AY62" s="994">
        <f>IF(AY61="","",VLOOKUP(AY61,'【記載例】シフト記号表（勤務時間帯）'!$C$6:$L$47,10,FALSE))</f>
        <v>8</v>
      </c>
      <c r="AZ62" s="994">
        <f>IF(AZ61="","",VLOOKUP(AZ61,'【記載例】シフト記号表（勤務時間帯）'!$C$6:$L$47,10,FALSE))</f>
        <v>8</v>
      </c>
      <c r="BA62" s="994" t="str">
        <f>IF(BA61="","",VLOOKUP(BA61,'【記載例】シフト記号表（勤務時間帯）'!$C$6:$L$47,10,FALSE))</f>
        <v/>
      </c>
      <c r="BB62" s="995">
        <f>IF(BB61="","",VLOOKUP(BB61,'【記載例】シフト記号表（勤務時間帯）'!$C$6:$L$47,10,FALSE))</f>
        <v>8</v>
      </c>
      <c r="BC62" s="993" t="str">
        <f>IF(BC61="","",VLOOKUP(BC61,'【記載例】シフト記号表（勤務時間帯）'!$C$6:$L$47,10,FALSE))</f>
        <v/>
      </c>
      <c r="BD62" s="994" t="str">
        <f>IF(BD61="","",VLOOKUP(BD61,'【記載例】シフト記号表（勤務時間帯）'!$C$6:$L$47,10,FALSE))</f>
        <v/>
      </c>
      <c r="BE62" s="994" t="str">
        <f>IF(BE61="","",VLOOKUP(BE61,'【記載例】シフト記号表（勤務時間帯）'!$C$6:$L$47,10,FALSE))</f>
        <v/>
      </c>
      <c r="BF62" s="996">
        <f>IF($BI$3="４週",SUM(AA62:BB62),IF($BI$3="暦月",SUM(AA62:BE62),""))</f>
        <v>160</v>
      </c>
      <c r="BG62" s="997"/>
      <c r="BH62" s="998">
        <f>IF($BI$3="４週",BF62/4,IF($BI$3="暦月",(BF62/($BI$8/7)),""))</f>
        <v>40</v>
      </c>
      <c r="BI62" s="997"/>
      <c r="BJ62" s="999"/>
      <c r="BK62" s="1000"/>
      <c r="BL62" s="1000"/>
      <c r="BM62" s="1000"/>
      <c r="BN62" s="1001"/>
    </row>
    <row r="63" spans="2:66" ht="20.25" customHeight="1">
      <c r="B63" s="946">
        <f>B61+1</f>
        <v>24</v>
      </c>
      <c r="C63" s="1002"/>
      <c r="D63" s="1003" t="s">
        <v>931</v>
      </c>
      <c r="E63" s="858"/>
      <c r="F63" s="978"/>
      <c r="G63" s="1004" t="s">
        <v>913</v>
      </c>
      <c r="H63" s="1005"/>
      <c r="I63" s="981"/>
      <c r="J63" s="982"/>
      <c r="K63" s="981"/>
      <c r="L63" s="982"/>
      <c r="M63" s="1008" t="s">
        <v>887</v>
      </c>
      <c r="N63" s="1009"/>
      <c r="O63" s="1010" t="s">
        <v>291</v>
      </c>
      <c r="P63" s="1011"/>
      <c r="Q63" s="1011"/>
      <c r="R63" s="1005"/>
      <c r="S63" s="987" t="s">
        <v>936</v>
      </c>
      <c r="T63" s="988"/>
      <c r="U63" s="988"/>
      <c r="V63" s="988"/>
      <c r="W63" s="989"/>
      <c r="X63" s="1029" t="s">
        <v>882</v>
      </c>
      <c r="Z63" s="1030"/>
      <c r="AA63" s="1015"/>
      <c r="AB63" s="1016" t="s">
        <v>904</v>
      </c>
      <c r="AC63" s="1016" t="s">
        <v>905</v>
      </c>
      <c r="AD63" s="1016"/>
      <c r="AE63" s="1016" t="s">
        <v>905</v>
      </c>
      <c r="AF63" s="1016" t="s">
        <v>905</v>
      </c>
      <c r="AG63" s="1017"/>
      <c r="AH63" s="1015"/>
      <c r="AI63" s="1016" t="s">
        <v>904</v>
      </c>
      <c r="AJ63" s="1016" t="s">
        <v>905</v>
      </c>
      <c r="AK63" s="1016" t="s">
        <v>905</v>
      </c>
      <c r="AL63" s="1016"/>
      <c r="AM63" s="1016"/>
      <c r="AN63" s="1017" t="s">
        <v>904</v>
      </c>
      <c r="AO63" s="1015"/>
      <c r="AP63" s="1016"/>
      <c r="AQ63" s="1016" t="s">
        <v>904</v>
      </c>
      <c r="AR63" s="1016" t="s">
        <v>904</v>
      </c>
      <c r="AS63" s="1016" t="s">
        <v>905</v>
      </c>
      <c r="AT63" s="1016"/>
      <c r="AU63" s="1017" t="s">
        <v>905</v>
      </c>
      <c r="AV63" s="1015"/>
      <c r="AW63" s="1016" t="s">
        <v>905</v>
      </c>
      <c r="AX63" s="1016" t="s">
        <v>905</v>
      </c>
      <c r="AY63" s="1016"/>
      <c r="AZ63" s="1016" t="s">
        <v>905</v>
      </c>
      <c r="BA63" s="1016" t="s">
        <v>904</v>
      </c>
      <c r="BB63" s="1017"/>
      <c r="BC63" s="1015"/>
      <c r="BD63" s="1016"/>
      <c r="BE63" s="1018"/>
      <c r="BF63" s="1019"/>
      <c r="BG63" s="1020"/>
      <c r="BH63" s="1021"/>
      <c r="BI63" s="1022"/>
      <c r="BJ63" s="1023"/>
      <c r="BK63" s="1024"/>
      <c r="BL63" s="1024"/>
      <c r="BM63" s="1024"/>
      <c r="BN63" s="1025"/>
    </row>
    <row r="64" spans="2:66" ht="20.25" customHeight="1">
      <c r="B64" s="975"/>
      <c r="C64" s="976"/>
      <c r="D64" s="977"/>
      <c r="E64" s="858"/>
      <c r="F64" s="978"/>
      <c r="G64" s="979"/>
      <c r="H64" s="980"/>
      <c r="I64" s="981"/>
      <c r="J64" s="982" t="str">
        <f>G63</f>
        <v>介護職員</v>
      </c>
      <c r="K64" s="981"/>
      <c r="L64" s="982" t="str">
        <f>M63</f>
        <v>C</v>
      </c>
      <c r="M64" s="983"/>
      <c r="N64" s="984"/>
      <c r="O64" s="985"/>
      <c r="P64" s="986"/>
      <c r="Q64" s="986"/>
      <c r="R64" s="980"/>
      <c r="S64" s="987"/>
      <c r="T64" s="988"/>
      <c r="U64" s="988"/>
      <c r="V64" s="988"/>
      <c r="W64" s="989"/>
      <c r="X64" s="1026" t="s">
        <v>885</v>
      </c>
      <c r="Y64" s="1027"/>
      <c r="Z64" s="1028"/>
      <c r="AA64" s="993" t="str">
        <f>IF(AA63="","",VLOOKUP(AA63,'【記載例】シフト記号表（勤務時間帯）'!$C$6:$L$47,10,FALSE))</f>
        <v/>
      </c>
      <c r="AB64" s="994">
        <f>IF(AB63="","",VLOOKUP(AB63,'【記載例】シフト記号表（勤務時間帯）'!$C$6:$L$47,10,FALSE))</f>
        <v>7.9999999999999982</v>
      </c>
      <c r="AC64" s="994">
        <f>IF(AC63="","",VLOOKUP(AC63,'【記載例】シフト記号表（勤務時間帯）'!$C$6:$L$47,10,FALSE))</f>
        <v>8</v>
      </c>
      <c r="AD64" s="994" t="str">
        <f>IF(AD63="","",VLOOKUP(AD63,'【記載例】シフト記号表（勤務時間帯）'!$C$6:$L$47,10,FALSE))</f>
        <v/>
      </c>
      <c r="AE64" s="994">
        <f>IF(AE63="","",VLOOKUP(AE63,'【記載例】シフト記号表（勤務時間帯）'!$C$6:$L$47,10,FALSE))</f>
        <v>8</v>
      </c>
      <c r="AF64" s="994">
        <f>IF(AF63="","",VLOOKUP(AF63,'【記載例】シフト記号表（勤務時間帯）'!$C$6:$L$47,10,FALSE))</f>
        <v>8</v>
      </c>
      <c r="AG64" s="995" t="str">
        <f>IF(AG63="","",VLOOKUP(AG63,'【記載例】シフト記号表（勤務時間帯）'!$C$6:$L$47,10,FALSE))</f>
        <v/>
      </c>
      <c r="AH64" s="993" t="str">
        <f>IF(AH63="","",VLOOKUP(AH63,'【記載例】シフト記号表（勤務時間帯）'!$C$6:$L$47,10,FALSE))</f>
        <v/>
      </c>
      <c r="AI64" s="994">
        <f>IF(AI63="","",VLOOKUP(AI63,'【記載例】シフト記号表（勤務時間帯）'!$C$6:$L$47,10,FALSE))</f>
        <v>7.9999999999999982</v>
      </c>
      <c r="AJ64" s="994">
        <f>IF(AJ63="","",VLOOKUP(AJ63,'【記載例】シフト記号表（勤務時間帯）'!$C$6:$L$47,10,FALSE))</f>
        <v>8</v>
      </c>
      <c r="AK64" s="994">
        <f>IF(AK63="","",VLOOKUP(AK63,'【記載例】シフト記号表（勤務時間帯）'!$C$6:$L$47,10,FALSE))</f>
        <v>8</v>
      </c>
      <c r="AL64" s="994" t="str">
        <f>IF(AL63="","",VLOOKUP(AL63,'【記載例】シフト記号表（勤務時間帯）'!$C$6:$L$47,10,FALSE))</f>
        <v/>
      </c>
      <c r="AM64" s="994" t="str">
        <f>IF(AM63="","",VLOOKUP(AM63,'【記載例】シフト記号表（勤務時間帯）'!$C$6:$L$47,10,FALSE))</f>
        <v/>
      </c>
      <c r="AN64" s="995">
        <f>IF(AN63="","",VLOOKUP(AN63,'【記載例】シフト記号表（勤務時間帯）'!$C$6:$L$47,10,FALSE))</f>
        <v>7.9999999999999982</v>
      </c>
      <c r="AO64" s="993" t="str">
        <f>IF(AO63="","",VLOOKUP(AO63,'【記載例】シフト記号表（勤務時間帯）'!$C$6:$L$47,10,FALSE))</f>
        <v/>
      </c>
      <c r="AP64" s="994" t="str">
        <f>IF(AP63="","",VLOOKUP(AP63,'【記載例】シフト記号表（勤務時間帯）'!$C$6:$L$47,10,FALSE))</f>
        <v/>
      </c>
      <c r="AQ64" s="994">
        <f>IF(AQ63="","",VLOOKUP(AQ63,'【記載例】シフト記号表（勤務時間帯）'!$C$6:$L$47,10,FALSE))</f>
        <v>7.9999999999999982</v>
      </c>
      <c r="AR64" s="994">
        <f>IF(AR63="","",VLOOKUP(AR63,'【記載例】シフト記号表（勤務時間帯）'!$C$6:$L$47,10,FALSE))</f>
        <v>7.9999999999999982</v>
      </c>
      <c r="AS64" s="994">
        <f>IF(AS63="","",VLOOKUP(AS63,'【記載例】シフト記号表（勤務時間帯）'!$C$6:$L$47,10,FALSE))</f>
        <v>8</v>
      </c>
      <c r="AT64" s="994" t="str">
        <f>IF(AT63="","",VLOOKUP(AT63,'【記載例】シフト記号表（勤務時間帯）'!$C$6:$L$47,10,FALSE))</f>
        <v/>
      </c>
      <c r="AU64" s="995">
        <f>IF(AU63="","",VLOOKUP(AU63,'【記載例】シフト記号表（勤務時間帯）'!$C$6:$L$47,10,FALSE))</f>
        <v>8</v>
      </c>
      <c r="AV64" s="993" t="str">
        <f>IF(AV63="","",VLOOKUP(AV63,'【記載例】シフト記号表（勤務時間帯）'!$C$6:$L$47,10,FALSE))</f>
        <v/>
      </c>
      <c r="AW64" s="994">
        <f>IF(AW63="","",VLOOKUP(AW63,'【記載例】シフト記号表（勤務時間帯）'!$C$6:$L$47,10,FALSE))</f>
        <v>8</v>
      </c>
      <c r="AX64" s="994">
        <f>IF(AX63="","",VLOOKUP(AX63,'【記載例】シフト記号表（勤務時間帯）'!$C$6:$L$47,10,FALSE))</f>
        <v>8</v>
      </c>
      <c r="AY64" s="994" t="str">
        <f>IF(AY63="","",VLOOKUP(AY63,'【記載例】シフト記号表（勤務時間帯）'!$C$6:$L$47,10,FALSE))</f>
        <v/>
      </c>
      <c r="AZ64" s="994">
        <f>IF(AZ63="","",VLOOKUP(AZ63,'【記載例】シフト記号表（勤務時間帯）'!$C$6:$L$47,10,FALSE))</f>
        <v>8</v>
      </c>
      <c r="BA64" s="994">
        <f>IF(BA63="","",VLOOKUP(BA63,'【記載例】シフト記号表（勤務時間帯）'!$C$6:$L$47,10,FALSE))</f>
        <v>7.9999999999999982</v>
      </c>
      <c r="BB64" s="995" t="str">
        <f>IF(BB63="","",VLOOKUP(BB63,'【記載例】シフト記号表（勤務時間帯）'!$C$6:$L$47,10,FALSE))</f>
        <v/>
      </c>
      <c r="BC64" s="993" t="str">
        <f>IF(BC63="","",VLOOKUP(BC63,'【記載例】シフト記号表（勤務時間帯）'!$C$6:$L$47,10,FALSE))</f>
        <v/>
      </c>
      <c r="BD64" s="994" t="str">
        <f>IF(BD63="","",VLOOKUP(BD63,'【記載例】シフト記号表（勤務時間帯）'!$C$6:$L$47,10,FALSE))</f>
        <v/>
      </c>
      <c r="BE64" s="994" t="str">
        <f>IF(BE63="","",VLOOKUP(BE63,'【記載例】シフト記号表（勤務時間帯）'!$C$6:$L$47,10,FALSE))</f>
        <v/>
      </c>
      <c r="BF64" s="996">
        <f>IF($BI$3="４週",SUM(AA64:BB64),IF($BI$3="暦月",SUM(AA64:BE64),""))</f>
        <v>128</v>
      </c>
      <c r="BG64" s="997"/>
      <c r="BH64" s="998">
        <f>IF($BI$3="４週",BF64/4,IF($BI$3="暦月",(BF64/($BI$8/7)),""))</f>
        <v>32</v>
      </c>
      <c r="BI64" s="997"/>
      <c r="BJ64" s="999"/>
      <c r="BK64" s="1000"/>
      <c r="BL64" s="1000"/>
      <c r="BM64" s="1000"/>
      <c r="BN64" s="1001"/>
    </row>
    <row r="65" spans="2:66" ht="20.25" customHeight="1">
      <c r="B65" s="946">
        <f>B63+1</f>
        <v>25</v>
      </c>
      <c r="C65" s="1002" t="s">
        <v>923</v>
      </c>
      <c r="D65" s="1003" t="s">
        <v>937</v>
      </c>
      <c r="E65" s="858"/>
      <c r="F65" s="978"/>
      <c r="G65" s="1004" t="s">
        <v>913</v>
      </c>
      <c r="H65" s="1005"/>
      <c r="I65" s="981"/>
      <c r="J65" s="982"/>
      <c r="K65" s="981"/>
      <c r="L65" s="982"/>
      <c r="M65" s="1008" t="s">
        <v>879</v>
      </c>
      <c r="N65" s="1009"/>
      <c r="O65" s="1010" t="s">
        <v>914</v>
      </c>
      <c r="P65" s="1011"/>
      <c r="Q65" s="1011"/>
      <c r="R65" s="1005"/>
      <c r="S65" s="987" t="s">
        <v>938</v>
      </c>
      <c r="T65" s="988"/>
      <c r="U65" s="988"/>
      <c r="V65" s="988"/>
      <c r="W65" s="989"/>
      <c r="X65" s="1029" t="s">
        <v>882</v>
      </c>
      <c r="Z65" s="1030"/>
      <c r="AA65" s="1015" t="s">
        <v>905</v>
      </c>
      <c r="AB65" s="1016" t="s">
        <v>905</v>
      </c>
      <c r="AC65" s="1016"/>
      <c r="AD65" s="1016"/>
      <c r="AE65" s="1016" t="s">
        <v>916</v>
      </c>
      <c r="AF65" s="1016" t="s">
        <v>917</v>
      </c>
      <c r="AG65" s="1017" t="s">
        <v>904</v>
      </c>
      <c r="AH65" s="1015" t="s">
        <v>904</v>
      </c>
      <c r="AI65" s="1016"/>
      <c r="AJ65" s="1016" t="s">
        <v>905</v>
      </c>
      <c r="AK65" s="1016" t="s">
        <v>905</v>
      </c>
      <c r="AL65" s="1016"/>
      <c r="AM65" s="1016" t="s">
        <v>916</v>
      </c>
      <c r="AN65" s="1017" t="s">
        <v>917</v>
      </c>
      <c r="AO65" s="1015" t="s">
        <v>904</v>
      </c>
      <c r="AP65" s="1016" t="s">
        <v>904</v>
      </c>
      <c r="AQ65" s="1016"/>
      <c r="AR65" s="1016" t="s">
        <v>905</v>
      </c>
      <c r="AS65" s="1016"/>
      <c r="AT65" s="1016"/>
      <c r="AU65" s="1017" t="s">
        <v>916</v>
      </c>
      <c r="AV65" s="1015" t="s">
        <v>917</v>
      </c>
      <c r="AW65" s="1016" t="s">
        <v>904</v>
      </c>
      <c r="AX65" s="1016" t="s">
        <v>904</v>
      </c>
      <c r="AY65" s="1016"/>
      <c r="AZ65" s="1016" t="s">
        <v>904</v>
      </c>
      <c r="BA65" s="1016" t="s">
        <v>905</v>
      </c>
      <c r="BB65" s="1017" t="s">
        <v>905</v>
      </c>
      <c r="BC65" s="1015"/>
      <c r="BD65" s="1016"/>
      <c r="BE65" s="1018"/>
      <c r="BF65" s="1019"/>
      <c r="BG65" s="1020"/>
      <c r="BH65" s="1021"/>
      <c r="BI65" s="1022"/>
      <c r="BJ65" s="1023"/>
      <c r="BK65" s="1024"/>
      <c r="BL65" s="1024"/>
      <c r="BM65" s="1024"/>
      <c r="BN65" s="1025"/>
    </row>
    <row r="66" spans="2:66" ht="20.25" customHeight="1">
      <c r="B66" s="975"/>
      <c r="C66" s="976"/>
      <c r="D66" s="977"/>
      <c r="E66" s="858"/>
      <c r="F66" s="978"/>
      <c r="G66" s="979"/>
      <c r="H66" s="980"/>
      <c r="I66" s="981"/>
      <c r="J66" s="982" t="str">
        <f>G65</f>
        <v>介護職員</v>
      </c>
      <c r="K66" s="981"/>
      <c r="L66" s="982" t="str">
        <f>M65</f>
        <v>A</v>
      </c>
      <c r="M66" s="983"/>
      <c r="N66" s="984"/>
      <c r="O66" s="985"/>
      <c r="P66" s="986"/>
      <c r="Q66" s="986"/>
      <c r="R66" s="980"/>
      <c r="S66" s="987"/>
      <c r="T66" s="988"/>
      <c r="U66" s="988"/>
      <c r="V66" s="988"/>
      <c r="W66" s="989"/>
      <c r="X66" s="1026" t="s">
        <v>885</v>
      </c>
      <c r="Y66" s="1027"/>
      <c r="Z66" s="1028"/>
      <c r="AA66" s="993">
        <f>IF(AA65="","",VLOOKUP(AA65,'【記載例】シフト記号表（勤務時間帯）'!$C$6:$L$47,10,FALSE))</f>
        <v>8</v>
      </c>
      <c r="AB66" s="994">
        <f>IF(AB65="","",VLOOKUP(AB65,'【記載例】シフト記号表（勤務時間帯）'!$C$6:$L$47,10,FALSE))</f>
        <v>8</v>
      </c>
      <c r="AC66" s="994" t="str">
        <f>IF(AC65="","",VLOOKUP(AC65,'【記載例】シフト記号表（勤務時間帯）'!$C$6:$L$47,10,FALSE))</f>
        <v/>
      </c>
      <c r="AD66" s="994" t="str">
        <f>IF(AD65="","",VLOOKUP(AD65,'【記載例】シフト記号表（勤務時間帯）'!$C$6:$L$47,10,FALSE))</f>
        <v/>
      </c>
      <c r="AE66" s="994">
        <f>IF(AE65="","",VLOOKUP(AE65,'【記載例】シフト記号表（勤務時間帯）'!$C$6:$L$47,10,FALSE))</f>
        <v>8</v>
      </c>
      <c r="AF66" s="994">
        <f>IF(AF65="","",VLOOKUP(AF65,'【記載例】シフト記号表（勤務時間帯）'!$C$6:$L$47,10,FALSE))</f>
        <v>8</v>
      </c>
      <c r="AG66" s="995">
        <f>IF(AG65="","",VLOOKUP(AG65,'【記載例】シフト記号表（勤務時間帯）'!$C$6:$L$47,10,FALSE))</f>
        <v>7.9999999999999982</v>
      </c>
      <c r="AH66" s="993">
        <f>IF(AH65="","",VLOOKUP(AH65,'【記載例】シフト記号表（勤務時間帯）'!$C$6:$L$47,10,FALSE))</f>
        <v>7.9999999999999982</v>
      </c>
      <c r="AI66" s="994" t="str">
        <f>IF(AI65="","",VLOOKUP(AI65,'【記載例】シフト記号表（勤務時間帯）'!$C$6:$L$47,10,FALSE))</f>
        <v/>
      </c>
      <c r="AJ66" s="994">
        <f>IF(AJ65="","",VLOOKUP(AJ65,'【記載例】シフト記号表（勤務時間帯）'!$C$6:$L$47,10,FALSE))</f>
        <v>8</v>
      </c>
      <c r="AK66" s="994">
        <f>IF(AK65="","",VLOOKUP(AK65,'【記載例】シフト記号表（勤務時間帯）'!$C$6:$L$47,10,FALSE))</f>
        <v>8</v>
      </c>
      <c r="AL66" s="994" t="str">
        <f>IF(AL65="","",VLOOKUP(AL65,'【記載例】シフト記号表（勤務時間帯）'!$C$6:$L$47,10,FALSE))</f>
        <v/>
      </c>
      <c r="AM66" s="994">
        <f>IF(AM65="","",VLOOKUP(AM65,'【記載例】シフト記号表（勤務時間帯）'!$C$6:$L$47,10,FALSE))</f>
        <v>8</v>
      </c>
      <c r="AN66" s="995">
        <f>IF(AN65="","",VLOOKUP(AN65,'【記載例】シフト記号表（勤務時間帯）'!$C$6:$L$47,10,FALSE))</f>
        <v>8</v>
      </c>
      <c r="AO66" s="993">
        <f>IF(AO65="","",VLOOKUP(AO65,'【記載例】シフト記号表（勤務時間帯）'!$C$6:$L$47,10,FALSE))</f>
        <v>7.9999999999999982</v>
      </c>
      <c r="AP66" s="994">
        <f>IF(AP65="","",VLOOKUP(AP65,'【記載例】シフト記号表（勤務時間帯）'!$C$6:$L$47,10,FALSE))</f>
        <v>7.9999999999999982</v>
      </c>
      <c r="AQ66" s="994" t="str">
        <f>IF(AQ65="","",VLOOKUP(AQ65,'【記載例】シフト記号表（勤務時間帯）'!$C$6:$L$47,10,FALSE))</f>
        <v/>
      </c>
      <c r="AR66" s="994">
        <f>IF(AR65="","",VLOOKUP(AR65,'【記載例】シフト記号表（勤務時間帯）'!$C$6:$L$47,10,FALSE))</f>
        <v>8</v>
      </c>
      <c r="AS66" s="994" t="str">
        <f>IF(AS65="","",VLOOKUP(AS65,'【記載例】シフト記号表（勤務時間帯）'!$C$6:$L$47,10,FALSE))</f>
        <v/>
      </c>
      <c r="AT66" s="994" t="str">
        <f>IF(AT65="","",VLOOKUP(AT65,'【記載例】シフト記号表（勤務時間帯）'!$C$6:$L$47,10,FALSE))</f>
        <v/>
      </c>
      <c r="AU66" s="995">
        <f>IF(AU65="","",VLOOKUP(AU65,'【記載例】シフト記号表（勤務時間帯）'!$C$6:$L$47,10,FALSE))</f>
        <v>8</v>
      </c>
      <c r="AV66" s="993">
        <f>IF(AV65="","",VLOOKUP(AV65,'【記載例】シフト記号表（勤務時間帯）'!$C$6:$L$47,10,FALSE))</f>
        <v>8</v>
      </c>
      <c r="AW66" s="994">
        <f>IF(AW65="","",VLOOKUP(AW65,'【記載例】シフト記号表（勤務時間帯）'!$C$6:$L$47,10,FALSE))</f>
        <v>7.9999999999999982</v>
      </c>
      <c r="AX66" s="994">
        <f>IF(AX65="","",VLOOKUP(AX65,'【記載例】シフト記号表（勤務時間帯）'!$C$6:$L$47,10,FALSE))</f>
        <v>7.9999999999999982</v>
      </c>
      <c r="AY66" s="994" t="str">
        <f>IF(AY65="","",VLOOKUP(AY65,'【記載例】シフト記号表（勤務時間帯）'!$C$6:$L$47,10,FALSE))</f>
        <v/>
      </c>
      <c r="AZ66" s="994">
        <f>IF(AZ65="","",VLOOKUP(AZ65,'【記載例】シフト記号表（勤務時間帯）'!$C$6:$L$47,10,FALSE))</f>
        <v>7.9999999999999982</v>
      </c>
      <c r="BA66" s="994">
        <f>IF(BA65="","",VLOOKUP(BA65,'【記載例】シフト記号表（勤務時間帯）'!$C$6:$L$47,10,FALSE))</f>
        <v>8</v>
      </c>
      <c r="BB66" s="995">
        <f>IF(BB65="","",VLOOKUP(BB65,'【記載例】シフト記号表（勤務時間帯）'!$C$6:$L$47,10,FALSE))</f>
        <v>8</v>
      </c>
      <c r="BC66" s="993" t="str">
        <f>IF(BC65="","",VLOOKUP(BC65,'【記載例】シフト記号表（勤務時間帯）'!$C$6:$L$47,10,FALSE))</f>
        <v/>
      </c>
      <c r="BD66" s="994" t="str">
        <f>IF(BD65="","",VLOOKUP(BD65,'【記載例】シフト記号表（勤務時間帯）'!$C$6:$L$47,10,FALSE))</f>
        <v/>
      </c>
      <c r="BE66" s="994" t="str">
        <f>IF(BE65="","",VLOOKUP(BE65,'【記載例】シフト記号表（勤務時間帯）'!$C$6:$L$47,10,FALSE))</f>
        <v/>
      </c>
      <c r="BF66" s="996">
        <f>IF($BI$3="４週",SUM(AA66:BB66),IF($BI$3="暦月",SUM(AA66:BE66),""))</f>
        <v>160</v>
      </c>
      <c r="BG66" s="997"/>
      <c r="BH66" s="998">
        <f>IF($BI$3="４週",BF66/4,IF($BI$3="暦月",(BF66/($BI$8/7)),""))</f>
        <v>40</v>
      </c>
      <c r="BI66" s="997"/>
      <c r="BJ66" s="999"/>
      <c r="BK66" s="1000"/>
      <c r="BL66" s="1000"/>
      <c r="BM66" s="1000"/>
      <c r="BN66" s="1001"/>
    </row>
    <row r="67" spans="2:66" ht="20.25" customHeight="1">
      <c r="B67" s="946">
        <f>B65+1</f>
        <v>26</v>
      </c>
      <c r="C67" s="1002"/>
      <c r="D67" s="1003" t="s">
        <v>937</v>
      </c>
      <c r="E67" s="858"/>
      <c r="F67" s="978"/>
      <c r="G67" s="1004" t="s">
        <v>913</v>
      </c>
      <c r="H67" s="1005"/>
      <c r="I67" s="981"/>
      <c r="J67" s="982"/>
      <c r="K67" s="981"/>
      <c r="L67" s="982"/>
      <c r="M67" s="1008" t="s">
        <v>879</v>
      </c>
      <c r="N67" s="1009"/>
      <c r="O67" s="1010" t="s">
        <v>291</v>
      </c>
      <c r="P67" s="1011"/>
      <c r="Q67" s="1011"/>
      <c r="R67" s="1005"/>
      <c r="S67" s="987" t="s">
        <v>939</v>
      </c>
      <c r="T67" s="988"/>
      <c r="U67" s="988"/>
      <c r="V67" s="988"/>
      <c r="W67" s="989"/>
      <c r="X67" s="1029" t="s">
        <v>882</v>
      </c>
      <c r="Z67" s="1030"/>
      <c r="AA67" s="1015"/>
      <c r="AB67" s="1016" t="s">
        <v>904</v>
      </c>
      <c r="AC67" s="1016" t="s">
        <v>905</v>
      </c>
      <c r="AD67" s="1016" t="s">
        <v>905</v>
      </c>
      <c r="AE67" s="1016"/>
      <c r="AF67" s="1016" t="s">
        <v>916</v>
      </c>
      <c r="AG67" s="1017" t="s">
        <v>917</v>
      </c>
      <c r="AH67" s="1015" t="s">
        <v>905</v>
      </c>
      <c r="AI67" s="1016"/>
      <c r="AJ67" s="1016" t="s">
        <v>905</v>
      </c>
      <c r="AK67" s="1016" t="s">
        <v>905</v>
      </c>
      <c r="AL67" s="1016"/>
      <c r="AM67" s="1016"/>
      <c r="AN67" s="1017" t="s">
        <v>916</v>
      </c>
      <c r="AO67" s="1015" t="s">
        <v>917</v>
      </c>
      <c r="AP67" s="1016" t="s">
        <v>905</v>
      </c>
      <c r="AQ67" s="1016" t="s">
        <v>905</v>
      </c>
      <c r="AR67" s="1016" t="s">
        <v>905</v>
      </c>
      <c r="AS67" s="1016" t="s">
        <v>904</v>
      </c>
      <c r="AT67" s="1016" t="s">
        <v>904</v>
      </c>
      <c r="AU67" s="1017"/>
      <c r="AV67" s="1015" t="s">
        <v>916</v>
      </c>
      <c r="AW67" s="1016" t="s">
        <v>917</v>
      </c>
      <c r="AX67" s="1016" t="s">
        <v>904</v>
      </c>
      <c r="AY67" s="1016" t="s">
        <v>905</v>
      </c>
      <c r="AZ67" s="1016"/>
      <c r="BA67" s="1016"/>
      <c r="BB67" s="1017" t="s">
        <v>904</v>
      </c>
      <c r="BC67" s="1015"/>
      <c r="BD67" s="1016"/>
      <c r="BE67" s="1018"/>
      <c r="BF67" s="1019"/>
      <c r="BG67" s="1020"/>
      <c r="BH67" s="1021"/>
      <c r="BI67" s="1022"/>
      <c r="BJ67" s="1023"/>
      <c r="BK67" s="1024"/>
      <c r="BL67" s="1024"/>
      <c r="BM67" s="1024"/>
      <c r="BN67" s="1025"/>
    </row>
    <row r="68" spans="2:66" ht="20.25" customHeight="1">
      <c r="B68" s="975"/>
      <c r="C68" s="976"/>
      <c r="D68" s="977"/>
      <c r="E68" s="858"/>
      <c r="F68" s="978"/>
      <c r="G68" s="979"/>
      <c r="H68" s="980"/>
      <c r="I68" s="981"/>
      <c r="J68" s="982" t="str">
        <f>G67</f>
        <v>介護職員</v>
      </c>
      <c r="K68" s="981"/>
      <c r="L68" s="982" t="str">
        <f>M67</f>
        <v>A</v>
      </c>
      <c r="M68" s="983"/>
      <c r="N68" s="984"/>
      <c r="O68" s="985"/>
      <c r="P68" s="986"/>
      <c r="Q68" s="986"/>
      <c r="R68" s="980"/>
      <c r="S68" s="987"/>
      <c r="T68" s="988"/>
      <c r="U68" s="988"/>
      <c r="V68" s="988"/>
      <c r="W68" s="989"/>
      <c r="X68" s="1026" t="s">
        <v>885</v>
      </c>
      <c r="Y68" s="1027"/>
      <c r="Z68" s="1028"/>
      <c r="AA68" s="993" t="str">
        <f>IF(AA67="","",VLOOKUP(AA67,'【記載例】シフト記号表（勤務時間帯）'!$C$6:$L$47,10,FALSE))</f>
        <v/>
      </c>
      <c r="AB68" s="994">
        <f>IF(AB67="","",VLOOKUP(AB67,'【記載例】シフト記号表（勤務時間帯）'!$C$6:$L$47,10,FALSE))</f>
        <v>7.9999999999999982</v>
      </c>
      <c r="AC68" s="994">
        <f>IF(AC67="","",VLOOKUP(AC67,'【記載例】シフト記号表（勤務時間帯）'!$C$6:$L$47,10,FALSE))</f>
        <v>8</v>
      </c>
      <c r="AD68" s="994">
        <f>IF(AD67="","",VLOOKUP(AD67,'【記載例】シフト記号表（勤務時間帯）'!$C$6:$L$47,10,FALSE))</f>
        <v>8</v>
      </c>
      <c r="AE68" s="994" t="str">
        <f>IF(AE67="","",VLOOKUP(AE67,'【記載例】シフト記号表（勤務時間帯）'!$C$6:$L$47,10,FALSE))</f>
        <v/>
      </c>
      <c r="AF68" s="994">
        <f>IF(AF67="","",VLOOKUP(AF67,'【記載例】シフト記号表（勤務時間帯）'!$C$6:$L$47,10,FALSE))</f>
        <v>8</v>
      </c>
      <c r="AG68" s="995">
        <f>IF(AG67="","",VLOOKUP(AG67,'【記載例】シフト記号表（勤務時間帯）'!$C$6:$L$47,10,FALSE))</f>
        <v>8</v>
      </c>
      <c r="AH68" s="993">
        <f>IF(AH67="","",VLOOKUP(AH67,'【記載例】シフト記号表（勤務時間帯）'!$C$6:$L$47,10,FALSE))</f>
        <v>8</v>
      </c>
      <c r="AI68" s="994" t="str">
        <f>IF(AI67="","",VLOOKUP(AI67,'【記載例】シフト記号表（勤務時間帯）'!$C$6:$L$47,10,FALSE))</f>
        <v/>
      </c>
      <c r="AJ68" s="994">
        <f>IF(AJ67="","",VLOOKUP(AJ67,'【記載例】シフト記号表（勤務時間帯）'!$C$6:$L$47,10,FALSE))</f>
        <v>8</v>
      </c>
      <c r="AK68" s="994">
        <f>IF(AK67="","",VLOOKUP(AK67,'【記載例】シフト記号表（勤務時間帯）'!$C$6:$L$47,10,FALSE))</f>
        <v>8</v>
      </c>
      <c r="AL68" s="994" t="str">
        <f>IF(AL67="","",VLOOKUP(AL67,'【記載例】シフト記号表（勤務時間帯）'!$C$6:$L$47,10,FALSE))</f>
        <v/>
      </c>
      <c r="AM68" s="994" t="str">
        <f>IF(AM67="","",VLOOKUP(AM67,'【記載例】シフト記号表（勤務時間帯）'!$C$6:$L$47,10,FALSE))</f>
        <v/>
      </c>
      <c r="AN68" s="995">
        <f>IF(AN67="","",VLOOKUP(AN67,'【記載例】シフト記号表（勤務時間帯）'!$C$6:$L$47,10,FALSE))</f>
        <v>8</v>
      </c>
      <c r="AO68" s="993">
        <f>IF(AO67="","",VLOOKUP(AO67,'【記載例】シフト記号表（勤務時間帯）'!$C$6:$L$47,10,FALSE))</f>
        <v>8</v>
      </c>
      <c r="AP68" s="994">
        <f>IF(AP67="","",VLOOKUP(AP67,'【記載例】シフト記号表（勤務時間帯）'!$C$6:$L$47,10,FALSE))</f>
        <v>8</v>
      </c>
      <c r="AQ68" s="994">
        <f>IF(AQ67="","",VLOOKUP(AQ67,'【記載例】シフト記号表（勤務時間帯）'!$C$6:$L$47,10,FALSE))</f>
        <v>8</v>
      </c>
      <c r="AR68" s="994">
        <f>IF(AR67="","",VLOOKUP(AR67,'【記載例】シフト記号表（勤務時間帯）'!$C$6:$L$47,10,FALSE))</f>
        <v>8</v>
      </c>
      <c r="AS68" s="994">
        <f>IF(AS67="","",VLOOKUP(AS67,'【記載例】シフト記号表（勤務時間帯）'!$C$6:$L$47,10,FALSE))</f>
        <v>7.9999999999999982</v>
      </c>
      <c r="AT68" s="994">
        <f>IF(AT67="","",VLOOKUP(AT67,'【記載例】シフト記号表（勤務時間帯）'!$C$6:$L$47,10,FALSE))</f>
        <v>7.9999999999999982</v>
      </c>
      <c r="AU68" s="995" t="str">
        <f>IF(AU67="","",VLOOKUP(AU67,'【記載例】シフト記号表（勤務時間帯）'!$C$6:$L$47,10,FALSE))</f>
        <v/>
      </c>
      <c r="AV68" s="993">
        <f>IF(AV67="","",VLOOKUP(AV67,'【記載例】シフト記号表（勤務時間帯）'!$C$6:$L$47,10,FALSE))</f>
        <v>8</v>
      </c>
      <c r="AW68" s="994">
        <f>IF(AW67="","",VLOOKUP(AW67,'【記載例】シフト記号表（勤務時間帯）'!$C$6:$L$47,10,FALSE))</f>
        <v>8</v>
      </c>
      <c r="AX68" s="994">
        <f>IF(AX67="","",VLOOKUP(AX67,'【記載例】シフト記号表（勤務時間帯）'!$C$6:$L$47,10,FALSE))</f>
        <v>7.9999999999999982</v>
      </c>
      <c r="AY68" s="994">
        <f>IF(AY67="","",VLOOKUP(AY67,'【記載例】シフト記号表（勤務時間帯）'!$C$6:$L$47,10,FALSE))</f>
        <v>8</v>
      </c>
      <c r="AZ68" s="994" t="str">
        <f>IF(AZ67="","",VLOOKUP(AZ67,'【記載例】シフト記号表（勤務時間帯）'!$C$6:$L$47,10,FALSE))</f>
        <v/>
      </c>
      <c r="BA68" s="994" t="str">
        <f>IF(BA67="","",VLOOKUP(BA67,'【記載例】シフト記号表（勤務時間帯）'!$C$6:$L$47,10,FALSE))</f>
        <v/>
      </c>
      <c r="BB68" s="995">
        <f>IF(BB67="","",VLOOKUP(BB67,'【記載例】シフト記号表（勤務時間帯）'!$C$6:$L$47,10,FALSE))</f>
        <v>7.9999999999999982</v>
      </c>
      <c r="BC68" s="993" t="str">
        <f>IF(BC67="","",VLOOKUP(BC67,'【記載例】シフト記号表（勤務時間帯）'!$C$6:$L$47,10,FALSE))</f>
        <v/>
      </c>
      <c r="BD68" s="994" t="str">
        <f>IF(BD67="","",VLOOKUP(BD67,'【記載例】シフト記号表（勤務時間帯）'!$C$6:$L$47,10,FALSE))</f>
        <v/>
      </c>
      <c r="BE68" s="994" t="str">
        <f>IF(BE67="","",VLOOKUP(BE67,'【記載例】シフト記号表（勤務時間帯）'!$C$6:$L$47,10,FALSE))</f>
        <v/>
      </c>
      <c r="BF68" s="996">
        <f>IF($BI$3="４週",SUM(AA68:BB68),IF($BI$3="暦月",SUM(AA68:BE68),""))</f>
        <v>160</v>
      </c>
      <c r="BG68" s="997"/>
      <c r="BH68" s="998">
        <f>IF($BI$3="４週",BF68/4,IF($BI$3="暦月",(BF68/($BI$8/7)),""))</f>
        <v>40</v>
      </c>
      <c r="BI68" s="997"/>
      <c r="BJ68" s="999"/>
      <c r="BK68" s="1000"/>
      <c r="BL68" s="1000"/>
      <c r="BM68" s="1000"/>
      <c r="BN68" s="1001"/>
    </row>
    <row r="69" spans="2:66" ht="20.25" customHeight="1">
      <c r="B69" s="946">
        <f>B67+1</f>
        <v>27</v>
      </c>
      <c r="C69" s="1002"/>
      <c r="D69" s="1003" t="s">
        <v>937</v>
      </c>
      <c r="E69" s="858"/>
      <c r="F69" s="978"/>
      <c r="G69" s="1004" t="s">
        <v>913</v>
      </c>
      <c r="H69" s="1005"/>
      <c r="I69" s="981"/>
      <c r="J69" s="982"/>
      <c r="K69" s="981"/>
      <c r="L69" s="982"/>
      <c r="M69" s="1008" t="s">
        <v>879</v>
      </c>
      <c r="N69" s="1009"/>
      <c r="O69" s="1010" t="s">
        <v>291</v>
      </c>
      <c r="P69" s="1011"/>
      <c r="Q69" s="1011"/>
      <c r="R69" s="1005"/>
      <c r="S69" s="987" t="s">
        <v>940</v>
      </c>
      <c r="T69" s="988"/>
      <c r="U69" s="988"/>
      <c r="V69" s="988"/>
      <c r="W69" s="989"/>
      <c r="X69" s="1029" t="s">
        <v>882</v>
      </c>
      <c r="Z69" s="1030"/>
      <c r="AA69" s="1015" t="s">
        <v>904</v>
      </c>
      <c r="AB69" s="1016"/>
      <c r="AC69" s="1016" t="s">
        <v>904</v>
      </c>
      <c r="AD69" s="1016"/>
      <c r="AE69" s="1016" t="s">
        <v>905</v>
      </c>
      <c r="AF69" s="1016"/>
      <c r="AG69" s="1017" t="s">
        <v>916</v>
      </c>
      <c r="AH69" s="1015" t="s">
        <v>917</v>
      </c>
      <c r="AI69" s="1016" t="s">
        <v>905</v>
      </c>
      <c r="AJ69" s="1016" t="s">
        <v>905</v>
      </c>
      <c r="AK69" s="1016" t="s">
        <v>904</v>
      </c>
      <c r="AL69" s="1016" t="s">
        <v>904</v>
      </c>
      <c r="AM69" s="1016"/>
      <c r="AN69" s="1017" t="s">
        <v>905</v>
      </c>
      <c r="AO69" s="1015" t="s">
        <v>916</v>
      </c>
      <c r="AP69" s="1016" t="s">
        <v>917</v>
      </c>
      <c r="AQ69" s="1016" t="s">
        <v>904</v>
      </c>
      <c r="AR69" s="1016"/>
      <c r="AS69" s="1016" t="s">
        <v>905</v>
      </c>
      <c r="AT69" s="1016" t="s">
        <v>905</v>
      </c>
      <c r="AU69" s="1017"/>
      <c r="AV69" s="1015"/>
      <c r="AW69" s="1016" t="s">
        <v>916</v>
      </c>
      <c r="AX69" s="1016" t="s">
        <v>917</v>
      </c>
      <c r="AY69" s="1016" t="s">
        <v>904</v>
      </c>
      <c r="AZ69" s="1016" t="s">
        <v>905</v>
      </c>
      <c r="BA69" s="1016" t="s">
        <v>905</v>
      </c>
      <c r="BB69" s="1017"/>
      <c r="BC69" s="1015"/>
      <c r="BD69" s="1016"/>
      <c r="BE69" s="1018"/>
      <c r="BF69" s="1019"/>
      <c r="BG69" s="1020"/>
      <c r="BH69" s="1021"/>
      <c r="BI69" s="1022"/>
      <c r="BJ69" s="1023"/>
      <c r="BK69" s="1024"/>
      <c r="BL69" s="1024"/>
      <c r="BM69" s="1024"/>
      <c r="BN69" s="1025"/>
    </row>
    <row r="70" spans="2:66" ht="20.25" customHeight="1">
      <c r="B70" s="975"/>
      <c r="C70" s="976"/>
      <c r="D70" s="977"/>
      <c r="E70" s="858"/>
      <c r="F70" s="978"/>
      <c r="G70" s="979"/>
      <c r="H70" s="980"/>
      <c r="I70" s="981"/>
      <c r="J70" s="982" t="str">
        <f>G69</f>
        <v>介護職員</v>
      </c>
      <c r="K70" s="981"/>
      <c r="L70" s="982" t="str">
        <f>M69</f>
        <v>A</v>
      </c>
      <c r="M70" s="983"/>
      <c r="N70" s="984"/>
      <c r="O70" s="985"/>
      <c r="P70" s="986"/>
      <c r="Q70" s="986"/>
      <c r="R70" s="980"/>
      <c r="S70" s="987"/>
      <c r="T70" s="988"/>
      <c r="U70" s="988"/>
      <c r="V70" s="988"/>
      <c r="W70" s="989"/>
      <c r="X70" s="1026" t="s">
        <v>885</v>
      </c>
      <c r="Y70" s="1027"/>
      <c r="Z70" s="1028"/>
      <c r="AA70" s="993">
        <f>IF(AA69="","",VLOOKUP(AA69,'【記載例】シフト記号表（勤務時間帯）'!$C$6:$L$47,10,FALSE))</f>
        <v>7.9999999999999982</v>
      </c>
      <c r="AB70" s="994" t="str">
        <f>IF(AB69="","",VLOOKUP(AB69,'【記載例】シフト記号表（勤務時間帯）'!$C$6:$L$47,10,FALSE))</f>
        <v/>
      </c>
      <c r="AC70" s="994">
        <f>IF(AC69="","",VLOOKUP(AC69,'【記載例】シフト記号表（勤務時間帯）'!$C$6:$L$47,10,FALSE))</f>
        <v>7.9999999999999982</v>
      </c>
      <c r="AD70" s="994" t="str">
        <f>IF(AD69="","",VLOOKUP(AD69,'【記載例】シフト記号表（勤務時間帯）'!$C$6:$L$47,10,FALSE))</f>
        <v/>
      </c>
      <c r="AE70" s="994">
        <f>IF(AE69="","",VLOOKUP(AE69,'【記載例】シフト記号表（勤務時間帯）'!$C$6:$L$47,10,FALSE))</f>
        <v>8</v>
      </c>
      <c r="AF70" s="994" t="str">
        <f>IF(AF69="","",VLOOKUP(AF69,'【記載例】シフト記号表（勤務時間帯）'!$C$6:$L$47,10,FALSE))</f>
        <v/>
      </c>
      <c r="AG70" s="995">
        <f>IF(AG69="","",VLOOKUP(AG69,'【記載例】シフト記号表（勤務時間帯）'!$C$6:$L$47,10,FALSE))</f>
        <v>8</v>
      </c>
      <c r="AH70" s="993">
        <f>IF(AH69="","",VLOOKUP(AH69,'【記載例】シフト記号表（勤務時間帯）'!$C$6:$L$47,10,FALSE))</f>
        <v>8</v>
      </c>
      <c r="AI70" s="994">
        <f>IF(AI69="","",VLOOKUP(AI69,'【記載例】シフト記号表（勤務時間帯）'!$C$6:$L$47,10,FALSE))</f>
        <v>8</v>
      </c>
      <c r="AJ70" s="994">
        <f>IF(AJ69="","",VLOOKUP(AJ69,'【記載例】シフト記号表（勤務時間帯）'!$C$6:$L$47,10,FALSE))</f>
        <v>8</v>
      </c>
      <c r="AK70" s="994">
        <f>IF(AK69="","",VLOOKUP(AK69,'【記載例】シフト記号表（勤務時間帯）'!$C$6:$L$47,10,FALSE))</f>
        <v>7.9999999999999982</v>
      </c>
      <c r="AL70" s="994">
        <f>IF(AL69="","",VLOOKUP(AL69,'【記載例】シフト記号表（勤務時間帯）'!$C$6:$L$47,10,FALSE))</f>
        <v>7.9999999999999982</v>
      </c>
      <c r="AM70" s="994" t="str">
        <f>IF(AM69="","",VLOOKUP(AM69,'【記載例】シフト記号表（勤務時間帯）'!$C$6:$L$47,10,FALSE))</f>
        <v/>
      </c>
      <c r="AN70" s="995">
        <f>IF(AN69="","",VLOOKUP(AN69,'【記載例】シフト記号表（勤務時間帯）'!$C$6:$L$47,10,FALSE))</f>
        <v>8</v>
      </c>
      <c r="AO70" s="993">
        <f>IF(AO69="","",VLOOKUP(AO69,'【記載例】シフト記号表（勤務時間帯）'!$C$6:$L$47,10,FALSE))</f>
        <v>8</v>
      </c>
      <c r="AP70" s="994">
        <f>IF(AP69="","",VLOOKUP(AP69,'【記載例】シフト記号表（勤務時間帯）'!$C$6:$L$47,10,FALSE))</f>
        <v>8</v>
      </c>
      <c r="AQ70" s="994">
        <f>IF(AQ69="","",VLOOKUP(AQ69,'【記載例】シフト記号表（勤務時間帯）'!$C$6:$L$47,10,FALSE))</f>
        <v>7.9999999999999982</v>
      </c>
      <c r="AR70" s="994" t="str">
        <f>IF(AR69="","",VLOOKUP(AR69,'【記載例】シフト記号表（勤務時間帯）'!$C$6:$L$47,10,FALSE))</f>
        <v/>
      </c>
      <c r="AS70" s="994">
        <f>IF(AS69="","",VLOOKUP(AS69,'【記載例】シフト記号表（勤務時間帯）'!$C$6:$L$47,10,FALSE))</f>
        <v>8</v>
      </c>
      <c r="AT70" s="994">
        <f>IF(AT69="","",VLOOKUP(AT69,'【記載例】シフト記号表（勤務時間帯）'!$C$6:$L$47,10,FALSE))</f>
        <v>8</v>
      </c>
      <c r="AU70" s="995" t="str">
        <f>IF(AU69="","",VLOOKUP(AU69,'【記載例】シフト記号表（勤務時間帯）'!$C$6:$L$47,10,FALSE))</f>
        <v/>
      </c>
      <c r="AV70" s="993" t="str">
        <f>IF(AV69="","",VLOOKUP(AV69,'【記載例】シフト記号表（勤務時間帯）'!$C$6:$L$47,10,FALSE))</f>
        <v/>
      </c>
      <c r="AW70" s="994">
        <f>IF(AW69="","",VLOOKUP(AW69,'【記載例】シフト記号表（勤務時間帯）'!$C$6:$L$47,10,FALSE))</f>
        <v>8</v>
      </c>
      <c r="AX70" s="994">
        <f>IF(AX69="","",VLOOKUP(AX69,'【記載例】シフト記号表（勤務時間帯）'!$C$6:$L$47,10,FALSE))</f>
        <v>8</v>
      </c>
      <c r="AY70" s="994">
        <f>IF(AY69="","",VLOOKUP(AY69,'【記載例】シフト記号表（勤務時間帯）'!$C$6:$L$47,10,FALSE))</f>
        <v>7.9999999999999982</v>
      </c>
      <c r="AZ70" s="994">
        <f>IF(AZ69="","",VLOOKUP(AZ69,'【記載例】シフト記号表（勤務時間帯）'!$C$6:$L$47,10,FALSE))</f>
        <v>8</v>
      </c>
      <c r="BA70" s="994">
        <f>IF(BA69="","",VLOOKUP(BA69,'【記載例】シフト記号表（勤務時間帯）'!$C$6:$L$47,10,FALSE))</f>
        <v>8</v>
      </c>
      <c r="BB70" s="995" t="str">
        <f>IF(BB69="","",VLOOKUP(BB69,'【記載例】シフト記号表（勤務時間帯）'!$C$6:$L$47,10,FALSE))</f>
        <v/>
      </c>
      <c r="BC70" s="993" t="str">
        <f>IF(BC69="","",VLOOKUP(BC69,'【記載例】シフト記号表（勤務時間帯）'!$C$6:$L$47,10,FALSE))</f>
        <v/>
      </c>
      <c r="BD70" s="994" t="str">
        <f>IF(BD69="","",VLOOKUP(BD69,'【記載例】シフト記号表（勤務時間帯）'!$C$6:$L$47,10,FALSE))</f>
        <v/>
      </c>
      <c r="BE70" s="994" t="str">
        <f>IF(BE69="","",VLOOKUP(BE69,'【記載例】シフト記号表（勤務時間帯）'!$C$6:$L$47,10,FALSE))</f>
        <v/>
      </c>
      <c r="BF70" s="996">
        <f>IF($BI$3="４週",SUM(AA70:BB70),IF($BI$3="暦月",SUM(AA70:BE70),""))</f>
        <v>160</v>
      </c>
      <c r="BG70" s="997"/>
      <c r="BH70" s="998">
        <f>IF($BI$3="４週",BF70/4,IF($BI$3="暦月",(BF70/($BI$8/7)),""))</f>
        <v>40</v>
      </c>
      <c r="BI70" s="997"/>
      <c r="BJ70" s="999"/>
      <c r="BK70" s="1000"/>
      <c r="BL70" s="1000"/>
      <c r="BM70" s="1000"/>
      <c r="BN70" s="1001"/>
    </row>
    <row r="71" spans="2:66" ht="20.25" customHeight="1">
      <c r="B71" s="946">
        <f>B69+1</f>
        <v>28</v>
      </c>
      <c r="C71" s="1002"/>
      <c r="D71" s="1003" t="s">
        <v>937</v>
      </c>
      <c r="E71" s="858"/>
      <c r="F71" s="978"/>
      <c r="G71" s="1004" t="s">
        <v>913</v>
      </c>
      <c r="H71" s="1005"/>
      <c r="I71" s="981"/>
      <c r="J71" s="982"/>
      <c r="K71" s="981"/>
      <c r="L71" s="982"/>
      <c r="M71" s="1008" t="s">
        <v>879</v>
      </c>
      <c r="N71" s="1009"/>
      <c r="O71" s="1010" t="s">
        <v>291</v>
      </c>
      <c r="P71" s="1011"/>
      <c r="Q71" s="1011"/>
      <c r="R71" s="1005"/>
      <c r="S71" s="987" t="s">
        <v>941</v>
      </c>
      <c r="T71" s="988"/>
      <c r="U71" s="988"/>
      <c r="V71" s="988"/>
      <c r="W71" s="989"/>
      <c r="X71" s="1029" t="s">
        <v>882</v>
      </c>
      <c r="Z71" s="1030"/>
      <c r="AA71" s="1015" t="s">
        <v>929</v>
      </c>
      <c r="AB71" s="1016"/>
      <c r="AC71" s="1016" t="s">
        <v>905</v>
      </c>
      <c r="AD71" s="1016" t="s">
        <v>904</v>
      </c>
      <c r="AE71" s="1016" t="s">
        <v>904</v>
      </c>
      <c r="AF71" s="1016" t="s">
        <v>904</v>
      </c>
      <c r="AG71" s="1017"/>
      <c r="AH71" s="1015" t="s">
        <v>916</v>
      </c>
      <c r="AI71" s="1016" t="s">
        <v>917</v>
      </c>
      <c r="AJ71" s="1016" t="s">
        <v>904</v>
      </c>
      <c r="AK71" s="1016"/>
      <c r="AL71" s="1016" t="s">
        <v>905</v>
      </c>
      <c r="AM71" s="1016" t="s">
        <v>905</v>
      </c>
      <c r="AN71" s="1017"/>
      <c r="AO71" s="1015"/>
      <c r="AP71" s="1016" t="s">
        <v>916</v>
      </c>
      <c r="AQ71" s="1016" t="s">
        <v>917</v>
      </c>
      <c r="AR71" s="1016" t="s">
        <v>904</v>
      </c>
      <c r="AS71" s="1016"/>
      <c r="AT71" s="1016" t="s">
        <v>905</v>
      </c>
      <c r="AU71" s="1017" t="s">
        <v>905</v>
      </c>
      <c r="AV71" s="1015" t="s">
        <v>905</v>
      </c>
      <c r="AW71" s="1016"/>
      <c r="AX71" s="1016" t="s">
        <v>916</v>
      </c>
      <c r="AY71" s="1016" t="s">
        <v>917</v>
      </c>
      <c r="AZ71" s="1016" t="s">
        <v>904</v>
      </c>
      <c r="BA71" s="1016"/>
      <c r="BB71" s="1017" t="s">
        <v>905</v>
      </c>
      <c r="BC71" s="1015"/>
      <c r="BD71" s="1016"/>
      <c r="BE71" s="1018"/>
      <c r="BF71" s="1019"/>
      <c r="BG71" s="1020"/>
      <c r="BH71" s="1021"/>
      <c r="BI71" s="1022"/>
      <c r="BJ71" s="1023"/>
      <c r="BK71" s="1024"/>
      <c r="BL71" s="1024"/>
      <c r="BM71" s="1024"/>
      <c r="BN71" s="1025"/>
    </row>
    <row r="72" spans="2:66" ht="20.25" customHeight="1">
      <c r="B72" s="975"/>
      <c r="C72" s="976"/>
      <c r="D72" s="977"/>
      <c r="E72" s="858"/>
      <c r="F72" s="978"/>
      <c r="G72" s="979"/>
      <c r="H72" s="980"/>
      <c r="I72" s="981"/>
      <c r="J72" s="982" t="str">
        <f>G71</f>
        <v>介護職員</v>
      </c>
      <c r="K72" s="981"/>
      <c r="L72" s="982" t="str">
        <f>M71</f>
        <v>A</v>
      </c>
      <c r="M72" s="983"/>
      <c r="N72" s="984"/>
      <c r="O72" s="985"/>
      <c r="P72" s="986"/>
      <c r="Q72" s="986"/>
      <c r="R72" s="980"/>
      <c r="S72" s="987"/>
      <c r="T72" s="988"/>
      <c r="U72" s="988"/>
      <c r="V72" s="988"/>
      <c r="W72" s="989"/>
      <c r="X72" s="1026" t="s">
        <v>885</v>
      </c>
      <c r="Y72" s="1027"/>
      <c r="Z72" s="1028"/>
      <c r="AA72" s="993">
        <f>IF(AA71="","",VLOOKUP(AA71,'【記載例】シフト記号表（勤務時間帯）'!$C$6:$L$47,10,FALSE))</f>
        <v>8</v>
      </c>
      <c r="AB72" s="994" t="str">
        <f>IF(AB71="","",VLOOKUP(AB71,'【記載例】シフト記号表（勤務時間帯）'!$C$6:$L$47,10,FALSE))</f>
        <v/>
      </c>
      <c r="AC72" s="994">
        <f>IF(AC71="","",VLOOKUP(AC71,'【記載例】シフト記号表（勤務時間帯）'!$C$6:$L$47,10,FALSE))</f>
        <v>8</v>
      </c>
      <c r="AD72" s="994">
        <f>IF(AD71="","",VLOOKUP(AD71,'【記載例】シフト記号表（勤務時間帯）'!$C$6:$L$47,10,FALSE))</f>
        <v>7.9999999999999982</v>
      </c>
      <c r="AE72" s="994">
        <f>IF(AE71="","",VLOOKUP(AE71,'【記載例】シフト記号表（勤務時間帯）'!$C$6:$L$47,10,FALSE))</f>
        <v>7.9999999999999982</v>
      </c>
      <c r="AF72" s="994">
        <f>IF(AF71="","",VLOOKUP(AF71,'【記載例】シフト記号表（勤務時間帯）'!$C$6:$L$47,10,FALSE))</f>
        <v>7.9999999999999982</v>
      </c>
      <c r="AG72" s="995" t="str">
        <f>IF(AG71="","",VLOOKUP(AG71,'【記載例】シフト記号表（勤務時間帯）'!$C$6:$L$47,10,FALSE))</f>
        <v/>
      </c>
      <c r="AH72" s="993">
        <f>IF(AH71="","",VLOOKUP(AH71,'【記載例】シフト記号表（勤務時間帯）'!$C$6:$L$47,10,FALSE))</f>
        <v>8</v>
      </c>
      <c r="AI72" s="994">
        <f>IF(AI71="","",VLOOKUP(AI71,'【記載例】シフト記号表（勤務時間帯）'!$C$6:$L$47,10,FALSE))</f>
        <v>8</v>
      </c>
      <c r="AJ72" s="994">
        <f>IF(AJ71="","",VLOOKUP(AJ71,'【記載例】シフト記号表（勤務時間帯）'!$C$6:$L$47,10,FALSE))</f>
        <v>7.9999999999999982</v>
      </c>
      <c r="AK72" s="994" t="str">
        <f>IF(AK71="","",VLOOKUP(AK71,'【記載例】シフト記号表（勤務時間帯）'!$C$6:$L$47,10,FALSE))</f>
        <v/>
      </c>
      <c r="AL72" s="994">
        <f>IF(AL71="","",VLOOKUP(AL71,'【記載例】シフト記号表（勤務時間帯）'!$C$6:$L$47,10,FALSE))</f>
        <v>8</v>
      </c>
      <c r="AM72" s="994">
        <f>IF(AM71="","",VLOOKUP(AM71,'【記載例】シフト記号表（勤務時間帯）'!$C$6:$L$47,10,FALSE))</f>
        <v>8</v>
      </c>
      <c r="AN72" s="995" t="str">
        <f>IF(AN71="","",VLOOKUP(AN71,'【記載例】シフト記号表（勤務時間帯）'!$C$6:$L$47,10,FALSE))</f>
        <v/>
      </c>
      <c r="AO72" s="993" t="str">
        <f>IF(AO71="","",VLOOKUP(AO71,'【記載例】シフト記号表（勤務時間帯）'!$C$6:$L$47,10,FALSE))</f>
        <v/>
      </c>
      <c r="AP72" s="994">
        <f>IF(AP71="","",VLOOKUP(AP71,'【記載例】シフト記号表（勤務時間帯）'!$C$6:$L$47,10,FALSE))</f>
        <v>8</v>
      </c>
      <c r="AQ72" s="994">
        <f>IF(AQ71="","",VLOOKUP(AQ71,'【記載例】シフト記号表（勤務時間帯）'!$C$6:$L$47,10,FALSE))</f>
        <v>8</v>
      </c>
      <c r="AR72" s="994">
        <f>IF(AR71="","",VLOOKUP(AR71,'【記載例】シフト記号表（勤務時間帯）'!$C$6:$L$47,10,FALSE))</f>
        <v>7.9999999999999982</v>
      </c>
      <c r="AS72" s="994" t="str">
        <f>IF(AS71="","",VLOOKUP(AS71,'【記載例】シフト記号表（勤務時間帯）'!$C$6:$L$47,10,FALSE))</f>
        <v/>
      </c>
      <c r="AT72" s="994">
        <f>IF(AT71="","",VLOOKUP(AT71,'【記載例】シフト記号表（勤務時間帯）'!$C$6:$L$47,10,FALSE))</f>
        <v>8</v>
      </c>
      <c r="AU72" s="995">
        <f>IF(AU71="","",VLOOKUP(AU71,'【記載例】シフト記号表（勤務時間帯）'!$C$6:$L$47,10,FALSE))</f>
        <v>8</v>
      </c>
      <c r="AV72" s="993">
        <f>IF(AV71="","",VLOOKUP(AV71,'【記載例】シフト記号表（勤務時間帯）'!$C$6:$L$47,10,FALSE))</f>
        <v>8</v>
      </c>
      <c r="AW72" s="994" t="str">
        <f>IF(AW71="","",VLOOKUP(AW71,'【記載例】シフト記号表（勤務時間帯）'!$C$6:$L$47,10,FALSE))</f>
        <v/>
      </c>
      <c r="AX72" s="994">
        <f>IF(AX71="","",VLOOKUP(AX71,'【記載例】シフト記号表（勤務時間帯）'!$C$6:$L$47,10,FALSE))</f>
        <v>8</v>
      </c>
      <c r="AY72" s="994">
        <f>IF(AY71="","",VLOOKUP(AY71,'【記載例】シフト記号表（勤務時間帯）'!$C$6:$L$47,10,FALSE))</f>
        <v>8</v>
      </c>
      <c r="AZ72" s="994">
        <f>IF(AZ71="","",VLOOKUP(AZ71,'【記載例】シフト記号表（勤務時間帯）'!$C$6:$L$47,10,FALSE))</f>
        <v>7.9999999999999982</v>
      </c>
      <c r="BA72" s="994" t="str">
        <f>IF(BA71="","",VLOOKUP(BA71,'【記載例】シフト記号表（勤務時間帯）'!$C$6:$L$47,10,FALSE))</f>
        <v/>
      </c>
      <c r="BB72" s="995">
        <f>IF(BB71="","",VLOOKUP(BB71,'【記載例】シフト記号表（勤務時間帯）'!$C$6:$L$47,10,FALSE))</f>
        <v>8</v>
      </c>
      <c r="BC72" s="993" t="str">
        <f>IF(BC71="","",VLOOKUP(BC71,'【記載例】シフト記号表（勤務時間帯）'!$C$6:$L$47,10,FALSE))</f>
        <v/>
      </c>
      <c r="BD72" s="994" t="str">
        <f>IF(BD71="","",VLOOKUP(BD71,'【記載例】シフト記号表（勤務時間帯）'!$C$6:$L$47,10,FALSE))</f>
        <v/>
      </c>
      <c r="BE72" s="994" t="str">
        <f>IF(BE71="","",VLOOKUP(BE71,'【記載例】シフト記号表（勤務時間帯）'!$C$6:$L$47,10,FALSE))</f>
        <v/>
      </c>
      <c r="BF72" s="996">
        <f>IF($BI$3="４週",SUM(AA72:BB72),IF($BI$3="暦月",SUM(AA72:BE72),""))</f>
        <v>160</v>
      </c>
      <c r="BG72" s="997"/>
      <c r="BH72" s="998">
        <f>IF($BI$3="４週",BF72/4,IF($BI$3="暦月",(BF72/($BI$8/7)),""))</f>
        <v>40</v>
      </c>
      <c r="BI72" s="997"/>
      <c r="BJ72" s="999"/>
      <c r="BK72" s="1000"/>
      <c r="BL72" s="1000"/>
      <c r="BM72" s="1000"/>
      <c r="BN72" s="1001"/>
    </row>
    <row r="73" spans="2:66" ht="20.25" customHeight="1">
      <c r="B73" s="946">
        <f>B71+1</f>
        <v>29</v>
      </c>
      <c r="C73" s="1002"/>
      <c r="D73" s="1003" t="s">
        <v>937</v>
      </c>
      <c r="E73" s="858"/>
      <c r="F73" s="978"/>
      <c r="G73" s="1004" t="s">
        <v>913</v>
      </c>
      <c r="H73" s="1005"/>
      <c r="I73" s="981"/>
      <c r="J73" s="982"/>
      <c r="K73" s="981"/>
      <c r="L73" s="982"/>
      <c r="M73" s="1008" t="s">
        <v>887</v>
      </c>
      <c r="N73" s="1009"/>
      <c r="O73" s="1010" t="s">
        <v>291</v>
      </c>
      <c r="P73" s="1011"/>
      <c r="Q73" s="1011"/>
      <c r="R73" s="1005"/>
      <c r="S73" s="987" t="s">
        <v>942</v>
      </c>
      <c r="T73" s="988"/>
      <c r="U73" s="988"/>
      <c r="V73" s="988"/>
      <c r="W73" s="989"/>
      <c r="X73" s="1029" t="s">
        <v>882</v>
      </c>
      <c r="Z73" s="1030"/>
      <c r="AA73" s="1015" t="s">
        <v>905</v>
      </c>
      <c r="AB73" s="1016"/>
      <c r="AC73" s="1016"/>
      <c r="AD73" s="1016" t="s">
        <v>905</v>
      </c>
      <c r="AE73" s="1016"/>
      <c r="AF73" s="1016" t="s">
        <v>905</v>
      </c>
      <c r="AG73" s="1017" t="s">
        <v>905</v>
      </c>
      <c r="AH73" s="1015"/>
      <c r="AI73" s="1016" t="s">
        <v>905</v>
      </c>
      <c r="AJ73" s="1016"/>
      <c r="AK73" s="1016"/>
      <c r="AL73" s="1016" t="s">
        <v>905</v>
      </c>
      <c r="AM73" s="1016" t="s">
        <v>904</v>
      </c>
      <c r="AN73" s="1017" t="s">
        <v>904</v>
      </c>
      <c r="AO73" s="1015" t="s">
        <v>905</v>
      </c>
      <c r="AP73" s="1016"/>
      <c r="AQ73" s="1016" t="s">
        <v>905</v>
      </c>
      <c r="AR73" s="1016"/>
      <c r="AS73" s="1016" t="s">
        <v>905</v>
      </c>
      <c r="AT73" s="1016"/>
      <c r="AU73" s="1017" t="s">
        <v>904</v>
      </c>
      <c r="AV73" s="1015" t="s">
        <v>904</v>
      </c>
      <c r="AW73" s="1016" t="s">
        <v>905</v>
      </c>
      <c r="AX73" s="1016"/>
      <c r="AY73" s="1016" t="s">
        <v>905</v>
      </c>
      <c r="AZ73" s="1016"/>
      <c r="BA73" s="1016" t="s">
        <v>904</v>
      </c>
      <c r="BB73" s="1017"/>
      <c r="BC73" s="1015"/>
      <c r="BD73" s="1016"/>
      <c r="BE73" s="1018"/>
      <c r="BF73" s="1019"/>
      <c r="BG73" s="1020"/>
      <c r="BH73" s="1021"/>
      <c r="BI73" s="1022"/>
      <c r="BJ73" s="1023"/>
      <c r="BK73" s="1024"/>
      <c r="BL73" s="1024"/>
      <c r="BM73" s="1024"/>
      <c r="BN73" s="1025"/>
    </row>
    <row r="74" spans="2:66" ht="20.25" customHeight="1">
      <c r="B74" s="975"/>
      <c r="C74" s="976"/>
      <c r="D74" s="977"/>
      <c r="E74" s="858"/>
      <c r="F74" s="978"/>
      <c r="G74" s="1031"/>
      <c r="H74" s="1032"/>
      <c r="I74" s="1033"/>
      <c r="J74" s="1034" t="str">
        <f>G73</f>
        <v>介護職員</v>
      </c>
      <c r="K74" s="1033"/>
      <c r="L74" s="1034" t="str">
        <f>M73</f>
        <v>C</v>
      </c>
      <c r="M74" s="1035"/>
      <c r="N74" s="1036"/>
      <c r="O74" s="1037"/>
      <c r="P74" s="1038"/>
      <c r="Q74" s="1038"/>
      <c r="R74" s="1032"/>
      <c r="S74" s="987"/>
      <c r="T74" s="988"/>
      <c r="U74" s="988"/>
      <c r="V74" s="988"/>
      <c r="W74" s="989"/>
      <c r="X74" s="1026" t="s">
        <v>885</v>
      </c>
      <c r="Y74" s="1027"/>
      <c r="Z74" s="1028"/>
      <c r="AA74" s="993">
        <f>IF(AA73="","",VLOOKUP(AA73,'【記載例】シフト記号表（勤務時間帯）'!$C$6:$L$47,10,FALSE))</f>
        <v>8</v>
      </c>
      <c r="AB74" s="994" t="str">
        <f>IF(AB73="","",VLOOKUP(AB73,'【記載例】シフト記号表（勤務時間帯）'!$C$6:$L$47,10,FALSE))</f>
        <v/>
      </c>
      <c r="AC74" s="994" t="str">
        <f>IF(AC73="","",VLOOKUP(AC73,'【記載例】シフト記号表（勤務時間帯）'!$C$6:$L$47,10,FALSE))</f>
        <v/>
      </c>
      <c r="AD74" s="994">
        <f>IF(AD73="","",VLOOKUP(AD73,'【記載例】シフト記号表（勤務時間帯）'!$C$6:$L$47,10,FALSE))</f>
        <v>8</v>
      </c>
      <c r="AE74" s="994" t="str">
        <f>IF(AE73="","",VLOOKUP(AE73,'【記載例】シフト記号表（勤務時間帯）'!$C$6:$L$47,10,FALSE))</f>
        <v/>
      </c>
      <c r="AF74" s="994">
        <f>IF(AF73="","",VLOOKUP(AF73,'【記載例】シフト記号表（勤務時間帯）'!$C$6:$L$47,10,FALSE))</f>
        <v>8</v>
      </c>
      <c r="AG74" s="995">
        <f>IF(AG73="","",VLOOKUP(AG73,'【記載例】シフト記号表（勤務時間帯）'!$C$6:$L$47,10,FALSE))</f>
        <v>8</v>
      </c>
      <c r="AH74" s="993" t="str">
        <f>IF(AH73="","",VLOOKUP(AH73,'【記載例】シフト記号表（勤務時間帯）'!$C$6:$L$47,10,FALSE))</f>
        <v/>
      </c>
      <c r="AI74" s="994">
        <f>IF(AI73="","",VLOOKUP(AI73,'【記載例】シフト記号表（勤務時間帯）'!$C$6:$L$47,10,FALSE))</f>
        <v>8</v>
      </c>
      <c r="AJ74" s="994" t="str">
        <f>IF(AJ73="","",VLOOKUP(AJ73,'【記載例】シフト記号表（勤務時間帯）'!$C$6:$L$47,10,FALSE))</f>
        <v/>
      </c>
      <c r="AK74" s="994" t="str">
        <f>IF(AK73="","",VLOOKUP(AK73,'【記載例】シフト記号表（勤務時間帯）'!$C$6:$L$47,10,FALSE))</f>
        <v/>
      </c>
      <c r="AL74" s="994">
        <f>IF(AL73="","",VLOOKUP(AL73,'【記載例】シフト記号表（勤務時間帯）'!$C$6:$L$47,10,FALSE))</f>
        <v>8</v>
      </c>
      <c r="AM74" s="994">
        <f>IF(AM73="","",VLOOKUP(AM73,'【記載例】シフト記号表（勤務時間帯）'!$C$6:$L$47,10,FALSE))</f>
        <v>7.9999999999999982</v>
      </c>
      <c r="AN74" s="995">
        <f>IF(AN73="","",VLOOKUP(AN73,'【記載例】シフト記号表（勤務時間帯）'!$C$6:$L$47,10,FALSE))</f>
        <v>7.9999999999999982</v>
      </c>
      <c r="AO74" s="993">
        <f>IF(AO73="","",VLOOKUP(AO73,'【記載例】シフト記号表（勤務時間帯）'!$C$6:$L$47,10,FALSE))</f>
        <v>8</v>
      </c>
      <c r="AP74" s="994" t="str">
        <f>IF(AP73="","",VLOOKUP(AP73,'【記載例】シフト記号表（勤務時間帯）'!$C$6:$L$47,10,FALSE))</f>
        <v/>
      </c>
      <c r="AQ74" s="994">
        <f>IF(AQ73="","",VLOOKUP(AQ73,'【記載例】シフト記号表（勤務時間帯）'!$C$6:$L$47,10,FALSE))</f>
        <v>8</v>
      </c>
      <c r="AR74" s="994" t="str">
        <f>IF(AR73="","",VLOOKUP(AR73,'【記載例】シフト記号表（勤務時間帯）'!$C$6:$L$47,10,FALSE))</f>
        <v/>
      </c>
      <c r="AS74" s="994">
        <f>IF(AS73="","",VLOOKUP(AS73,'【記載例】シフト記号表（勤務時間帯）'!$C$6:$L$47,10,FALSE))</f>
        <v>8</v>
      </c>
      <c r="AT74" s="994" t="str">
        <f>IF(AT73="","",VLOOKUP(AT73,'【記載例】シフト記号表（勤務時間帯）'!$C$6:$L$47,10,FALSE))</f>
        <v/>
      </c>
      <c r="AU74" s="995">
        <f>IF(AU73="","",VLOOKUP(AU73,'【記載例】シフト記号表（勤務時間帯）'!$C$6:$L$47,10,FALSE))</f>
        <v>7.9999999999999982</v>
      </c>
      <c r="AV74" s="993">
        <f>IF(AV73="","",VLOOKUP(AV73,'【記載例】シフト記号表（勤務時間帯）'!$C$6:$L$47,10,FALSE))</f>
        <v>7.9999999999999982</v>
      </c>
      <c r="AW74" s="994">
        <f>IF(AW73="","",VLOOKUP(AW73,'【記載例】シフト記号表（勤務時間帯）'!$C$6:$L$47,10,FALSE))</f>
        <v>8</v>
      </c>
      <c r="AX74" s="994" t="str">
        <f>IF(AX73="","",VLOOKUP(AX73,'【記載例】シフト記号表（勤務時間帯）'!$C$6:$L$47,10,FALSE))</f>
        <v/>
      </c>
      <c r="AY74" s="994">
        <f>IF(AY73="","",VLOOKUP(AY73,'【記載例】シフト記号表（勤務時間帯）'!$C$6:$L$47,10,FALSE))</f>
        <v>8</v>
      </c>
      <c r="AZ74" s="994" t="str">
        <f>IF(AZ73="","",VLOOKUP(AZ73,'【記載例】シフト記号表（勤務時間帯）'!$C$6:$L$47,10,FALSE))</f>
        <v/>
      </c>
      <c r="BA74" s="994">
        <f>IF(BA73="","",VLOOKUP(BA73,'【記載例】シフト記号表（勤務時間帯）'!$C$6:$L$47,10,FALSE))</f>
        <v>7.9999999999999982</v>
      </c>
      <c r="BB74" s="995" t="str">
        <f>IF(BB73="","",VLOOKUP(BB73,'【記載例】シフト記号表（勤務時間帯）'!$C$6:$L$47,10,FALSE))</f>
        <v/>
      </c>
      <c r="BC74" s="993" t="str">
        <f>IF(BC73="","",VLOOKUP(BC73,'【記載例】シフト記号表（勤務時間帯）'!$C$6:$L$47,10,FALSE))</f>
        <v/>
      </c>
      <c r="BD74" s="994" t="str">
        <f>IF(BD73="","",VLOOKUP(BD73,'【記載例】シフト記号表（勤務時間帯）'!$C$6:$L$47,10,FALSE))</f>
        <v/>
      </c>
      <c r="BE74" s="994" t="str">
        <f>IF(BE73="","",VLOOKUP(BE73,'【記載例】シフト記号表（勤務時間帯）'!$C$6:$L$47,10,FALSE))</f>
        <v/>
      </c>
      <c r="BF74" s="1039">
        <f>IF($BI$3="４週",SUM(AA74:BB74),IF($BI$3="暦月",SUM(AA74:BE74),""))</f>
        <v>128</v>
      </c>
      <c r="BG74" s="1040"/>
      <c r="BH74" s="1041">
        <f>IF($BI$3="４週",BF74/4,IF($BI$3="暦月",(BF74/($BI$8/7)),""))</f>
        <v>32</v>
      </c>
      <c r="BI74" s="1040"/>
      <c r="BJ74" s="1042"/>
      <c r="BK74" s="1043"/>
      <c r="BL74" s="1043"/>
      <c r="BM74" s="1043"/>
      <c r="BN74" s="1044"/>
    </row>
    <row r="75" spans="2:66" ht="20.25" customHeight="1">
      <c r="B75" s="946">
        <f>B73+1</f>
        <v>30</v>
      </c>
      <c r="C75" s="1002"/>
      <c r="D75" s="1003"/>
      <c r="E75" s="858"/>
      <c r="F75" s="978"/>
      <c r="G75" s="1004"/>
      <c r="H75" s="1005"/>
      <c r="I75" s="1006"/>
      <c r="J75" s="1007"/>
      <c r="K75" s="1006"/>
      <c r="L75" s="1007"/>
      <c r="M75" s="1008"/>
      <c r="N75" s="1009"/>
      <c r="O75" s="1010"/>
      <c r="P75" s="1011"/>
      <c r="Q75" s="1011"/>
      <c r="R75" s="1005"/>
      <c r="S75" s="987"/>
      <c r="T75" s="988"/>
      <c r="U75" s="988"/>
      <c r="V75" s="988"/>
      <c r="W75" s="989"/>
      <c r="X75" s="1045" t="s">
        <v>882</v>
      </c>
      <c r="Y75" s="1046"/>
      <c r="Z75" s="1047"/>
      <c r="AA75" s="1015"/>
      <c r="AB75" s="1016"/>
      <c r="AC75" s="1016"/>
      <c r="AD75" s="1016"/>
      <c r="AE75" s="1016"/>
      <c r="AF75" s="1016"/>
      <c r="AG75" s="1017"/>
      <c r="AH75" s="1015"/>
      <c r="AI75" s="1016"/>
      <c r="AJ75" s="1016"/>
      <c r="AK75" s="1016"/>
      <c r="AL75" s="1016"/>
      <c r="AM75" s="1016"/>
      <c r="AN75" s="1017"/>
      <c r="AO75" s="1015"/>
      <c r="AP75" s="1016"/>
      <c r="AQ75" s="1016"/>
      <c r="AR75" s="1016"/>
      <c r="AS75" s="1016"/>
      <c r="AT75" s="1016"/>
      <c r="AU75" s="1017"/>
      <c r="AV75" s="1015"/>
      <c r="AW75" s="1016"/>
      <c r="AX75" s="1016"/>
      <c r="AY75" s="1016"/>
      <c r="AZ75" s="1016"/>
      <c r="BA75" s="1016"/>
      <c r="BB75" s="1017"/>
      <c r="BC75" s="1015"/>
      <c r="BD75" s="1016"/>
      <c r="BE75" s="1018"/>
      <c r="BF75" s="1019"/>
      <c r="BG75" s="1020"/>
      <c r="BH75" s="1021"/>
      <c r="BI75" s="1022"/>
      <c r="BJ75" s="1023"/>
      <c r="BK75" s="1024"/>
      <c r="BL75" s="1024"/>
      <c r="BM75" s="1024"/>
      <c r="BN75" s="1025"/>
    </row>
    <row r="76" spans="2:66" ht="20.25" customHeight="1" thickBot="1">
      <c r="B76" s="1048"/>
      <c r="C76" s="1049"/>
      <c r="D76" s="1050"/>
      <c r="E76" s="1051"/>
      <c r="F76" s="1052"/>
      <c r="G76" s="1053"/>
      <c r="H76" s="1054"/>
      <c r="I76" s="1055"/>
      <c r="J76" s="1056">
        <f>G76</f>
        <v>0</v>
      </c>
      <c r="K76" s="1055"/>
      <c r="L76" s="1056">
        <f>M76</f>
        <v>0</v>
      </c>
      <c r="M76" s="1057"/>
      <c r="N76" s="1058"/>
      <c r="O76" s="1059"/>
      <c r="P76" s="1060"/>
      <c r="Q76" s="1060"/>
      <c r="R76" s="1054"/>
      <c r="S76" s="1061"/>
      <c r="T76" s="1062"/>
      <c r="U76" s="1062"/>
      <c r="V76" s="1062"/>
      <c r="W76" s="1063"/>
      <c r="X76" s="1064" t="s">
        <v>885</v>
      </c>
      <c r="Y76" s="1065"/>
      <c r="Z76" s="1066"/>
      <c r="AA76" s="1067" t="str">
        <f>IF(AA75="","",VLOOKUP(AA75,'【記載例】シフト記号表（勤務時間帯）'!$C$6:$L$47,10,FALSE))</f>
        <v/>
      </c>
      <c r="AB76" s="1068" t="str">
        <f>IF(AB75="","",VLOOKUP(AB75,'【記載例】シフト記号表（勤務時間帯）'!$C$6:$L$47,10,FALSE))</f>
        <v/>
      </c>
      <c r="AC76" s="1068" t="str">
        <f>IF(AC75="","",VLOOKUP(AC75,'【記載例】シフト記号表（勤務時間帯）'!$C$6:$L$47,10,FALSE))</f>
        <v/>
      </c>
      <c r="AD76" s="1068" t="str">
        <f>IF(AD75="","",VLOOKUP(AD75,'【記載例】シフト記号表（勤務時間帯）'!$C$6:$L$47,10,FALSE))</f>
        <v/>
      </c>
      <c r="AE76" s="1068" t="str">
        <f>IF(AE75="","",VLOOKUP(AE75,'【記載例】シフト記号表（勤務時間帯）'!$C$6:$L$47,10,FALSE))</f>
        <v/>
      </c>
      <c r="AF76" s="1068" t="str">
        <f>IF(AF75="","",VLOOKUP(AF75,'【記載例】シフト記号表（勤務時間帯）'!$C$6:$L$47,10,FALSE))</f>
        <v/>
      </c>
      <c r="AG76" s="1069" t="str">
        <f>IF(AG75="","",VLOOKUP(AG75,'【記載例】シフト記号表（勤務時間帯）'!$C$6:$L$47,10,FALSE))</f>
        <v/>
      </c>
      <c r="AH76" s="1067" t="str">
        <f>IF(AH75="","",VLOOKUP(AH75,'【記載例】シフト記号表（勤務時間帯）'!$C$6:$L$47,10,FALSE))</f>
        <v/>
      </c>
      <c r="AI76" s="1068" t="str">
        <f>IF(AI75="","",VLOOKUP(AI75,'【記載例】シフト記号表（勤務時間帯）'!$C$6:$L$47,10,FALSE))</f>
        <v/>
      </c>
      <c r="AJ76" s="1068" t="str">
        <f>IF(AJ75="","",VLOOKUP(AJ75,'【記載例】シフト記号表（勤務時間帯）'!$C$6:$L$47,10,FALSE))</f>
        <v/>
      </c>
      <c r="AK76" s="1068" t="str">
        <f>IF(AK75="","",VLOOKUP(AK75,'【記載例】シフト記号表（勤務時間帯）'!$C$6:$L$47,10,FALSE))</f>
        <v/>
      </c>
      <c r="AL76" s="1068" t="str">
        <f>IF(AL75="","",VLOOKUP(AL75,'【記載例】シフト記号表（勤務時間帯）'!$C$6:$L$47,10,FALSE))</f>
        <v/>
      </c>
      <c r="AM76" s="1068" t="str">
        <f>IF(AM75="","",VLOOKUP(AM75,'【記載例】シフト記号表（勤務時間帯）'!$C$6:$L$47,10,FALSE))</f>
        <v/>
      </c>
      <c r="AN76" s="1069" t="str">
        <f>IF(AN75="","",VLOOKUP(AN75,'【記載例】シフト記号表（勤務時間帯）'!$C$6:$L$47,10,FALSE))</f>
        <v/>
      </c>
      <c r="AO76" s="1067" t="str">
        <f>IF(AO75="","",VLOOKUP(AO75,'【記載例】シフト記号表（勤務時間帯）'!$C$6:$L$47,10,FALSE))</f>
        <v/>
      </c>
      <c r="AP76" s="1068" t="str">
        <f>IF(AP75="","",VLOOKUP(AP75,'【記載例】シフト記号表（勤務時間帯）'!$C$6:$L$47,10,FALSE))</f>
        <v/>
      </c>
      <c r="AQ76" s="1068" t="str">
        <f>IF(AQ75="","",VLOOKUP(AQ75,'【記載例】シフト記号表（勤務時間帯）'!$C$6:$L$47,10,FALSE))</f>
        <v/>
      </c>
      <c r="AR76" s="1068" t="str">
        <f>IF(AR75="","",VLOOKUP(AR75,'【記載例】シフト記号表（勤務時間帯）'!$C$6:$L$47,10,FALSE))</f>
        <v/>
      </c>
      <c r="AS76" s="1068" t="str">
        <f>IF(AS75="","",VLOOKUP(AS75,'【記載例】シフト記号表（勤務時間帯）'!$C$6:$L$47,10,FALSE))</f>
        <v/>
      </c>
      <c r="AT76" s="1068" t="str">
        <f>IF(AT75="","",VLOOKUP(AT75,'【記載例】シフト記号表（勤務時間帯）'!$C$6:$L$47,10,FALSE))</f>
        <v/>
      </c>
      <c r="AU76" s="1069" t="str">
        <f>IF(AU75="","",VLOOKUP(AU75,'【記載例】シフト記号表（勤務時間帯）'!$C$6:$L$47,10,FALSE))</f>
        <v/>
      </c>
      <c r="AV76" s="1067" t="str">
        <f>IF(AV75="","",VLOOKUP(AV75,'【記載例】シフト記号表（勤務時間帯）'!$C$6:$L$47,10,FALSE))</f>
        <v/>
      </c>
      <c r="AW76" s="1068" t="str">
        <f>IF(AW75="","",VLOOKUP(AW75,'【記載例】シフト記号表（勤務時間帯）'!$C$6:$L$47,10,FALSE))</f>
        <v/>
      </c>
      <c r="AX76" s="1068" t="str">
        <f>IF(AX75="","",VLOOKUP(AX75,'【記載例】シフト記号表（勤務時間帯）'!$C$6:$L$47,10,FALSE))</f>
        <v/>
      </c>
      <c r="AY76" s="1068" t="str">
        <f>IF(AY75="","",VLOOKUP(AY75,'【記載例】シフト記号表（勤務時間帯）'!$C$6:$L$47,10,FALSE))</f>
        <v/>
      </c>
      <c r="AZ76" s="1068" t="str">
        <f>IF(AZ75="","",VLOOKUP(AZ75,'【記載例】シフト記号表（勤務時間帯）'!$C$6:$L$47,10,FALSE))</f>
        <v/>
      </c>
      <c r="BA76" s="1068" t="str">
        <f>IF(BA75="","",VLOOKUP(BA75,'【記載例】シフト記号表（勤務時間帯）'!$C$6:$L$47,10,FALSE))</f>
        <v/>
      </c>
      <c r="BB76" s="1069" t="str">
        <f>IF(BB75="","",VLOOKUP(BB75,'【記載例】シフト記号表（勤務時間帯）'!$C$6:$L$47,10,FALSE))</f>
        <v/>
      </c>
      <c r="BC76" s="1067" t="str">
        <f>IF(BC75="","",VLOOKUP(BC75,'【記載例】シフト記号表（勤務時間帯）'!$C$6:$L$47,10,FALSE))</f>
        <v/>
      </c>
      <c r="BD76" s="1068" t="str">
        <f>IF(BD75="","",VLOOKUP(BD75,'【記載例】シフト記号表（勤務時間帯）'!$C$6:$L$47,10,FALSE))</f>
        <v/>
      </c>
      <c r="BE76" s="1070" t="str">
        <f>IF(BE75="","",VLOOKUP(BE75,'【記載例】シフト記号表（勤務時間帯）'!$C$6:$L$47,10,FALSE))</f>
        <v/>
      </c>
      <c r="BF76" s="1071">
        <f>IF($BI$3="４週",SUM(AA76:BB76),IF($BI$3="暦月",SUM(AA76:BE76),""))</f>
        <v>0</v>
      </c>
      <c r="BG76" s="1072"/>
      <c r="BH76" s="1073">
        <f>IF($BI$3="４週",BF76/4,IF($BI$3="暦月",(BF76/($BI$8/7)),""))</f>
        <v>0</v>
      </c>
      <c r="BI76" s="1072"/>
      <c r="BJ76" s="1074"/>
      <c r="BK76" s="1075"/>
      <c r="BL76" s="1075"/>
      <c r="BM76" s="1075"/>
      <c r="BN76" s="1076"/>
    </row>
    <row r="77" spans="2:66" ht="20.25" customHeight="1">
      <c r="B77" s="1077"/>
      <c r="C77" s="1077"/>
      <c r="D77" s="1077"/>
      <c r="E77" s="1077"/>
      <c r="F77" s="1077"/>
      <c r="G77" s="1078"/>
      <c r="H77" s="1078"/>
      <c r="I77" s="1078"/>
      <c r="J77" s="1078"/>
      <c r="K77" s="1078"/>
      <c r="L77" s="1078"/>
      <c r="M77" s="1079"/>
      <c r="N77" s="1079"/>
      <c r="O77" s="1078"/>
      <c r="P77" s="1078"/>
      <c r="Q77" s="1078"/>
      <c r="R77" s="1078"/>
      <c r="S77" s="1080"/>
      <c r="T77" s="1080"/>
      <c r="U77" s="1080"/>
      <c r="V77" s="1081"/>
      <c r="W77" s="1081"/>
      <c r="X77" s="1081"/>
      <c r="Y77" s="1082"/>
      <c r="Z77" s="1083"/>
      <c r="AA77" s="1084"/>
      <c r="AB77" s="1084"/>
      <c r="AC77" s="1084"/>
      <c r="AD77" s="1084"/>
      <c r="AE77" s="1084"/>
      <c r="AF77" s="1084"/>
      <c r="AG77" s="1084"/>
      <c r="AH77" s="1084"/>
      <c r="AI77" s="1084"/>
      <c r="AJ77" s="1084"/>
      <c r="AK77" s="1084"/>
      <c r="AL77" s="1084"/>
      <c r="AM77" s="1084"/>
      <c r="AN77" s="1084"/>
      <c r="AO77" s="1084"/>
      <c r="AP77" s="1084"/>
      <c r="AQ77" s="1084"/>
      <c r="AR77" s="1084"/>
      <c r="AS77" s="1084"/>
      <c r="AT77" s="1084"/>
      <c r="AU77" s="1084"/>
      <c r="AV77" s="1084"/>
      <c r="AW77" s="1084"/>
      <c r="AX77" s="1084"/>
      <c r="AY77" s="1084"/>
      <c r="AZ77" s="1084"/>
      <c r="BA77" s="1084"/>
      <c r="BB77" s="1084"/>
      <c r="BC77" s="1084"/>
      <c r="BD77" s="1084"/>
      <c r="BE77" s="1084"/>
      <c r="BF77" s="1084"/>
      <c r="BG77" s="1084"/>
      <c r="BH77" s="1085"/>
      <c r="BI77" s="1085"/>
      <c r="BJ77" s="1080"/>
      <c r="BK77" s="1080"/>
      <c r="BL77" s="1080"/>
      <c r="BM77" s="1080"/>
      <c r="BN77" s="1080"/>
    </row>
    <row r="78" spans="2:66" ht="20.25" customHeight="1">
      <c r="B78" s="1077"/>
      <c r="C78" s="1077"/>
      <c r="D78" s="1077"/>
      <c r="E78" s="1077"/>
      <c r="F78" s="1077"/>
      <c r="G78" s="1078"/>
      <c r="H78" s="1078"/>
      <c r="I78" s="1078"/>
      <c r="J78" s="1078"/>
      <c r="K78" s="1078"/>
      <c r="L78" s="1078"/>
      <c r="M78" s="1086"/>
      <c r="N78" s="865" t="s">
        <v>943</v>
      </c>
      <c r="O78" s="865"/>
      <c r="P78" s="865"/>
      <c r="Q78" s="865"/>
      <c r="R78" s="865"/>
      <c r="S78" s="865"/>
      <c r="T78" s="865"/>
      <c r="U78" s="865"/>
      <c r="V78" s="865"/>
      <c r="W78" s="865"/>
      <c r="X78" s="872"/>
      <c r="Y78" s="865"/>
      <c r="Z78" s="865"/>
      <c r="AA78" s="865"/>
      <c r="AB78" s="865"/>
      <c r="AC78" s="865"/>
      <c r="AD78" s="1087"/>
      <c r="AE78" s="1087"/>
      <c r="AF78" s="1087"/>
      <c r="AG78" s="1087"/>
      <c r="AH78" s="1087"/>
      <c r="AI78" s="1087"/>
      <c r="AJ78" s="1087"/>
      <c r="AK78" s="1087"/>
      <c r="AL78" s="1087"/>
      <c r="AM78" s="1087"/>
      <c r="AN78" s="1087"/>
      <c r="AO78" s="1087"/>
      <c r="AP78" s="1087"/>
      <c r="AQ78" s="1087"/>
      <c r="AR78" s="1087"/>
      <c r="AS78" s="1087"/>
      <c r="AT78" s="1087"/>
      <c r="AU78" s="1087"/>
      <c r="AV78" s="1087"/>
      <c r="AW78" s="1087"/>
      <c r="AX78" s="1087"/>
      <c r="AY78" s="1087"/>
      <c r="AZ78" s="1087"/>
      <c r="BA78" s="1087"/>
      <c r="BB78" s="1087"/>
      <c r="BC78" s="1087"/>
      <c r="BD78" s="1087"/>
      <c r="BE78" s="1087"/>
      <c r="BF78" s="1087"/>
      <c r="BG78" s="1087"/>
      <c r="BH78" s="1088"/>
      <c r="BI78" s="1085"/>
      <c r="BJ78" s="1080"/>
      <c r="BK78" s="1080"/>
      <c r="BL78" s="1080"/>
      <c r="BM78" s="1080"/>
      <c r="BN78" s="1080"/>
    </row>
    <row r="79" spans="2:66" ht="20.25" customHeight="1">
      <c r="B79" s="1077"/>
      <c r="C79" s="1077"/>
      <c r="D79" s="1077"/>
      <c r="E79" s="1077"/>
      <c r="F79" s="1077"/>
      <c r="G79" s="1078"/>
      <c r="H79" s="1078"/>
      <c r="I79" s="1078"/>
      <c r="J79" s="1078"/>
      <c r="K79" s="1078"/>
      <c r="L79" s="1078"/>
      <c r="M79" s="1086"/>
      <c r="N79" s="865"/>
      <c r="O79" s="865" t="s">
        <v>944</v>
      </c>
      <c r="P79" s="865"/>
      <c r="Q79" s="865"/>
      <c r="R79" s="865"/>
      <c r="S79" s="865"/>
      <c r="T79" s="865"/>
      <c r="U79" s="865"/>
      <c r="V79" s="865"/>
      <c r="W79" s="865"/>
      <c r="X79" s="872"/>
      <c r="Y79" s="865"/>
      <c r="Z79" s="865"/>
      <c r="AA79" s="865"/>
      <c r="AB79" s="865"/>
      <c r="AC79" s="865"/>
      <c r="AD79" s="1087"/>
      <c r="AE79" s="865" t="s">
        <v>945</v>
      </c>
      <c r="AF79" s="865"/>
      <c r="AG79" s="865"/>
      <c r="AH79" s="865"/>
      <c r="AI79" s="865"/>
      <c r="AJ79" s="865"/>
      <c r="AK79" s="865"/>
      <c r="AL79" s="865"/>
      <c r="AM79" s="865"/>
      <c r="AN79" s="872"/>
      <c r="AO79" s="865"/>
      <c r="AP79" s="865"/>
      <c r="AQ79" s="865"/>
      <c r="AR79" s="865"/>
      <c r="AS79" s="1087"/>
      <c r="AT79" s="1087"/>
      <c r="AU79" s="865" t="s">
        <v>946</v>
      </c>
      <c r="AV79" s="1087"/>
      <c r="AW79" s="1087"/>
      <c r="AX79" s="1087"/>
      <c r="AY79" s="1087"/>
      <c r="AZ79" s="1087"/>
      <c r="BA79" s="1087"/>
      <c r="BB79" s="1087"/>
      <c r="BC79" s="1087"/>
      <c r="BD79" s="1087"/>
      <c r="BE79" s="1087"/>
      <c r="BF79" s="1087"/>
      <c r="BG79" s="1087"/>
      <c r="BH79" s="1088"/>
      <c r="BI79" s="1085"/>
      <c r="BJ79" s="1089"/>
      <c r="BK79" s="1089"/>
      <c r="BL79" s="1089"/>
      <c r="BM79" s="1089"/>
      <c r="BN79" s="1080"/>
    </row>
    <row r="80" spans="2:66" ht="20.25" customHeight="1">
      <c r="B80" s="1077"/>
      <c r="C80" s="1077"/>
      <c r="D80" s="1077"/>
      <c r="E80" s="1077"/>
      <c r="F80" s="1077"/>
      <c r="G80" s="1078"/>
      <c r="H80" s="1078"/>
      <c r="I80" s="1078"/>
      <c r="J80" s="1078"/>
      <c r="K80" s="1078"/>
      <c r="L80" s="1078"/>
      <c r="M80" s="1086"/>
      <c r="N80" s="865"/>
      <c r="O80" s="1090" t="s">
        <v>947</v>
      </c>
      <c r="P80" s="1090"/>
      <c r="Q80" s="1090" t="s">
        <v>948</v>
      </c>
      <c r="R80" s="1090"/>
      <c r="S80" s="1090"/>
      <c r="T80" s="1090"/>
      <c r="U80" s="865"/>
      <c r="V80" s="1091" t="s">
        <v>949</v>
      </c>
      <c r="W80" s="1091"/>
      <c r="X80" s="1091"/>
      <c r="Y80" s="1091"/>
      <c r="Z80" s="865"/>
      <c r="AA80" s="1092" t="s">
        <v>950</v>
      </c>
      <c r="AB80" s="1092"/>
      <c r="AC80" s="865"/>
      <c r="AD80" s="1087"/>
      <c r="AE80" s="1090" t="s">
        <v>947</v>
      </c>
      <c r="AF80" s="1090"/>
      <c r="AG80" s="1090" t="s">
        <v>948</v>
      </c>
      <c r="AH80" s="1090"/>
      <c r="AI80" s="1090"/>
      <c r="AJ80" s="1090"/>
      <c r="AK80" s="865"/>
      <c r="AL80" s="1091" t="s">
        <v>949</v>
      </c>
      <c r="AM80" s="1091"/>
      <c r="AN80" s="1091"/>
      <c r="AO80" s="1091"/>
      <c r="AP80" s="865"/>
      <c r="AQ80" s="1092" t="s">
        <v>950</v>
      </c>
      <c r="AR80" s="1092"/>
      <c r="AS80" s="1087"/>
      <c r="AT80" s="1087"/>
      <c r="AU80" s="1087"/>
      <c r="AV80" s="1087"/>
      <c r="AW80" s="1087"/>
      <c r="AX80" s="1087"/>
      <c r="AY80" s="1087"/>
      <c r="AZ80" s="1087"/>
      <c r="BA80" s="1087"/>
      <c r="BB80" s="1087"/>
      <c r="BC80" s="1087"/>
      <c r="BD80" s="1087"/>
      <c r="BE80" s="1087"/>
      <c r="BF80" s="1087"/>
      <c r="BG80" s="1087"/>
      <c r="BH80" s="1088"/>
      <c r="BI80" s="1085"/>
      <c r="BJ80" s="1093"/>
      <c r="BK80" s="1093"/>
      <c r="BL80" s="1093"/>
      <c r="BM80" s="1093"/>
      <c r="BN80" s="1080"/>
    </row>
    <row r="81" spans="2:66" ht="20.25" customHeight="1">
      <c r="B81" s="1077"/>
      <c r="C81" s="1077"/>
      <c r="D81" s="1077"/>
      <c r="E81" s="1077"/>
      <c r="F81" s="1077"/>
      <c r="G81" s="1078"/>
      <c r="H81" s="1078"/>
      <c r="I81" s="1078"/>
      <c r="J81" s="1078"/>
      <c r="K81" s="1078"/>
      <c r="L81" s="1078"/>
      <c r="M81" s="1086"/>
      <c r="N81" s="865"/>
      <c r="O81" s="1094"/>
      <c r="P81" s="1094"/>
      <c r="Q81" s="1094" t="s">
        <v>951</v>
      </c>
      <c r="R81" s="1094"/>
      <c r="S81" s="1094" t="s">
        <v>952</v>
      </c>
      <c r="T81" s="1094"/>
      <c r="U81" s="865"/>
      <c r="V81" s="1094" t="s">
        <v>951</v>
      </c>
      <c r="W81" s="1094"/>
      <c r="X81" s="1094" t="s">
        <v>952</v>
      </c>
      <c r="Y81" s="1094"/>
      <c r="Z81" s="865"/>
      <c r="AA81" s="1092" t="s">
        <v>953</v>
      </c>
      <c r="AB81" s="1092"/>
      <c r="AC81" s="865"/>
      <c r="AD81" s="1087"/>
      <c r="AE81" s="1094"/>
      <c r="AF81" s="1094"/>
      <c r="AG81" s="1094" t="s">
        <v>951</v>
      </c>
      <c r="AH81" s="1094"/>
      <c r="AI81" s="1094" t="s">
        <v>952</v>
      </c>
      <c r="AJ81" s="1094"/>
      <c r="AK81" s="865"/>
      <c r="AL81" s="1094" t="s">
        <v>951</v>
      </c>
      <c r="AM81" s="1094"/>
      <c r="AN81" s="1094" t="s">
        <v>952</v>
      </c>
      <c r="AO81" s="1094"/>
      <c r="AP81" s="865"/>
      <c r="AQ81" s="1092" t="s">
        <v>953</v>
      </c>
      <c r="AR81" s="1092"/>
      <c r="AS81" s="1087"/>
      <c r="AT81" s="1087"/>
      <c r="AU81" s="1092" t="s">
        <v>906</v>
      </c>
      <c r="AV81" s="1092"/>
      <c r="AW81" s="1092"/>
      <c r="AX81" s="1092"/>
      <c r="AY81" s="865"/>
      <c r="AZ81" s="1092" t="s">
        <v>913</v>
      </c>
      <c r="BA81" s="1092"/>
      <c r="BB81" s="1092"/>
      <c r="BC81" s="1092"/>
      <c r="BD81" s="865"/>
      <c r="BE81" s="1094" t="s">
        <v>954</v>
      </c>
      <c r="BF81" s="1094"/>
      <c r="BG81" s="1094"/>
      <c r="BH81" s="1094"/>
      <c r="BI81" s="1085"/>
      <c r="BJ81" s="1095"/>
      <c r="BK81" s="1095"/>
      <c r="BL81" s="1095"/>
      <c r="BM81" s="1095"/>
      <c r="BN81" s="1080"/>
    </row>
    <row r="82" spans="2:66" ht="20.25" customHeight="1">
      <c r="B82" s="1077"/>
      <c r="C82" s="1077"/>
      <c r="D82" s="1077"/>
      <c r="E82" s="1077"/>
      <c r="F82" s="1077"/>
      <c r="G82" s="1078"/>
      <c r="H82" s="1078"/>
      <c r="I82" s="1078"/>
      <c r="J82" s="1078"/>
      <c r="K82" s="1078"/>
      <c r="L82" s="1078"/>
      <c r="M82" s="1086"/>
      <c r="N82" s="865"/>
      <c r="O82" s="1096" t="s">
        <v>955</v>
      </c>
      <c r="P82" s="1096"/>
      <c r="Q82" s="1097">
        <f>SUMIFS($BF$17:$BF$76,$J$17:$J$76,"看護職員",$L$17:$L$76,"A")</f>
        <v>320</v>
      </c>
      <c r="R82" s="1097"/>
      <c r="S82" s="1098">
        <f>SUMIFS($BH$17:$BH$76,$J$17:$J$76,"看護職員",$L$17:$L$76,"A")</f>
        <v>80</v>
      </c>
      <c r="T82" s="1098"/>
      <c r="U82" s="1099"/>
      <c r="V82" s="1100">
        <v>0</v>
      </c>
      <c r="W82" s="1100"/>
      <c r="X82" s="1100">
        <v>0</v>
      </c>
      <c r="Y82" s="1100"/>
      <c r="Z82" s="1099"/>
      <c r="AA82" s="1101">
        <v>2</v>
      </c>
      <c r="AB82" s="1102"/>
      <c r="AC82" s="865"/>
      <c r="AD82" s="1087"/>
      <c r="AE82" s="1096" t="s">
        <v>955</v>
      </c>
      <c r="AF82" s="1096"/>
      <c r="AG82" s="1097">
        <f>SUMIFS($BF$17:$BF$76,$J$17:$J$76,"介護職員",$L$17:$L$76,"A")</f>
        <v>2560</v>
      </c>
      <c r="AH82" s="1097"/>
      <c r="AI82" s="1098">
        <f>SUMIFS($BH$17:$BH$76,$J$17:$J$76,"介護職員",$L$17:$L$76,"A")</f>
        <v>640</v>
      </c>
      <c r="AJ82" s="1098"/>
      <c r="AK82" s="1099"/>
      <c r="AL82" s="1100">
        <v>0</v>
      </c>
      <c r="AM82" s="1100"/>
      <c r="AN82" s="1100">
        <v>0</v>
      </c>
      <c r="AO82" s="1100"/>
      <c r="AP82" s="1099"/>
      <c r="AQ82" s="1101">
        <v>16</v>
      </c>
      <c r="AR82" s="1102"/>
      <c r="AS82" s="1087"/>
      <c r="AT82" s="1087"/>
      <c r="AU82" s="1103">
        <f>Y96</f>
        <v>2.5</v>
      </c>
      <c r="AV82" s="1096"/>
      <c r="AW82" s="1096"/>
      <c r="AX82" s="1096"/>
      <c r="AY82" s="1104" t="s">
        <v>956</v>
      </c>
      <c r="AZ82" s="1103">
        <f>AO96</f>
        <v>19.2</v>
      </c>
      <c r="BA82" s="1096"/>
      <c r="BB82" s="1096"/>
      <c r="BC82" s="1096"/>
      <c r="BD82" s="1104" t="s">
        <v>957</v>
      </c>
      <c r="BE82" s="1105">
        <f>ROUNDDOWN(AU82+AZ82,1)</f>
        <v>21.7</v>
      </c>
      <c r="BF82" s="1105"/>
      <c r="BG82" s="1105"/>
      <c r="BH82" s="1105"/>
      <c r="BI82" s="1085"/>
      <c r="BJ82" s="1106"/>
      <c r="BK82" s="1106"/>
      <c r="BL82" s="1106"/>
      <c r="BM82" s="1106"/>
      <c r="BN82" s="1080"/>
    </row>
    <row r="83" spans="2:66" ht="20.25" customHeight="1">
      <c r="B83" s="1077"/>
      <c r="C83" s="1077"/>
      <c r="D83" s="1077"/>
      <c r="E83" s="1077"/>
      <c r="F83" s="1077"/>
      <c r="G83" s="1078"/>
      <c r="H83" s="1078"/>
      <c r="I83" s="1078"/>
      <c r="J83" s="1078"/>
      <c r="K83" s="1078"/>
      <c r="L83" s="1078"/>
      <c r="M83" s="1086"/>
      <c r="N83" s="865"/>
      <c r="O83" s="1096" t="s">
        <v>958</v>
      </c>
      <c r="P83" s="1096"/>
      <c r="Q83" s="1097">
        <f>SUMIFS($BF$17:$BF$76,$J$17:$J$76,"看護職員",$L$17:$L$76,"B")</f>
        <v>79.999999999999986</v>
      </c>
      <c r="R83" s="1097"/>
      <c r="S83" s="1098">
        <f>SUMIFS($BH$17:$BH$76,$J$17:$J$76,"看護職員",$L$17:$L$76,"B")</f>
        <v>19.999999999999996</v>
      </c>
      <c r="T83" s="1098"/>
      <c r="U83" s="1099"/>
      <c r="V83" s="1100">
        <v>80</v>
      </c>
      <c r="W83" s="1100"/>
      <c r="X83" s="1100">
        <v>20</v>
      </c>
      <c r="Y83" s="1100"/>
      <c r="Z83" s="1099"/>
      <c r="AA83" s="1101">
        <v>0</v>
      </c>
      <c r="AB83" s="1102"/>
      <c r="AC83" s="865"/>
      <c r="AD83" s="1087"/>
      <c r="AE83" s="1096" t="s">
        <v>958</v>
      </c>
      <c r="AF83" s="1096"/>
      <c r="AG83" s="1097">
        <f>SUMIFS($BF$17:$BF$76,$J$17:$J$76,"介護職員",$L$17:$L$76,"B")</f>
        <v>0</v>
      </c>
      <c r="AH83" s="1097"/>
      <c r="AI83" s="1098">
        <f>SUMIFS($BH$17:$BH$76,$J$17:$J$76,"介護職員",$L$17:$L$76,"B")</f>
        <v>0</v>
      </c>
      <c r="AJ83" s="1098"/>
      <c r="AK83" s="1099"/>
      <c r="AL83" s="1100">
        <v>0</v>
      </c>
      <c r="AM83" s="1100"/>
      <c r="AN83" s="1100">
        <v>0</v>
      </c>
      <c r="AO83" s="1100"/>
      <c r="AP83" s="1099"/>
      <c r="AQ83" s="1101">
        <v>0</v>
      </c>
      <c r="AR83" s="1102"/>
      <c r="AS83" s="1087"/>
      <c r="AT83" s="1087"/>
      <c r="AU83" s="1087"/>
      <c r="AV83" s="1087"/>
      <c r="AW83" s="1087"/>
      <c r="AX83" s="1087"/>
      <c r="AY83" s="1087"/>
      <c r="AZ83" s="1087"/>
      <c r="BA83" s="1087"/>
      <c r="BB83" s="1087"/>
      <c r="BC83" s="1087"/>
      <c r="BD83" s="1087"/>
      <c r="BE83" s="1087"/>
      <c r="BF83" s="1087"/>
      <c r="BG83" s="1087"/>
      <c r="BH83" s="1088"/>
      <c r="BI83" s="1085"/>
      <c r="BJ83" s="1080"/>
      <c r="BK83" s="1080"/>
      <c r="BL83" s="1080"/>
      <c r="BM83" s="1080"/>
      <c r="BN83" s="1080"/>
    </row>
    <row r="84" spans="2:66" ht="20.25" customHeight="1">
      <c r="B84" s="1077"/>
      <c r="C84" s="1077"/>
      <c r="D84" s="1077"/>
      <c r="E84" s="1077"/>
      <c r="F84" s="1077"/>
      <c r="G84" s="1078"/>
      <c r="H84" s="1078"/>
      <c r="I84" s="1078"/>
      <c r="J84" s="1078"/>
      <c r="K84" s="1078"/>
      <c r="L84" s="1078"/>
      <c r="M84" s="1086"/>
      <c r="N84" s="865"/>
      <c r="O84" s="1096" t="s">
        <v>959</v>
      </c>
      <c r="P84" s="1096"/>
      <c r="Q84" s="1097">
        <f>SUMIFS($BF$17:$BF$76,$J$17:$J$76,"看護職員",$L$17:$L$76,"C")</f>
        <v>0</v>
      </c>
      <c r="R84" s="1097"/>
      <c r="S84" s="1098">
        <f>SUMIFS($BH$17:$BH$76,$J$17:$J$76,"看護職員",$L$17:$L$76,"C")</f>
        <v>0</v>
      </c>
      <c r="T84" s="1098"/>
      <c r="U84" s="1099"/>
      <c r="V84" s="1100">
        <v>0</v>
      </c>
      <c r="W84" s="1100"/>
      <c r="X84" s="1107">
        <v>0</v>
      </c>
      <c r="Y84" s="1107"/>
      <c r="Z84" s="1099"/>
      <c r="AA84" s="1108" t="s">
        <v>960</v>
      </c>
      <c r="AB84" s="1109"/>
      <c r="AC84" s="865"/>
      <c r="AD84" s="1087"/>
      <c r="AE84" s="1096" t="s">
        <v>959</v>
      </c>
      <c r="AF84" s="1096"/>
      <c r="AG84" s="1097">
        <f>SUMIFS($BF$17:$BF$76,$J$17:$J$76,"介護職員",$L$17:$L$76,"C")</f>
        <v>512</v>
      </c>
      <c r="AH84" s="1097"/>
      <c r="AI84" s="1098">
        <f>SUMIFS($BH$17:$BH$76,$J$17:$J$76,"介護職員",$L$17:$L$76,"C")</f>
        <v>128</v>
      </c>
      <c r="AJ84" s="1098"/>
      <c r="AK84" s="1099"/>
      <c r="AL84" s="1100">
        <v>512</v>
      </c>
      <c r="AM84" s="1100"/>
      <c r="AN84" s="1107">
        <v>128</v>
      </c>
      <c r="AO84" s="1107"/>
      <c r="AP84" s="1099"/>
      <c r="AQ84" s="1108" t="s">
        <v>960</v>
      </c>
      <c r="AR84" s="1109"/>
      <c r="AS84" s="1087"/>
      <c r="AT84" s="1087"/>
      <c r="AU84" s="1087"/>
      <c r="AV84" s="1087"/>
      <c r="AW84" s="1087"/>
      <c r="AX84" s="1087"/>
      <c r="AY84" s="1087"/>
      <c r="AZ84" s="1087"/>
      <c r="BA84" s="1087"/>
      <c r="BB84" s="1087"/>
      <c r="BC84" s="1087"/>
      <c r="BD84" s="1087"/>
      <c r="BE84" s="1087"/>
      <c r="BF84" s="1087"/>
      <c r="BG84" s="1087"/>
      <c r="BH84" s="1088"/>
      <c r="BI84" s="1085"/>
      <c r="BJ84" s="1080"/>
      <c r="BK84" s="1080"/>
      <c r="BL84" s="1080"/>
      <c r="BM84" s="1080"/>
      <c r="BN84" s="1080"/>
    </row>
    <row r="85" spans="2:66" ht="20.25" customHeight="1">
      <c r="B85" s="1077"/>
      <c r="C85" s="1077"/>
      <c r="D85" s="1077"/>
      <c r="E85" s="1077"/>
      <c r="F85" s="1077"/>
      <c r="G85" s="1078"/>
      <c r="H85" s="1078"/>
      <c r="I85" s="1078"/>
      <c r="J85" s="1078"/>
      <c r="K85" s="1078"/>
      <c r="L85" s="1078"/>
      <c r="M85" s="1086"/>
      <c r="N85" s="865"/>
      <c r="O85" s="1096" t="s">
        <v>961</v>
      </c>
      <c r="P85" s="1096"/>
      <c r="Q85" s="1097">
        <f>SUMIFS($BF$17:$BF$76,$J$17:$J$76,"看護職員",$L$17:$L$76,"D")</f>
        <v>0</v>
      </c>
      <c r="R85" s="1097"/>
      <c r="S85" s="1098">
        <f>SUMIFS($BH$17:$BH$76,$J$17:$J$76,"看護職員",$L$17:$L$76,"D")</f>
        <v>0</v>
      </c>
      <c r="T85" s="1098"/>
      <c r="U85" s="1099"/>
      <c r="V85" s="1100">
        <v>0</v>
      </c>
      <c r="W85" s="1100"/>
      <c r="X85" s="1107">
        <v>0</v>
      </c>
      <c r="Y85" s="1107"/>
      <c r="Z85" s="1099"/>
      <c r="AA85" s="1108" t="s">
        <v>960</v>
      </c>
      <c r="AB85" s="1109"/>
      <c r="AC85" s="865"/>
      <c r="AD85" s="1087"/>
      <c r="AE85" s="1096" t="s">
        <v>961</v>
      </c>
      <c r="AF85" s="1096"/>
      <c r="AG85" s="1097">
        <f>SUMIFS($BF$17:$BF$76,$J$17:$J$76,"介護職員",$L$17:$L$76,"D")</f>
        <v>0</v>
      </c>
      <c r="AH85" s="1097"/>
      <c r="AI85" s="1098">
        <f>SUMIFS($BH$17:$BH$76,$J$17:$J$76,"介護職員",$L$17:$L$76,"D")</f>
        <v>0</v>
      </c>
      <c r="AJ85" s="1098"/>
      <c r="AK85" s="1099"/>
      <c r="AL85" s="1100">
        <v>0</v>
      </c>
      <c r="AM85" s="1100"/>
      <c r="AN85" s="1107">
        <v>0</v>
      </c>
      <c r="AO85" s="1107"/>
      <c r="AP85" s="1099"/>
      <c r="AQ85" s="1108" t="s">
        <v>960</v>
      </c>
      <c r="AR85" s="1109"/>
      <c r="AS85" s="1087"/>
      <c r="AT85" s="1087"/>
      <c r="AU85" s="865" t="s">
        <v>962</v>
      </c>
      <c r="AV85" s="865"/>
      <c r="AW85" s="865"/>
      <c r="AX85" s="865"/>
      <c r="AY85" s="865"/>
      <c r="AZ85" s="865"/>
      <c r="BA85" s="1087"/>
      <c r="BB85" s="1087"/>
      <c r="BC85" s="1087"/>
      <c r="BD85" s="1087"/>
      <c r="BE85" s="1087"/>
      <c r="BF85" s="1087"/>
      <c r="BG85" s="1087"/>
      <c r="BH85" s="1088"/>
      <c r="BI85" s="1085"/>
      <c r="BJ85" s="1080"/>
      <c r="BK85" s="1080"/>
      <c r="BL85" s="1080"/>
      <c r="BM85" s="1080"/>
      <c r="BN85" s="1080"/>
    </row>
    <row r="86" spans="2:66" ht="20.25" customHeight="1">
      <c r="B86" s="1077"/>
      <c r="C86" s="1077"/>
      <c r="D86" s="1077"/>
      <c r="E86" s="1077"/>
      <c r="F86" s="1077"/>
      <c r="G86" s="1078"/>
      <c r="H86" s="1078"/>
      <c r="I86" s="1078"/>
      <c r="J86" s="1078"/>
      <c r="K86" s="1078"/>
      <c r="L86" s="1078"/>
      <c r="M86" s="1086"/>
      <c r="N86" s="865"/>
      <c r="O86" s="1096" t="s">
        <v>954</v>
      </c>
      <c r="P86" s="1096"/>
      <c r="Q86" s="1097">
        <f>SUM(Q82:R85)</f>
        <v>400</v>
      </c>
      <c r="R86" s="1097"/>
      <c r="S86" s="1098">
        <f>SUM(S82:T85)</f>
        <v>100</v>
      </c>
      <c r="T86" s="1098"/>
      <c r="U86" s="1099"/>
      <c r="V86" s="1097">
        <f>SUM(V82:W85)</f>
        <v>80</v>
      </c>
      <c r="W86" s="1097"/>
      <c r="X86" s="1098">
        <f>SUM(X82:Y85)</f>
        <v>20</v>
      </c>
      <c r="Y86" s="1098"/>
      <c r="Z86" s="1099"/>
      <c r="AA86" s="1110">
        <f>SUM(AA82:AB83)</f>
        <v>2</v>
      </c>
      <c r="AB86" s="1111"/>
      <c r="AC86" s="865"/>
      <c r="AD86" s="1087"/>
      <c r="AE86" s="1096" t="s">
        <v>954</v>
      </c>
      <c r="AF86" s="1096"/>
      <c r="AG86" s="1097">
        <f>SUM(AG82:AH85)</f>
        <v>3072</v>
      </c>
      <c r="AH86" s="1097"/>
      <c r="AI86" s="1098">
        <f>SUM(AI82:AJ85)</f>
        <v>768</v>
      </c>
      <c r="AJ86" s="1098"/>
      <c r="AK86" s="1099"/>
      <c r="AL86" s="1097">
        <f>SUM(AL82:AM85)</f>
        <v>512</v>
      </c>
      <c r="AM86" s="1097"/>
      <c r="AN86" s="1098">
        <f>SUM(AN82:AO85)</f>
        <v>128</v>
      </c>
      <c r="AO86" s="1098"/>
      <c r="AP86" s="1099"/>
      <c r="AQ86" s="1110">
        <f>SUM(AQ82:AR83)</f>
        <v>16</v>
      </c>
      <c r="AR86" s="1111"/>
      <c r="AS86" s="1087"/>
      <c r="AT86" s="1087"/>
      <c r="AU86" s="1096" t="s">
        <v>963</v>
      </c>
      <c r="AV86" s="1096"/>
      <c r="AW86" s="1096" t="s">
        <v>964</v>
      </c>
      <c r="AX86" s="1096"/>
      <c r="AY86" s="1096"/>
      <c r="AZ86" s="1096"/>
      <c r="BA86" s="1087"/>
      <c r="BB86" s="1087"/>
      <c r="BC86" s="1087"/>
      <c r="BD86" s="1087"/>
      <c r="BE86" s="1087"/>
      <c r="BF86" s="1087"/>
      <c r="BG86" s="1087"/>
      <c r="BH86" s="1088"/>
      <c r="BI86" s="1085"/>
      <c r="BJ86" s="1080"/>
      <c r="BK86" s="1080"/>
      <c r="BL86" s="1080"/>
      <c r="BM86" s="1080"/>
      <c r="BN86" s="1080"/>
    </row>
    <row r="87" spans="2:66" ht="20.25" customHeight="1">
      <c r="B87" s="1077"/>
      <c r="C87" s="1077"/>
      <c r="D87" s="1077"/>
      <c r="E87" s="1077"/>
      <c r="F87" s="1077"/>
      <c r="G87" s="1078"/>
      <c r="H87" s="1078"/>
      <c r="I87" s="1078"/>
      <c r="J87" s="1078"/>
      <c r="K87" s="1078"/>
      <c r="L87" s="1078"/>
      <c r="M87" s="1086"/>
      <c r="N87" s="1086"/>
      <c r="O87" s="1112"/>
      <c r="P87" s="1112"/>
      <c r="Q87" s="1112"/>
      <c r="R87" s="1112"/>
      <c r="S87" s="1113"/>
      <c r="T87" s="1113"/>
      <c r="U87" s="1113"/>
      <c r="V87" s="1114"/>
      <c r="W87" s="1114"/>
      <c r="X87" s="1114"/>
      <c r="Y87" s="1114"/>
      <c r="Z87" s="1115"/>
      <c r="AA87" s="1087"/>
      <c r="AB87" s="1087"/>
      <c r="AC87" s="1087"/>
      <c r="AD87" s="1087"/>
      <c r="AE87" s="1112"/>
      <c r="AF87" s="1112"/>
      <c r="AG87" s="1112"/>
      <c r="AH87" s="1112"/>
      <c r="AI87" s="1113"/>
      <c r="AJ87" s="1113"/>
      <c r="AK87" s="1113"/>
      <c r="AL87" s="1114"/>
      <c r="AM87" s="1114"/>
      <c r="AN87" s="1114"/>
      <c r="AO87" s="1114"/>
      <c r="AP87" s="1115"/>
      <c r="AQ87" s="1087"/>
      <c r="AR87" s="1087"/>
      <c r="AS87" s="1087"/>
      <c r="AT87" s="1087"/>
      <c r="AU87" s="1096" t="s">
        <v>955</v>
      </c>
      <c r="AV87" s="1096"/>
      <c r="AW87" s="1096" t="s">
        <v>965</v>
      </c>
      <c r="AX87" s="1096"/>
      <c r="AY87" s="1096"/>
      <c r="AZ87" s="1096"/>
      <c r="BA87" s="1087"/>
      <c r="BB87" s="1087"/>
      <c r="BC87" s="1087"/>
      <c r="BD87" s="1087"/>
      <c r="BE87" s="1087"/>
      <c r="BF87" s="1087"/>
      <c r="BG87" s="1087"/>
      <c r="BH87" s="1088"/>
      <c r="BI87" s="1085"/>
      <c r="BJ87" s="1080"/>
      <c r="BK87" s="1080"/>
      <c r="BL87" s="1080"/>
      <c r="BM87" s="1080"/>
      <c r="BN87" s="1080"/>
    </row>
    <row r="88" spans="2:66" ht="20.25" customHeight="1">
      <c r="B88" s="1077"/>
      <c r="C88" s="1077"/>
      <c r="D88" s="1077"/>
      <c r="E88" s="1077"/>
      <c r="F88" s="1077"/>
      <c r="G88" s="1078"/>
      <c r="H88" s="1078"/>
      <c r="I88" s="1078"/>
      <c r="J88" s="1078"/>
      <c r="K88" s="1078"/>
      <c r="L88" s="1078"/>
      <c r="M88" s="1086"/>
      <c r="N88" s="1086"/>
      <c r="O88" s="872" t="s">
        <v>966</v>
      </c>
      <c r="P88" s="865"/>
      <c r="Q88" s="865"/>
      <c r="R88" s="865"/>
      <c r="S88" s="865"/>
      <c r="T88" s="865"/>
      <c r="U88" s="1116" t="s">
        <v>967</v>
      </c>
      <c r="V88" s="1117" t="s">
        <v>968</v>
      </c>
      <c r="W88" s="1118"/>
      <c r="X88" s="1116"/>
      <c r="Y88" s="1116"/>
      <c r="Z88" s="865"/>
      <c r="AA88" s="865"/>
      <c r="AB88" s="865"/>
      <c r="AC88" s="1087"/>
      <c r="AD88" s="1087"/>
      <c r="AE88" s="872" t="s">
        <v>966</v>
      </c>
      <c r="AF88" s="865"/>
      <c r="AG88" s="865"/>
      <c r="AH88" s="865"/>
      <c r="AI88" s="865"/>
      <c r="AJ88" s="865"/>
      <c r="AK88" s="1116" t="s">
        <v>967</v>
      </c>
      <c r="AL88" s="1119" t="str">
        <f>V88</f>
        <v>週</v>
      </c>
      <c r="AM88" s="1120"/>
      <c r="AN88" s="1116"/>
      <c r="AO88" s="1116"/>
      <c r="AP88" s="865"/>
      <c r="AQ88" s="865"/>
      <c r="AR88" s="865"/>
      <c r="AS88" s="1087"/>
      <c r="AT88" s="1087"/>
      <c r="AU88" s="1096" t="s">
        <v>958</v>
      </c>
      <c r="AV88" s="1096"/>
      <c r="AW88" s="1096" t="s">
        <v>969</v>
      </c>
      <c r="AX88" s="1096"/>
      <c r="AY88" s="1096"/>
      <c r="AZ88" s="1096"/>
      <c r="BA88" s="1087"/>
      <c r="BB88" s="1087"/>
      <c r="BC88" s="1087"/>
      <c r="BD88" s="1087"/>
      <c r="BE88" s="1087"/>
      <c r="BF88" s="1087"/>
      <c r="BG88" s="1087"/>
      <c r="BH88" s="1088"/>
      <c r="BI88" s="1085"/>
      <c r="BJ88" s="1080"/>
      <c r="BK88" s="1080"/>
      <c r="BL88" s="1080"/>
      <c r="BM88" s="1080"/>
      <c r="BN88" s="1080"/>
    </row>
    <row r="89" spans="2:66" ht="20.25" customHeight="1">
      <c r="B89" s="1077"/>
      <c r="C89" s="1077"/>
      <c r="D89" s="1077"/>
      <c r="E89" s="1077"/>
      <c r="F89" s="1077"/>
      <c r="G89" s="1078"/>
      <c r="H89" s="1078"/>
      <c r="I89" s="1078"/>
      <c r="J89" s="1078"/>
      <c r="K89" s="1078"/>
      <c r="L89" s="1078"/>
      <c r="M89" s="1086"/>
      <c r="N89" s="1086"/>
      <c r="O89" s="865" t="s">
        <v>970</v>
      </c>
      <c r="P89" s="865"/>
      <c r="Q89" s="865"/>
      <c r="R89" s="865"/>
      <c r="S89" s="865"/>
      <c r="T89" s="865" t="s">
        <v>971</v>
      </c>
      <c r="U89" s="865"/>
      <c r="V89" s="865"/>
      <c r="W89" s="865"/>
      <c r="X89" s="872"/>
      <c r="Y89" s="865"/>
      <c r="Z89" s="865"/>
      <c r="AA89" s="865"/>
      <c r="AB89" s="865"/>
      <c r="AC89" s="1087"/>
      <c r="AD89" s="1087"/>
      <c r="AE89" s="865" t="s">
        <v>970</v>
      </c>
      <c r="AF89" s="865"/>
      <c r="AG89" s="865"/>
      <c r="AH89" s="865"/>
      <c r="AI89" s="865"/>
      <c r="AJ89" s="865" t="s">
        <v>971</v>
      </c>
      <c r="AK89" s="865"/>
      <c r="AL89" s="865"/>
      <c r="AM89" s="865"/>
      <c r="AN89" s="872"/>
      <c r="AO89" s="865"/>
      <c r="AP89" s="865"/>
      <c r="AQ89" s="865"/>
      <c r="AR89" s="865"/>
      <c r="AS89" s="1087"/>
      <c r="AT89" s="1087"/>
      <c r="AU89" s="1096" t="s">
        <v>959</v>
      </c>
      <c r="AV89" s="1096"/>
      <c r="AW89" s="1096" t="s">
        <v>972</v>
      </c>
      <c r="AX89" s="1096"/>
      <c r="AY89" s="1096"/>
      <c r="AZ89" s="1096"/>
      <c r="BA89" s="1087"/>
      <c r="BB89" s="1087"/>
      <c r="BC89" s="1087"/>
      <c r="BD89" s="1087"/>
      <c r="BE89" s="1087"/>
      <c r="BF89" s="1087"/>
      <c r="BG89" s="1087"/>
      <c r="BH89" s="1088"/>
      <c r="BI89" s="1085"/>
      <c r="BJ89" s="1080"/>
      <c r="BK89" s="1080"/>
      <c r="BL89" s="1080"/>
      <c r="BM89" s="1080"/>
      <c r="BN89" s="1080"/>
    </row>
    <row r="90" spans="2:66" ht="20.25" customHeight="1">
      <c r="B90" s="1077"/>
      <c r="C90" s="1077"/>
      <c r="D90" s="1077"/>
      <c r="E90" s="1077"/>
      <c r="F90" s="1077"/>
      <c r="G90" s="1078"/>
      <c r="H90" s="1078"/>
      <c r="I90" s="1078"/>
      <c r="J90" s="1078"/>
      <c r="K90" s="1078"/>
      <c r="L90" s="1078"/>
      <c r="M90" s="1086"/>
      <c r="N90" s="1086"/>
      <c r="O90" s="865" t="str">
        <f>IF($V$88="週","対象時間数（週平均）","対象時間数（当月合計）")</f>
        <v>対象時間数（週平均）</v>
      </c>
      <c r="P90" s="865"/>
      <c r="Q90" s="865"/>
      <c r="R90" s="865"/>
      <c r="S90" s="865"/>
      <c r="T90" s="865" t="str">
        <f>IF($V$88="週","週に勤務すべき時間数","当月に勤務すべき時間数")</f>
        <v>週に勤務すべき時間数</v>
      </c>
      <c r="U90" s="865"/>
      <c r="V90" s="865"/>
      <c r="W90" s="865"/>
      <c r="X90" s="872"/>
      <c r="Y90" s="865" t="s">
        <v>973</v>
      </c>
      <c r="Z90" s="865"/>
      <c r="AA90" s="865"/>
      <c r="AB90" s="865"/>
      <c r="AC90" s="1087"/>
      <c r="AD90" s="1087"/>
      <c r="AE90" s="865" t="str">
        <f>IF(AL88="週","対象時間数（週平均）","対象時間数（当月合計）")</f>
        <v>対象時間数（週平均）</v>
      </c>
      <c r="AF90" s="865"/>
      <c r="AG90" s="865"/>
      <c r="AH90" s="865"/>
      <c r="AI90" s="865"/>
      <c r="AJ90" s="865" t="str">
        <f>IF($AL$88="週","週に勤務すべき時間数","当月に勤務すべき時間数")</f>
        <v>週に勤務すべき時間数</v>
      </c>
      <c r="AK90" s="865"/>
      <c r="AL90" s="865"/>
      <c r="AM90" s="865"/>
      <c r="AN90" s="872"/>
      <c r="AO90" s="865" t="s">
        <v>973</v>
      </c>
      <c r="AP90" s="865"/>
      <c r="AQ90" s="865"/>
      <c r="AR90" s="865"/>
      <c r="AS90" s="1087"/>
      <c r="AT90" s="1087"/>
      <c r="AU90" s="1096" t="s">
        <v>961</v>
      </c>
      <c r="AV90" s="1096"/>
      <c r="AW90" s="1096" t="s">
        <v>974</v>
      </c>
      <c r="AX90" s="1096"/>
      <c r="AY90" s="1096"/>
      <c r="AZ90" s="1096"/>
      <c r="BA90" s="1087"/>
      <c r="BB90" s="1087"/>
      <c r="BC90" s="1087"/>
      <c r="BD90" s="1087"/>
      <c r="BE90" s="1087"/>
      <c r="BF90" s="1087"/>
      <c r="BG90" s="1087"/>
      <c r="BH90" s="1088"/>
      <c r="BI90" s="1085"/>
      <c r="BJ90" s="1080"/>
      <c r="BK90" s="1080"/>
      <c r="BL90" s="1080"/>
      <c r="BM90" s="1080"/>
      <c r="BN90" s="1080"/>
    </row>
    <row r="91" spans="2:66" ht="20.25" customHeight="1">
      <c r="M91" s="865"/>
      <c r="N91" s="865"/>
      <c r="O91" s="1121">
        <f>IF($V$88="週",X86,V86)</f>
        <v>20</v>
      </c>
      <c r="P91" s="1121"/>
      <c r="Q91" s="1121"/>
      <c r="R91" s="1121"/>
      <c r="S91" s="1104" t="s">
        <v>975</v>
      </c>
      <c r="T91" s="1096">
        <f>IF($V$88="週",$BE$6,$BI$6)</f>
        <v>40</v>
      </c>
      <c r="U91" s="1096"/>
      <c r="V91" s="1096"/>
      <c r="W91" s="1096"/>
      <c r="X91" s="1104" t="s">
        <v>957</v>
      </c>
      <c r="Y91" s="1122">
        <f>ROUNDDOWN(O91/T91,1)</f>
        <v>0.5</v>
      </c>
      <c r="Z91" s="1122"/>
      <c r="AA91" s="1122"/>
      <c r="AB91" s="1122"/>
      <c r="AC91" s="865"/>
      <c r="AD91" s="865"/>
      <c r="AE91" s="1121">
        <f>IF($AL$88="週",AN86,AL86)</f>
        <v>128</v>
      </c>
      <c r="AF91" s="1121"/>
      <c r="AG91" s="1121"/>
      <c r="AH91" s="1121"/>
      <c r="AI91" s="1104" t="s">
        <v>975</v>
      </c>
      <c r="AJ91" s="1096">
        <f>IF($AL$88="週",$BE$6,$BI$6)</f>
        <v>40</v>
      </c>
      <c r="AK91" s="1096"/>
      <c r="AL91" s="1096"/>
      <c r="AM91" s="1096"/>
      <c r="AN91" s="1104" t="s">
        <v>957</v>
      </c>
      <c r="AO91" s="1122">
        <f>ROUNDDOWN(AE91/AJ91,1)</f>
        <v>3.2</v>
      </c>
      <c r="AP91" s="1122"/>
      <c r="AQ91" s="1122"/>
      <c r="AR91" s="1122"/>
      <c r="AS91" s="865"/>
      <c r="AT91" s="865"/>
      <c r="AU91" s="865"/>
      <c r="AV91" s="865"/>
      <c r="AW91" s="865"/>
      <c r="AX91" s="865"/>
      <c r="AY91" s="865"/>
      <c r="AZ91" s="865"/>
      <c r="BA91" s="865"/>
      <c r="BB91" s="865"/>
      <c r="BC91" s="865"/>
      <c r="BD91" s="865"/>
      <c r="BE91" s="865"/>
      <c r="BF91" s="865"/>
      <c r="BG91" s="865"/>
      <c r="BH91" s="865"/>
    </row>
    <row r="92" spans="2:66" ht="20.25" customHeight="1">
      <c r="M92" s="865"/>
      <c r="N92" s="865"/>
      <c r="O92" s="865"/>
      <c r="P92" s="865"/>
      <c r="Q92" s="865"/>
      <c r="R92" s="865"/>
      <c r="S92" s="865"/>
      <c r="T92" s="865"/>
      <c r="U92" s="865"/>
      <c r="V92" s="865"/>
      <c r="W92" s="865"/>
      <c r="X92" s="872"/>
      <c r="Y92" s="865" t="s">
        <v>976</v>
      </c>
      <c r="Z92" s="865"/>
      <c r="AA92" s="865"/>
      <c r="AB92" s="865"/>
      <c r="AC92" s="865"/>
      <c r="AD92" s="865"/>
      <c r="AE92" s="865"/>
      <c r="AF92" s="865"/>
      <c r="AG92" s="865"/>
      <c r="AH92" s="865"/>
      <c r="AI92" s="865"/>
      <c r="AJ92" s="865"/>
      <c r="AK92" s="865"/>
      <c r="AL92" s="865"/>
      <c r="AM92" s="865"/>
      <c r="AN92" s="872"/>
      <c r="AO92" s="865" t="s">
        <v>976</v>
      </c>
      <c r="AP92" s="865"/>
      <c r="AQ92" s="865"/>
      <c r="AR92" s="865"/>
      <c r="AS92" s="865"/>
      <c r="AT92" s="865"/>
      <c r="AU92" s="865"/>
      <c r="AV92" s="865"/>
      <c r="AW92" s="865"/>
      <c r="AX92" s="865"/>
      <c r="AY92" s="865"/>
      <c r="AZ92" s="865"/>
      <c r="BA92" s="865"/>
      <c r="BB92" s="865"/>
      <c r="BC92" s="865"/>
      <c r="BD92" s="865"/>
      <c r="BE92" s="865"/>
      <c r="BF92" s="865"/>
      <c r="BG92" s="865"/>
      <c r="BH92" s="865"/>
    </row>
    <row r="93" spans="2:66" ht="20.25" customHeight="1">
      <c r="M93" s="865"/>
      <c r="N93" s="865"/>
      <c r="O93" s="865" t="s">
        <v>977</v>
      </c>
      <c r="P93" s="865"/>
      <c r="Q93" s="865"/>
      <c r="R93" s="865"/>
      <c r="S93" s="865"/>
      <c r="T93" s="865"/>
      <c r="U93" s="865"/>
      <c r="V93" s="865"/>
      <c r="W93" s="865"/>
      <c r="X93" s="872"/>
      <c r="Y93" s="865"/>
      <c r="Z93" s="865"/>
      <c r="AA93" s="865"/>
      <c r="AB93" s="865"/>
      <c r="AC93" s="865"/>
      <c r="AD93" s="865"/>
      <c r="AE93" s="865" t="s">
        <v>978</v>
      </c>
      <c r="AF93" s="865"/>
      <c r="AG93" s="865"/>
      <c r="AH93" s="865"/>
      <c r="AI93" s="865"/>
      <c r="AJ93" s="865"/>
      <c r="AK93" s="865"/>
      <c r="AL93" s="865"/>
      <c r="AM93" s="865"/>
      <c r="AN93" s="872"/>
      <c r="AO93" s="865"/>
      <c r="AP93" s="865"/>
      <c r="AQ93" s="865"/>
      <c r="AR93" s="865"/>
      <c r="AS93" s="865"/>
      <c r="AT93" s="865"/>
      <c r="AU93" s="865"/>
      <c r="AV93" s="865"/>
      <c r="AW93" s="865"/>
      <c r="AX93" s="865"/>
      <c r="AY93" s="865"/>
      <c r="AZ93" s="865"/>
      <c r="BA93" s="865"/>
      <c r="BB93" s="865"/>
      <c r="BC93" s="865"/>
      <c r="BD93" s="865"/>
      <c r="BE93" s="865"/>
      <c r="BF93" s="865"/>
      <c r="BG93" s="865"/>
      <c r="BH93" s="865"/>
    </row>
    <row r="94" spans="2:66" ht="20.25" customHeight="1">
      <c r="M94" s="865"/>
      <c r="N94" s="865"/>
      <c r="O94" s="865" t="s">
        <v>950</v>
      </c>
      <c r="P94" s="865"/>
      <c r="Q94" s="865"/>
      <c r="R94" s="865"/>
      <c r="S94" s="865"/>
      <c r="T94" s="865"/>
      <c r="U94" s="865"/>
      <c r="V94" s="865"/>
      <c r="W94" s="865"/>
      <c r="X94" s="872"/>
      <c r="Y94" s="1090"/>
      <c r="Z94" s="1090"/>
      <c r="AA94" s="1090"/>
      <c r="AB94" s="1090"/>
      <c r="AC94" s="865"/>
      <c r="AD94" s="865"/>
      <c r="AE94" s="865" t="s">
        <v>950</v>
      </c>
      <c r="AF94" s="865"/>
      <c r="AG94" s="865"/>
      <c r="AH94" s="865"/>
      <c r="AI94" s="865"/>
      <c r="AJ94" s="865"/>
      <c r="AK94" s="865"/>
      <c r="AL94" s="865"/>
      <c r="AM94" s="865"/>
      <c r="AN94" s="872"/>
      <c r="AO94" s="1090"/>
      <c r="AP94" s="1090"/>
      <c r="AQ94" s="1090"/>
      <c r="AR94" s="1090"/>
      <c r="AS94" s="865"/>
      <c r="AT94" s="865"/>
      <c r="AU94" s="865"/>
      <c r="AV94" s="865"/>
      <c r="AW94" s="865"/>
      <c r="AX94" s="865"/>
      <c r="AY94" s="865"/>
      <c r="AZ94" s="865"/>
      <c r="BA94" s="865"/>
      <c r="BB94" s="865"/>
      <c r="BC94" s="865"/>
      <c r="BD94" s="865"/>
      <c r="BE94" s="865"/>
      <c r="BF94" s="865"/>
      <c r="BG94" s="865"/>
      <c r="BH94" s="865"/>
    </row>
    <row r="95" spans="2:66" ht="20.25" customHeight="1">
      <c r="M95" s="865"/>
      <c r="N95" s="865"/>
      <c r="O95" s="865" t="s">
        <v>979</v>
      </c>
      <c r="P95" s="865"/>
      <c r="Q95" s="865"/>
      <c r="R95" s="865"/>
      <c r="S95" s="865"/>
      <c r="T95" s="865" t="s">
        <v>980</v>
      </c>
      <c r="U95" s="865"/>
      <c r="V95" s="865"/>
      <c r="W95" s="865"/>
      <c r="X95" s="865"/>
      <c r="Y95" s="1094" t="s">
        <v>954</v>
      </c>
      <c r="Z95" s="1094"/>
      <c r="AA95" s="1094"/>
      <c r="AB95" s="1094"/>
      <c r="AC95" s="865"/>
      <c r="AD95" s="865"/>
      <c r="AE95" s="865" t="s">
        <v>979</v>
      </c>
      <c r="AF95" s="865"/>
      <c r="AG95" s="865"/>
      <c r="AH95" s="865"/>
      <c r="AI95" s="865"/>
      <c r="AJ95" s="865" t="s">
        <v>980</v>
      </c>
      <c r="AK95" s="865"/>
      <c r="AL95" s="865"/>
      <c r="AM95" s="865"/>
      <c r="AN95" s="865"/>
      <c r="AO95" s="1094" t="s">
        <v>954</v>
      </c>
      <c r="AP95" s="1094"/>
      <c r="AQ95" s="1094"/>
      <c r="AR95" s="1094"/>
      <c r="AS95" s="865"/>
      <c r="AT95" s="865"/>
      <c r="AU95" s="865"/>
      <c r="AV95" s="865"/>
      <c r="AW95" s="865"/>
      <c r="AX95" s="865"/>
      <c r="AY95" s="865"/>
      <c r="AZ95" s="865"/>
      <c r="BA95" s="865"/>
      <c r="BB95" s="865"/>
      <c r="BC95" s="865"/>
      <c r="BD95" s="865"/>
      <c r="BE95" s="865"/>
      <c r="BF95" s="865"/>
      <c r="BG95" s="865"/>
      <c r="BH95" s="865"/>
    </row>
    <row r="96" spans="2:66" ht="20.25" customHeight="1">
      <c r="M96" s="865"/>
      <c r="N96" s="865"/>
      <c r="O96" s="1096">
        <f>AA86</f>
        <v>2</v>
      </c>
      <c r="P96" s="1096"/>
      <c r="Q96" s="1096"/>
      <c r="R96" s="1096"/>
      <c r="S96" s="1104" t="s">
        <v>956</v>
      </c>
      <c r="T96" s="1122">
        <f>Y91</f>
        <v>0.5</v>
      </c>
      <c r="U96" s="1122"/>
      <c r="V96" s="1122"/>
      <c r="W96" s="1122"/>
      <c r="X96" s="1104" t="s">
        <v>957</v>
      </c>
      <c r="Y96" s="1105">
        <f>ROUNDDOWN(O96+T96,1)</f>
        <v>2.5</v>
      </c>
      <c r="Z96" s="1105"/>
      <c r="AA96" s="1105"/>
      <c r="AB96" s="1105"/>
      <c r="AC96" s="1114"/>
      <c r="AD96" s="1114"/>
      <c r="AE96" s="1123">
        <f>AQ86</f>
        <v>16</v>
      </c>
      <c r="AF96" s="1123"/>
      <c r="AG96" s="1123"/>
      <c r="AH96" s="1123"/>
      <c r="AI96" s="1115" t="s">
        <v>956</v>
      </c>
      <c r="AJ96" s="1124">
        <f>AO91</f>
        <v>3.2</v>
      </c>
      <c r="AK96" s="1124"/>
      <c r="AL96" s="1124"/>
      <c r="AM96" s="1124"/>
      <c r="AN96" s="1115" t="s">
        <v>957</v>
      </c>
      <c r="AO96" s="1105">
        <f>ROUNDDOWN(AE96+AJ96,1)</f>
        <v>19.2</v>
      </c>
      <c r="AP96" s="1105"/>
      <c r="AQ96" s="1105"/>
      <c r="AR96" s="1105"/>
      <c r="AS96" s="865"/>
      <c r="AT96" s="865"/>
      <c r="AU96" s="865"/>
      <c r="AV96" s="865"/>
      <c r="AW96" s="865"/>
      <c r="AX96" s="865"/>
      <c r="AY96" s="865"/>
      <c r="AZ96" s="865"/>
      <c r="BA96" s="865"/>
      <c r="BB96" s="865"/>
      <c r="BC96" s="865"/>
      <c r="BD96" s="865"/>
      <c r="BE96" s="865"/>
      <c r="BF96" s="865"/>
      <c r="BG96" s="865"/>
      <c r="BH96" s="865"/>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876"/>
      <c r="H143" s="876"/>
      <c r="I143" s="876"/>
      <c r="J143" s="876"/>
      <c r="K143" s="876"/>
      <c r="L143" s="876"/>
      <c r="M143" s="876"/>
      <c r="N143" s="876"/>
      <c r="O143" s="1125"/>
      <c r="P143" s="1125"/>
      <c r="Q143" s="1125"/>
      <c r="R143" s="1125"/>
      <c r="S143" s="1125"/>
      <c r="T143" s="1125"/>
      <c r="U143" s="1125"/>
      <c r="V143" s="1125"/>
      <c r="W143" s="1125"/>
      <c r="X143" s="1125"/>
      <c r="Y143" s="1125"/>
      <c r="Z143" s="1125"/>
      <c r="AA143" s="1125"/>
      <c r="AB143" s="1125"/>
      <c r="AC143" s="1125"/>
      <c r="AD143" s="1125"/>
      <c r="AE143" s="1125"/>
      <c r="AF143" s="1125"/>
      <c r="AG143" s="1125"/>
      <c r="AH143" s="1125"/>
      <c r="AI143" s="1125"/>
      <c r="AJ143" s="1125"/>
      <c r="AK143" s="1125"/>
      <c r="AL143" s="1125"/>
      <c r="AM143" s="1125"/>
      <c r="AN143" s="1125"/>
      <c r="AO143" s="1125"/>
      <c r="AP143" s="1125"/>
      <c r="AQ143" s="1125"/>
      <c r="AR143" s="1125"/>
      <c r="AS143" s="1125"/>
      <c r="AT143" s="1125"/>
      <c r="AU143" s="1125"/>
      <c r="AV143" s="1125"/>
      <c r="AW143" s="1125"/>
      <c r="AX143" s="1125"/>
      <c r="AY143" s="1125"/>
      <c r="AZ143" s="1125"/>
      <c r="BA143" s="1125"/>
      <c r="BB143" s="1125"/>
      <c r="BC143" s="1125"/>
      <c r="BD143" s="1125"/>
      <c r="BE143" s="1125"/>
      <c r="BF143" s="1125"/>
      <c r="BG143" s="1125"/>
      <c r="BH143" s="1125"/>
      <c r="BI143" s="1125"/>
      <c r="BJ143" s="1125"/>
      <c r="BK143" s="1125"/>
    </row>
    <row r="144" spans="7:63">
      <c r="G144" s="876"/>
      <c r="H144" s="876"/>
      <c r="I144" s="876"/>
      <c r="J144" s="876"/>
      <c r="K144" s="876"/>
      <c r="L144" s="876"/>
      <c r="M144" s="876"/>
      <c r="N144" s="876"/>
      <c r="O144" s="1125"/>
      <c r="P144" s="1125"/>
      <c r="Q144" s="1125"/>
      <c r="R144" s="1125"/>
      <c r="S144" s="1125"/>
      <c r="T144" s="1125"/>
      <c r="U144" s="1125"/>
      <c r="V144" s="1125"/>
      <c r="W144" s="1125"/>
      <c r="X144" s="1125"/>
      <c r="Y144" s="1125"/>
      <c r="Z144" s="1125"/>
      <c r="AA144" s="1125"/>
      <c r="AB144" s="1125"/>
      <c r="AC144" s="1125"/>
      <c r="AD144" s="1125"/>
      <c r="AE144" s="1125"/>
      <c r="AF144" s="1125"/>
      <c r="AG144" s="1125"/>
      <c r="AH144" s="1125"/>
      <c r="AI144" s="1125"/>
      <c r="AJ144" s="1125"/>
      <c r="AK144" s="1125"/>
      <c r="AL144" s="1125"/>
      <c r="AM144" s="1125"/>
      <c r="AN144" s="1125"/>
      <c r="AO144" s="1125"/>
      <c r="AP144" s="1125"/>
      <c r="AQ144" s="1125"/>
      <c r="AR144" s="1125"/>
      <c r="AS144" s="1125"/>
      <c r="AT144" s="1125"/>
      <c r="AU144" s="1125"/>
      <c r="AV144" s="1125"/>
      <c r="AW144" s="1125"/>
      <c r="AX144" s="1125"/>
      <c r="AY144" s="1125"/>
      <c r="AZ144" s="1125"/>
      <c r="BA144" s="1125"/>
      <c r="BB144" s="1125"/>
      <c r="BC144" s="1125"/>
      <c r="BD144" s="1125"/>
      <c r="BE144" s="1125"/>
      <c r="BF144" s="1125"/>
      <c r="BG144" s="1125"/>
      <c r="BH144" s="1125"/>
      <c r="BI144" s="1125"/>
      <c r="BJ144" s="1125"/>
      <c r="BK144" s="1125"/>
    </row>
    <row r="145" spans="7:16">
      <c r="G145" s="1126"/>
      <c r="H145" s="1126"/>
      <c r="I145" s="1126"/>
      <c r="J145" s="1126"/>
      <c r="K145" s="1126"/>
      <c r="L145" s="1126"/>
      <c r="M145" s="1126"/>
      <c r="N145" s="1126"/>
      <c r="O145" s="876"/>
      <c r="P145" s="876"/>
    </row>
    <row r="146" spans="7:16">
      <c r="G146" s="1126"/>
      <c r="H146" s="1126"/>
      <c r="I146" s="1126"/>
      <c r="J146" s="1126"/>
      <c r="K146" s="1126"/>
      <c r="L146" s="1126"/>
      <c r="M146" s="1126"/>
      <c r="N146" s="1126"/>
      <c r="O146" s="876"/>
      <c r="P146" s="876"/>
    </row>
    <row r="147" spans="7:16">
      <c r="G147" s="876"/>
      <c r="H147" s="876"/>
      <c r="I147" s="876"/>
      <c r="J147" s="876"/>
      <c r="K147" s="876"/>
      <c r="L147" s="876"/>
      <c r="M147" s="876"/>
      <c r="N147" s="876"/>
    </row>
    <row r="148" spans="7:16">
      <c r="G148" s="876"/>
      <c r="H148" s="876"/>
      <c r="I148" s="876"/>
      <c r="J148" s="876"/>
      <c r="K148" s="876"/>
      <c r="L148" s="876"/>
      <c r="M148" s="876"/>
      <c r="N148" s="876"/>
    </row>
    <row r="149" spans="7:16">
      <c r="G149" s="876"/>
      <c r="H149" s="876"/>
      <c r="I149" s="876"/>
      <c r="J149" s="876"/>
      <c r="K149" s="876"/>
      <c r="L149" s="876"/>
      <c r="M149" s="876"/>
      <c r="N149" s="876"/>
    </row>
    <row r="150" spans="7:16">
      <c r="G150" s="876"/>
      <c r="H150" s="876"/>
      <c r="I150" s="876"/>
      <c r="J150" s="876"/>
      <c r="K150" s="876"/>
      <c r="L150" s="876"/>
      <c r="M150" s="876"/>
      <c r="N150" s="876"/>
    </row>
  </sheetData>
  <sheetProtection insertRows="0" deleteRows="0"/>
  <mergeCells count="496">
    <mergeCell ref="Y94:AB94"/>
    <mergeCell ref="AO94:AR94"/>
    <mergeCell ref="Y95:AB95"/>
    <mergeCell ref="AO95:AR95"/>
    <mergeCell ref="O96:R96"/>
    <mergeCell ref="T96:W96"/>
    <mergeCell ref="Y96:AB96"/>
    <mergeCell ref="AE96:AH96"/>
    <mergeCell ref="AJ96:AM96"/>
    <mergeCell ref="AO96:AR96"/>
    <mergeCell ref="AU90:AV90"/>
    <mergeCell ref="AW90:AZ90"/>
    <mergeCell ref="O91:R91"/>
    <mergeCell ref="T91:W91"/>
    <mergeCell ref="Y91:AB91"/>
    <mergeCell ref="AE91:AH91"/>
    <mergeCell ref="AJ91:AM91"/>
    <mergeCell ref="AO91:AR91"/>
    <mergeCell ref="V88:W88"/>
    <mergeCell ref="AL88:AM88"/>
    <mergeCell ref="AU88:AV88"/>
    <mergeCell ref="AW88:AZ88"/>
    <mergeCell ref="AU89:AV89"/>
    <mergeCell ref="AW89:AZ89"/>
    <mergeCell ref="AL86:AM86"/>
    <mergeCell ref="AN86:AO86"/>
    <mergeCell ref="AQ86:AR86"/>
    <mergeCell ref="AU86:AV86"/>
    <mergeCell ref="AW86:AZ86"/>
    <mergeCell ref="AU87:AV87"/>
    <mergeCell ref="AW87:AZ87"/>
    <mergeCell ref="AQ85:AR85"/>
    <mergeCell ref="O86:P86"/>
    <mergeCell ref="Q86:R86"/>
    <mergeCell ref="S86:T86"/>
    <mergeCell ref="V86:W86"/>
    <mergeCell ref="X86:Y86"/>
    <mergeCell ref="AA86:AB86"/>
    <mergeCell ref="AE86:AF86"/>
    <mergeCell ref="AG86:AH86"/>
    <mergeCell ref="AI86:AJ86"/>
    <mergeCell ref="AA85:AB85"/>
    <mergeCell ref="AE85:AF85"/>
    <mergeCell ref="AG85:AH85"/>
    <mergeCell ref="AI85:AJ85"/>
    <mergeCell ref="AL85:AM85"/>
    <mergeCell ref="AN85:AO85"/>
    <mergeCell ref="AG84:AH84"/>
    <mergeCell ref="AI84:AJ84"/>
    <mergeCell ref="AL84:AM84"/>
    <mergeCell ref="AN84:AO84"/>
    <mergeCell ref="AQ84:AR84"/>
    <mergeCell ref="O85:P85"/>
    <mergeCell ref="Q85:R85"/>
    <mergeCell ref="S85:T85"/>
    <mergeCell ref="V85:W85"/>
    <mergeCell ref="X85:Y85"/>
    <mergeCell ref="AL83:AM83"/>
    <mergeCell ref="AN83:AO83"/>
    <mergeCell ref="AQ83:AR83"/>
    <mergeCell ref="O84:P84"/>
    <mergeCell ref="Q84:R84"/>
    <mergeCell ref="S84:T84"/>
    <mergeCell ref="V84:W84"/>
    <mergeCell ref="X84:Y84"/>
    <mergeCell ref="AA84:AB84"/>
    <mergeCell ref="AE84:AF84"/>
    <mergeCell ref="BE82:BH82"/>
    <mergeCell ref="O83:P83"/>
    <mergeCell ref="Q83:R83"/>
    <mergeCell ref="S83:T83"/>
    <mergeCell ref="V83:W83"/>
    <mergeCell ref="X83:Y83"/>
    <mergeCell ref="AA83:AB83"/>
    <mergeCell ref="AE83:AF83"/>
    <mergeCell ref="AG83:AH83"/>
    <mergeCell ref="AI83:AJ83"/>
    <mergeCell ref="AI82:AJ82"/>
    <mergeCell ref="AL82:AM82"/>
    <mergeCell ref="AN82:AO82"/>
    <mergeCell ref="AQ82:AR82"/>
    <mergeCell ref="AU82:AX82"/>
    <mergeCell ref="AZ82:BC82"/>
    <mergeCell ref="BE81:BH81"/>
    <mergeCell ref="BJ81:BM81"/>
    <mergeCell ref="O82:P82"/>
    <mergeCell ref="Q82:R82"/>
    <mergeCell ref="S82:T82"/>
    <mergeCell ref="V82:W82"/>
    <mergeCell ref="X82:Y82"/>
    <mergeCell ref="AA82:AB82"/>
    <mergeCell ref="AE82:AF82"/>
    <mergeCell ref="AG82:AH82"/>
    <mergeCell ref="V81:W81"/>
    <mergeCell ref="X81:Y81"/>
    <mergeCell ref="AG81:AH81"/>
    <mergeCell ref="AI81:AJ81"/>
    <mergeCell ref="AL81:AM81"/>
    <mergeCell ref="AN81:AO81"/>
    <mergeCell ref="BJ79:BM79"/>
    <mergeCell ref="O80:P81"/>
    <mergeCell ref="Q80:T80"/>
    <mergeCell ref="V80:Y80"/>
    <mergeCell ref="AE80:AF81"/>
    <mergeCell ref="AG80:AJ80"/>
    <mergeCell ref="AL80:AO80"/>
    <mergeCell ref="BJ80:BM80"/>
    <mergeCell ref="Q81:R81"/>
    <mergeCell ref="S81:T81"/>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C13:BE13"/>
    <mergeCell ref="B17:B18"/>
    <mergeCell ref="C17:C18"/>
    <mergeCell ref="D17:F18"/>
    <mergeCell ref="G17:H18"/>
    <mergeCell ref="M17:N18"/>
    <mergeCell ref="O17:R18"/>
    <mergeCell ref="S17:W18"/>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 ref="B12:B16"/>
    <mergeCell ref="C12:C16"/>
    <mergeCell ref="D12:F16"/>
    <mergeCell ref="G12:H16"/>
    <mergeCell ref="M12:N16"/>
    <mergeCell ref="AX1:BM1"/>
    <mergeCell ref="AG2:AH2"/>
    <mergeCell ref="AJ2:AK2"/>
    <mergeCell ref="AN2:AO2"/>
    <mergeCell ref="AX2:BM2"/>
    <mergeCell ref="BI3:BL3"/>
  </mergeCells>
  <phoneticPr fontId="19"/>
  <conditionalFormatting sqref="O91:R91">
    <cfRule type="expression" dxfId="37" priority="32">
      <formula>INDIRECT(ADDRESS(ROW(),COLUMN()))=TRUNC(INDIRECT(ADDRESS(ROW(),COLUMN())))</formula>
    </cfRule>
  </conditionalFormatting>
  <conditionalFormatting sqref="Q82:AB86">
    <cfRule type="expression" dxfId="36" priority="33">
      <formula>INDIRECT(ADDRESS(ROW(),COLUMN()))=TRUNC(INDIRECT(ADDRESS(ROW(),COLUMN())))</formula>
    </cfRule>
  </conditionalFormatting>
  <conditionalFormatting sqref="AA80:AB80 AD80 AA89:AD89">
    <cfRule type="expression" dxfId="35" priority="38">
      <formula>OR(#REF!=$B78,#REF!=$B78)</formula>
    </cfRule>
  </conditionalFormatting>
  <conditionalFormatting sqref="AA90:AD90">
    <cfRule type="expression" dxfId="34" priority="37">
      <formula>OR(#REF!=$B77,#REF!=$B77)</formula>
    </cfRule>
  </conditionalFormatting>
  <conditionalFormatting sqref="AA18:BI18">
    <cfRule type="expression" dxfId="33" priority="34">
      <formula>INDIRECT(ADDRESS(ROW(),COLUMN()))=TRUNC(INDIRECT(ADDRESS(ROW(),COLUMN())))</formula>
    </cfRule>
  </conditionalFormatting>
  <conditionalFormatting sqref="AA20:BI20">
    <cfRule type="expression" dxfId="32" priority="29">
      <formula>INDIRECT(ADDRESS(ROW(),COLUMN()))=TRUNC(INDIRECT(ADDRESS(ROW(),COLUMN())))</formula>
    </cfRule>
  </conditionalFormatting>
  <conditionalFormatting sqref="AA22:BI22">
    <cfRule type="expression" dxfId="31" priority="28">
      <formula>INDIRECT(ADDRESS(ROW(),COLUMN()))=TRUNC(INDIRECT(ADDRESS(ROW(),COLUMN())))</formula>
    </cfRule>
  </conditionalFormatting>
  <conditionalFormatting sqref="AA24:BI24">
    <cfRule type="expression" dxfId="30" priority="27">
      <formula>INDIRECT(ADDRESS(ROW(),COLUMN()))=TRUNC(INDIRECT(ADDRESS(ROW(),COLUMN())))</formula>
    </cfRule>
  </conditionalFormatting>
  <conditionalFormatting sqref="AA26:BI26">
    <cfRule type="expression" dxfId="29" priority="26">
      <formula>INDIRECT(ADDRESS(ROW(),COLUMN()))=TRUNC(INDIRECT(ADDRESS(ROW(),COLUMN())))</formula>
    </cfRule>
  </conditionalFormatting>
  <conditionalFormatting sqref="AA28:BI28">
    <cfRule type="expression" dxfId="28" priority="25">
      <formula>INDIRECT(ADDRESS(ROW(),COLUMN()))=TRUNC(INDIRECT(ADDRESS(ROW(),COLUMN())))</formula>
    </cfRule>
  </conditionalFormatting>
  <conditionalFormatting sqref="AA30:BI30">
    <cfRule type="expression" dxfId="27" priority="24">
      <formula>INDIRECT(ADDRESS(ROW(),COLUMN()))=TRUNC(INDIRECT(ADDRESS(ROW(),COLUMN())))</formula>
    </cfRule>
  </conditionalFormatting>
  <conditionalFormatting sqref="AA32:BI32">
    <cfRule type="expression" dxfId="26" priority="23">
      <formula>INDIRECT(ADDRESS(ROW(),COLUMN()))=TRUNC(INDIRECT(ADDRESS(ROW(),COLUMN())))</formula>
    </cfRule>
  </conditionalFormatting>
  <conditionalFormatting sqref="AA34:BI34">
    <cfRule type="expression" dxfId="25" priority="22">
      <formula>INDIRECT(ADDRESS(ROW(),COLUMN()))=TRUNC(INDIRECT(ADDRESS(ROW(),COLUMN())))</formula>
    </cfRule>
  </conditionalFormatting>
  <conditionalFormatting sqref="AA36:BI36">
    <cfRule type="expression" dxfId="24" priority="21">
      <formula>INDIRECT(ADDRESS(ROW(),COLUMN()))=TRUNC(INDIRECT(ADDRESS(ROW(),COLUMN())))</formula>
    </cfRule>
  </conditionalFormatting>
  <conditionalFormatting sqref="AA38:BI38">
    <cfRule type="expression" dxfId="23" priority="20">
      <formula>INDIRECT(ADDRESS(ROW(),COLUMN()))=TRUNC(INDIRECT(ADDRESS(ROW(),COLUMN())))</formula>
    </cfRule>
  </conditionalFormatting>
  <conditionalFormatting sqref="AA40:BI40">
    <cfRule type="expression" dxfId="22" priority="19">
      <formula>INDIRECT(ADDRESS(ROW(),COLUMN()))=TRUNC(INDIRECT(ADDRESS(ROW(),COLUMN())))</formula>
    </cfRule>
  </conditionalFormatting>
  <conditionalFormatting sqref="AA42:BI42">
    <cfRule type="expression" dxfId="21" priority="18">
      <formula>INDIRECT(ADDRESS(ROW(),COLUMN()))=TRUNC(INDIRECT(ADDRESS(ROW(),COLUMN())))</formula>
    </cfRule>
  </conditionalFormatting>
  <conditionalFormatting sqref="AA44:BI44">
    <cfRule type="expression" dxfId="20" priority="17">
      <formula>INDIRECT(ADDRESS(ROW(),COLUMN()))=TRUNC(INDIRECT(ADDRESS(ROW(),COLUMN())))</formula>
    </cfRule>
  </conditionalFormatting>
  <conditionalFormatting sqref="AA46:BI46">
    <cfRule type="expression" dxfId="19" priority="16">
      <formula>INDIRECT(ADDRESS(ROW(),COLUMN()))=TRUNC(INDIRECT(ADDRESS(ROW(),COLUMN())))</formula>
    </cfRule>
  </conditionalFormatting>
  <conditionalFormatting sqref="AA48:BI48">
    <cfRule type="expression" dxfId="18" priority="15">
      <formula>INDIRECT(ADDRESS(ROW(),COLUMN()))=TRUNC(INDIRECT(ADDRESS(ROW(),COLUMN())))</formula>
    </cfRule>
  </conditionalFormatting>
  <conditionalFormatting sqref="AA50:BI50">
    <cfRule type="expression" dxfId="17" priority="14">
      <formula>INDIRECT(ADDRESS(ROW(),COLUMN()))=TRUNC(INDIRECT(ADDRESS(ROW(),COLUMN())))</formula>
    </cfRule>
  </conditionalFormatting>
  <conditionalFormatting sqref="AA52:BI52">
    <cfRule type="expression" dxfId="16" priority="13">
      <formula>INDIRECT(ADDRESS(ROW(),COLUMN()))=TRUNC(INDIRECT(ADDRESS(ROW(),COLUMN())))</formula>
    </cfRule>
  </conditionalFormatting>
  <conditionalFormatting sqref="AA54:BI54">
    <cfRule type="expression" dxfId="15" priority="12">
      <formula>INDIRECT(ADDRESS(ROW(),COLUMN()))=TRUNC(INDIRECT(ADDRESS(ROW(),COLUMN())))</formula>
    </cfRule>
  </conditionalFormatting>
  <conditionalFormatting sqref="AA56:BI56">
    <cfRule type="expression" dxfId="14" priority="11">
      <formula>INDIRECT(ADDRESS(ROW(),COLUMN()))=TRUNC(INDIRECT(ADDRESS(ROW(),COLUMN())))</formula>
    </cfRule>
  </conditionalFormatting>
  <conditionalFormatting sqref="AA58:BI58">
    <cfRule type="expression" dxfId="13" priority="10">
      <formula>INDIRECT(ADDRESS(ROW(),COLUMN()))=TRUNC(INDIRECT(ADDRESS(ROW(),COLUMN())))</formula>
    </cfRule>
  </conditionalFormatting>
  <conditionalFormatting sqref="AA60:BI60">
    <cfRule type="expression" dxfId="12" priority="9">
      <formula>INDIRECT(ADDRESS(ROW(),COLUMN()))=TRUNC(INDIRECT(ADDRESS(ROW(),COLUMN())))</formula>
    </cfRule>
  </conditionalFormatting>
  <conditionalFormatting sqref="AA62:BI62">
    <cfRule type="expression" dxfId="11" priority="8">
      <formula>INDIRECT(ADDRESS(ROW(),COLUMN()))=TRUNC(INDIRECT(ADDRESS(ROW(),COLUMN())))</formula>
    </cfRule>
  </conditionalFormatting>
  <conditionalFormatting sqref="AA64:BI64">
    <cfRule type="expression" dxfId="10" priority="7">
      <formula>INDIRECT(ADDRESS(ROW(),COLUMN()))=TRUNC(INDIRECT(ADDRESS(ROW(),COLUMN())))</formula>
    </cfRule>
  </conditionalFormatting>
  <conditionalFormatting sqref="AA66:BI66">
    <cfRule type="expression" dxfId="9" priority="6">
      <formula>INDIRECT(ADDRESS(ROW(),COLUMN()))=TRUNC(INDIRECT(ADDRESS(ROW(),COLUMN())))</formula>
    </cfRule>
  </conditionalFormatting>
  <conditionalFormatting sqref="AA68:BI68">
    <cfRule type="expression" dxfId="8" priority="5">
      <formula>INDIRECT(ADDRESS(ROW(),COLUMN()))=TRUNC(INDIRECT(ADDRESS(ROW(),COLUMN())))</formula>
    </cfRule>
  </conditionalFormatting>
  <conditionalFormatting sqref="AA70:BI70">
    <cfRule type="expression" dxfId="7" priority="4">
      <formula>INDIRECT(ADDRESS(ROW(),COLUMN()))=TRUNC(INDIRECT(ADDRESS(ROW(),COLUMN())))</formula>
    </cfRule>
  </conditionalFormatting>
  <conditionalFormatting sqref="AA72:BI72">
    <cfRule type="expression" dxfId="6" priority="3">
      <formula>INDIRECT(ADDRESS(ROW(),COLUMN()))=TRUNC(INDIRECT(ADDRESS(ROW(),COLUMN())))</formula>
    </cfRule>
  </conditionalFormatting>
  <conditionalFormatting sqref="AA74:BI74">
    <cfRule type="expression" dxfId="5" priority="2">
      <formula>INDIRECT(ADDRESS(ROW(),COLUMN()))=TRUNC(INDIRECT(ADDRESS(ROW(),COLUMN())))</formula>
    </cfRule>
  </conditionalFormatting>
  <conditionalFormatting sqref="AA76:BI76">
    <cfRule type="expression" dxfId="4" priority="1">
      <formula>INDIRECT(ADDRESS(ROW(),COLUMN()))=TRUNC(INDIRECT(ADDRESS(ROW(),COLUMN())))</formula>
    </cfRule>
  </conditionalFormatting>
  <conditionalFormatting sqref="AE91:AH91">
    <cfRule type="expression" dxfId="3" priority="31">
      <formula>INDIRECT(ADDRESS(ROW(),COLUMN()))=TRUNC(INDIRECT(ADDRESS(ROW(),COLUMN())))</formula>
    </cfRule>
  </conditionalFormatting>
  <conditionalFormatting sqref="AG82:AR86">
    <cfRule type="expression" dxfId="2" priority="30">
      <formula>INDIRECT(ADDRESS(ROW(),COLUMN()))=TRUNC(INDIRECT(ADDRESS(ROW(),COLUMN())))</formula>
    </cfRule>
  </conditionalFormatting>
  <conditionalFormatting sqref="AQ80:BE80 AQ89:BE89">
    <cfRule type="expression" dxfId="1" priority="36">
      <formula>OR(#REF!=$B78,#REF!=$B78)</formula>
    </cfRule>
  </conditionalFormatting>
  <conditionalFormatting sqref="AQ90:BE90">
    <cfRule type="expression" dxfId="0" priority="35">
      <formula>OR(#REF!=$B77,#REF!=$B77)</formula>
    </cfRule>
  </conditionalFormatting>
  <dataValidations count="11">
    <dataValidation allowBlank="1" showInputMessage="1" showErrorMessage="1" error="入力可能範囲　32～40" sqref="BI10" xr:uid="{E3999BE7-4C8E-40AB-A104-E57D5CB4E520}"/>
    <dataValidation type="list" allowBlank="1" showInputMessage="1" sqref="M17:N76" xr:uid="{B5B327F3-7564-4673-9D49-F24D642ADEE9}">
      <formula1>"A, B, C, D"</formula1>
    </dataValidation>
    <dataValidation type="list" errorStyle="warning" allowBlank="1" showInputMessage="1" error="リストにない場合のみ、入力してください。" sqref="O17:R76" xr:uid="{A48CA990-6521-4C9E-B586-FED3235C31D5}">
      <formula1>INDIRECT(G17)</formula1>
    </dataValidation>
    <dataValidation type="list" allowBlank="1" showInputMessage="1" sqref="G17:H76" xr:uid="{82D75FC1-CA67-478E-A18D-3470F3998E6B}">
      <formula1>職種</formula1>
    </dataValidation>
    <dataValidation type="list" allowBlank="1" showInputMessage="1" sqref="C17:C90" xr:uid="{410FBCA9-F088-4718-9733-40D4552E4955}">
      <formula1>"◎,○"</formula1>
    </dataValidation>
    <dataValidation type="list" allowBlank="1" showInputMessage="1" showErrorMessage="1" sqref="V88:W88" xr:uid="{7B012AA8-03BD-4788-AA9F-8736998A76F6}">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F3407066-318B-42E3-9746-D9EC5AF5FC10}">
      <formula1>【記載例】シフト記号表</formula1>
    </dataValidation>
    <dataValidation type="list" allowBlank="1" showInputMessage="1" showErrorMessage="1" sqref="BI3:BL3" xr:uid="{E9DAB2A6-3243-49EF-8E7F-BF5BF6BFEB67}">
      <formula1>"４週,暦月"</formula1>
    </dataValidation>
    <dataValidation type="list" allowBlank="1" showInputMessage="1" showErrorMessage="1" sqref="AJ3:AJ4" xr:uid="{1F3CEC1F-394B-4507-AED0-3A35B8E1EDD3}">
      <formula1>#REF!</formula1>
    </dataValidation>
    <dataValidation type="decimal" allowBlank="1" showInputMessage="1" showErrorMessage="1" error="入力可能範囲　32～40" sqref="BE6:BF6" xr:uid="{A949365A-9AE3-4DE6-860F-F06E6E29D3F9}">
      <formula1>32</formula1>
      <formula2>40</formula2>
    </dataValidation>
    <dataValidation type="list" allowBlank="1" showInputMessage="1" showErrorMessage="1" sqref="BI4:BL4" xr:uid="{49F37156-CBA4-4779-A0DA-3F72A063E80A}">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7"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6EF9B6FB-A260-4880-87F4-CD0967F2029B}">
          <x14:formula1>
            <xm:f>'プルダウン・リスト（従来型・ユニット型共通）'!$C$4:$C$17</xm:f>
          </x14:formula1>
          <xm:sqref>AX1:BM1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DFB1-81C1-4E1F-8373-505BC327097A}">
  <sheetPr>
    <pageSetUpPr fitToPage="1"/>
  </sheetPr>
  <dimension ref="B1:N52"/>
  <sheetViews>
    <sheetView zoomScaleNormal="100" workbookViewId="0"/>
  </sheetViews>
  <sheetFormatPr defaultColWidth="10" defaultRowHeight="26.4"/>
  <cols>
    <col min="1" max="1" width="1.77734375" style="1129" customWidth="1"/>
    <col min="2" max="2" width="6.21875" style="1128" customWidth="1"/>
    <col min="3" max="3" width="11.77734375" style="1128" customWidth="1"/>
    <col min="4" max="4" width="11.77734375" style="1128" hidden="1" customWidth="1"/>
    <col min="5" max="5" width="3.77734375" style="1128" bestFit="1" customWidth="1"/>
    <col min="6" max="6" width="17.33203125" style="1129" customWidth="1"/>
    <col min="7" max="7" width="3.77734375" style="1129" bestFit="1" customWidth="1"/>
    <col min="8" max="8" width="17.33203125" style="1129" customWidth="1"/>
    <col min="9" max="9" width="3.77734375" style="1129" bestFit="1" customWidth="1"/>
    <col min="10" max="10" width="17.33203125" style="1128" customWidth="1"/>
    <col min="11" max="11" width="3.77734375" style="1129" bestFit="1" customWidth="1"/>
    <col min="12" max="12" width="17.33203125" style="1129" customWidth="1"/>
    <col min="13" max="13" width="3.77734375" style="1129" customWidth="1"/>
    <col min="14" max="14" width="56.21875" style="1129" customWidth="1"/>
    <col min="15" max="16384" width="10" style="1129"/>
  </cols>
  <sheetData>
    <row r="1" spans="2:14">
      <c r="B1" s="1127" t="s">
        <v>981</v>
      </c>
    </row>
    <row r="2" spans="2:14">
      <c r="B2" s="1130" t="s">
        <v>982</v>
      </c>
      <c r="F2" s="1131"/>
      <c r="J2" s="1132"/>
    </row>
    <row r="3" spans="2:14">
      <c r="B3" s="1131" t="s">
        <v>983</v>
      </c>
      <c r="F3" s="1132" t="s">
        <v>984</v>
      </c>
      <c r="J3" s="1132"/>
    </row>
    <row r="4" spans="2:14">
      <c r="B4" s="1130"/>
      <c r="F4" s="1133" t="s">
        <v>985</v>
      </c>
      <c r="G4" s="1133"/>
      <c r="H4" s="1133"/>
      <c r="I4" s="1133"/>
      <c r="J4" s="1133"/>
      <c r="K4" s="1133"/>
      <c r="L4" s="1133"/>
      <c r="N4" s="1133" t="s">
        <v>986</v>
      </c>
    </row>
    <row r="5" spans="2:14">
      <c r="B5" s="1128" t="s">
        <v>863</v>
      </c>
      <c r="C5" s="1128" t="s">
        <v>963</v>
      </c>
      <c r="F5" s="1128" t="s">
        <v>987</v>
      </c>
      <c r="G5" s="1128"/>
      <c r="H5" s="1128" t="s">
        <v>988</v>
      </c>
      <c r="J5" s="1128" t="s">
        <v>989</v>
      </c>
      <c r="L5" s="1128" t="s">
        <v>985</v>
      </c>
      <c r="N5" s="1133"/>
    </row>
    <row r="6" spans="2:14">
      <c r="B6" s="1134">
        <v>1</v>
      </c>
      <c r="C6" s="1135" t="s">
        <v>904</v>
      </c>
      <c r="D6" s="1136" t="str">
        <f>C6</f>
        <v>a</v>
      </c>
      <c r="E6" s="1134" t="s">
        <v>990</v>
      </c>
      <c r="F6" s="1137">
        <v>0.29166666666666669</v>
      </c>
      <c r="G6" s="1134" t="s">
        <v>991</v>
      </c>
      <c r="H6" s="1137">
        <v>0.66666666666666663</v>
      </c>
      <c r="I6" s="1138" t="s">
        <v>992</v>
      </c>
      <c r="J6" s="1137">
        <v>4.1666666666666664E-2</v>
      </c>
      <c r="K6" s="1139" t="s">
        <v>843</v>
      </c>
      <c r="L6" s="1140">
        <f>IF(OR(F6="",H6=""),"",(H6+IF(F6&gt;H6,1,0)-F6-J6)*24)</f>
        <v>7.9999999999999982</v>
      </c>
      <c r="N6" s="1141"/>
    </row>
    <row r="7" spans="2:14">
      <c r="B7" s="1134">
        <v>2</v>
      </c>
      <c r="C7" s="1135" t="s">
        <v>883</v>
      </c>
      <c r="D7" s="1136" t="str">
        <f t="shared" ref="D7:D38" si="0">C7</f>
        <v>b</v>
      </c>
      <c r="E7" s="1134" t="s">
        <v>990</v>
      </c>
      <c r="F7" s="1137">
        <v>0.375</v>
      </c>
      <c r="G7" s="1134" t="s">
        <v>991</v>
      </c>
      <c r="H7" s="1137">
        <v>0.75</v>
      </c>
      <c r="I7" s="1138" t="s">
        <v>992</v>
      </c>
      <c r="J7" s="1137">
        <v>4.1666666666666664E-2</v>
      </c>
      <c r="K7" s="1139" t="s">
        <v>843</v>
      </c>
      <c r="L7" s="1140">
        <f>IF(OR(F7="",H7=""),"",(H7+IF(F7&gt;H7,1,0)-F7-J7)*24)</f>
        <v>8</v>
      </c>
      <c r="N7" s="1141"/>
    </row>
    <row r="8" spans="2:14">
      <c r="B8" s="1134">
        <v>3</v>
      </c>
      <c r="C8" s="1135" t="s">
        <v>993</v>
      </c>
      <c r="D8" s="1136" t="str">
        <f t="shared" si="0"/>
        <v>c</v>
      </c>
      <c r="E8" s="1134" t="s">
        <v>990</v>
      </c>
      <c r="F8" s="1137">
        <v>0.41666666666666669</v>
      </c>
      <c r="G8" s="1134" t="s">
        <v>991</v>
      </c>
      <c r="H8" s="1137">
        <v>0.79166666666666663</v>
      </c>
      <c r="I8" s="1138" t="s">
        <v>992</v>
      </c>
      <c r="J8" s="1137">
        <v>4.1666666666666664E-2</v>
      </c>
      <c r="K8" s="1139" t="s">
        <v>843</v>
      </c>
      <c r="L8" s="1140">
        <f>IF(OR(F8="",H8=""),"",(H8+IF(F8&gt;H8,1,0)-F8-J8)*24)</f>
        <v>7.9999999999999982</v>
      </c>
      <c r="N8" s="1141"/>
    </row>
    <row r="9" spans="2:14">
      <c r="B9" s="1134">
        <v>4</v>
      </c>
      <c r="C9" s="1135" t="s">
        <v>905</v>
      </c>
      <c r="D9" s="1136" t="str">
        <f t="shared" si="0"/>
        <v>d</v>
      </c>
      <c r="E9" s="1134" t="s">
        <v>990</v>
      </c>
      <c r="F9" s="1137">
        <v>0.5</v>
      </c>
      <c r="G9" s="1134" t="s">
        <v>991</v>
      </c>
      <c r="H9" s="1137">
        <v>0.875</v>
      </c>
      <c r="I9" s="1138" t="s">
        <v>992</v>
      </c>
      <c r="J9" s="1137">
        <v>4.1666666666666664E-2</v>
      </c>
      <c r="K9" s="1139" t="s">
        <v>843</v>
      </c>
      <c r="L9" s="1140">
        <f>IF(OR(F9="",H9=""),"",(H9+IF(F9&gt;H9,1,0)-F9-J9)*24)</f>
        <v>8</v>
      </c>
      <c r="N9" s="1141"/>
    </row>
    <row r="10" spans="2:14">
      <c r="B10" s="1134">
        <v>5</v>
      </c>
      <c r="C10" s="1135" t="s">
        <v>889</v>
      </c>
      <c r="D10" s="1136" t="str">
        <f t="shared" si="0"/>
        <v>e</v>
      </c>
      <c r="E10" s="1134" t="s">
        <v>990</v>
      </c>
      <c r="F10" s="1137">
        <v>0.375</v>
      </c>
      <c r="G10" s="1134" t="s">
        <v>991</v>
      </c>
      <c r="H10" s="1137">
        <v>0.54166666666666663</v>
      </c>
      <c r="I10" s="1138" t="s">
        <v>992</v>
      </c>
      <c r="J10" s="1137">
        <v>0</v>
      </c>
      <c r="K10" s="1139" t="s">
        <v>843</v>
      </c>
      <c r="L10" s="1140">
        <f t="shared" ref="L10:L22" si="1">IF(OR(F10="",H10=""),"",(H10+IF(F10&gt;H10,1,0)-F10-J10)*24)</f>
        <v>3.9999999999999991</v>
      </c>
      <c r="N10" s="1141"/>
    </row>
    <row r="11" spans="2:14">
      <c r="B11" s="1134">
        <v>6</v>
      </c>
      <c r="C11" s="1135" t="s">
        <v>896</v>
      </c>
      <c r="D11" s="1136" t="str">
        <f t="shared" si="0"/>
        <v>f</v>
      </c>
      <c r="E11" s="1134" t="s">
        <v>990</v>
      </c>
      <c r="F11" s="1137">
        <v>0.54166666666666663</v>
      </c>
      <c r="G11" s="1134" t="s">
        <v>991</v>
      </c>
      <c r="H11" s="1137">
        <v>0.75</v>
      </c>
      <c r="I11" s="1138" t="s">
        <v>992</v>
      </c>
      <c r="J11" s="1137">
        <v>4.1666666666666664E-2</v>
      </c>
      <c r="K11" s="1139" t="s">
        <v>843</v>
      </c>
      <c r="L11" s="1140">
        <f>IF(OR(F11="",H11=""),"",(H11+IF(F11&gt;H11,1,0)-F11-J11)*24)</f>
        <v>4.0000000000000009</v>
      </c>
      <c r="N11" s="1141"/>
    </row>
    <row r="12" spans="2:14">
      <c r="B12" s="1134">
        <v>7</v>
      </c>
      <c r="C12" s="1135" t="s">
        <v>994</v>
      </c>
      <c r="D12" s="1136" t="str">
        <f t="shared" si="0"/>
        <v>g</v>
      </c>
      <c r="E12" s="1134" t="s">
        <v>990</v>
      </c>
      <c r="F12" s="1137">
        <v>0.58333333333333337</v>
      </c>
      <c r="G12" s="1134" t="s">
        <v>991</v>
      </c>
      <c r="H12" s="1137">
        <v>0.83333333333333337</v>
      </c>
      <c r="I12" s="1138" t="s">
        <v>992</v>
      </c>
      <c r="J12" s="1137">
        <v>0</v>
      </c>
      <c r="K12" s="1139" t="s">
        <v>843</v>
      </c>
      <c r="L12" s="1140">
        <f t="shared" si="1"/>
        <v>6</v>
      </c>
      <c r="N12" s="1141"/>
    </row>
    <row r="13" spans="2:14">
      <c r="B13" s="1134">
        <v>8</v>
      </c>
      <c r="C13" s="1135" t="s">
        <v>916</v>
      </c>
      <c r="D13" s="1136" t="str">
        <f t="shared" si="0"/>
        <v>h</v>
      </c>
      <c r="E13" s="1134" t="s">
        <v>990</v>
      </c>
      <c r="F13" s="1137">
        <v>0.66666666666666663</v>
      </c>
      <c r="G13" s="1134" t="s">
        <v>991</v>
      </c>
      <c r="H13" s="1137">
        <v>1</v>
      </c>
      <c r="I13" s="1138" t="s">
        <v>992</v>
      </c>
      <c r="J13" s="1137">
        <v>0</v>
      </c>
      <c r="K13" s="1139" t="s">
        <v>843</v>
      </c>
      <c r="L13" s="1140">
        <f t="shared" si="1"/>
        <v>8</v>
      </c>
      <c r="N13" s="1141" t="s">
        <v>995</v>
      </c>
    </row>
    <row r="14" spans="2:14">
      <c r="B14" s="1134">
        <v>9</v>
      </c>
      <c r="C14" s="1135" t="s">
        <v>917</v>
      </c>
      <c r="D14" s="1136" t="str">
        <f t="shared" si="0"/>
        <v>i</v>
      </c>
      <c r="E14" s="1134" t="s">
        <v>990</v>
      </c>
      <c r="F14" s="1137">
        <v>0</v>
      </c>
      <c r="G14" s="1134" t="s">
        <v>991</v>
      </c>
      <c r="H14" s="1137">
        <v>0.375</v>
      </c>
      <c r="I14" s="1138" t="s">
        <v>992</v>
      </c>
      <c r="J14" s="1137">
        <v>4.1666666666666664E-2</v>
      </c>
      <c r="K14" s="1139" t="s">
        <v>843</v>
      </c>
      <c r="L14" s="1140">
        <f t="shared" si="1"/>
        <v>8</v>
      </c>
      <c r="N14" s="1141" t="s">
        <v>996</v>
      </c>
    </row>
    <row r="15" spans="2:14">
      <c r="B15" s="1134">
        <v>10</v>
      </c>
      <c r="C15" s="1135" t="s">
        <v>997</v>
      </c>
      <c r="D15" s="1136" t="str">
        <f t="shared" si="0"/>
        <v>j</v>
      </c>
      <c r="E15" s="1134" t="s">
        <v>990</v>
      </c>
      <c r="F15" s="1137"/>
      <c r="G15" s="1134" t="s">
        <v>991</v>
      </c>
      <c r="H15" s="1137"/>
      <c r="I15" s="1138" t="s">
        <v>992</v>
      </c>
      <c r="J15" s="1137">
        <v>0</v>
      </c>
      <c r="K15" s="1139" t="s">
        <v>843</v>
      </c>
      <c r="L15" s="1140" t="str">
        <f t="shared" si="1"/>
        <v/>
      </c>
      <c r="N15" s="1141"/>
    </row>
    <row r="16" spans="2:14">
      <c r="B16" s="1134">
        <v>11</v>
      </c>
      <c r="C16" s="1135" t="s">
        <v>998</v>
      </c>
      <c r="D16" s="1136" t="str">
        <f t="shared" si="0"/>
        <v>k</v>
      </c>
      <c r="E16" s="1134" t="s">
        <v>990</v>
      </c>
      <c r="F16" s="1137"/>
      <c r="G16" s="1134" t="s">
        <v>991</v>
      </c>
      <c r="H16" s="1137"/>
      <c r="I16" s="1138" t="s">
        <v>992</v>
      </c>
      <c r="J16" s="1137">
        <v>0</v>
      </c>
      <c r="K16" s="1139" t="s">
        <v>843</v>
      </c>
      <c r="L16" s="1140" t="str">
        <f t="shared" si="1"/>
        <v/>
      </c>
      <c r="N16" s="1141"/>
    </row>
    <row r="17" spans="2:14">
      <c r="B17" s="1134">
        <v>12</v>
      </c>
      <c r="C17" s="1135" t="s">
        <v>999</v>
      </c>
      <c r="D17" s="1136" t="str">
        <f t="shared" si="0"/>
        <v>l</v>
      </c>
      <c r="E17" s="1134" t="s">
        <v>990</v>
      </c>
      <c r="F17" s="1137"/>
      <c r="G17" s="1134" t="s">
        <v>991</v>
      </c>
      <c r="H17" s="1137"/>
      <c r="I17" s="1138" t="s">
        <v>992</v>
      </c>
      <c r="J17" s="1137">
        <v>0</v>
      </c>
      <c r="K17" s="1139" t="s">
        <v>843</v>
      </c>
      <c r="L17" s="1140" t="str">
        <f t="shared" si="1"/>
        <v/>
      </c>
      <c r="N17" s="1141"/>
    </row>
    <row r="18" spans="2:14">
      <c r="B18" s="1134">
        <v>13</v>
      </c>
      <c r="C18" s="1135" t="s">
        <v>1000</v>
      </c>
      <c r="D18" s="1136" t="str">
        <f t="shared" si="0"/>
        <v>m</v>
      </c>
      <c r="E18" s="1134" t="s">
        <v>990</v>
      </c>
      <c r="F18" s="1137"/>
      <c r="G18" s="1134" t="s">
        <v>991</v>
      </c>
      <c r="H18" s="1137"/>
      <c r="I18" s="1138" t="s">
        <v>992</v>
      </c>
      <c r="J18" s="1137">
        <v>0</v>
      </c>
      <c r="K18" s="1139" t="s">
        <v>843</v>
      </c>
      <c r="L18" s="1140" t="str">
        <f t="shared" si="1"/>
        <v/>
      </c>
      <c r="N18" s="1141"/>
    </row>
    <row r="19" spans="2:14">
      <c r="B19" s="1134">
        <v>14</v>
      </c>
      <c r="C19" s="1135" t="s">
        <v>1001</v>
      </c>
      <c r="D19" s="1136" t="str">
        <f t="shared" si="0"/>
        <v>n</v>
      </c>
      <c r="E19" s="1134" t="s">
        <v>990</v>
      </c>
      <c r="F19" s="1137"/>
      <c r="G19" s="1134" t="s">
        <v>991</v>
      </c>
      <c r="H19" s="1137"/>
      <c r="I19" s="1138" t="s">
        <v>992</v>
      </c>
      <c r="J19" s="1137">
        <v>0</v>
      </c>
      <c r="K19" s="1139" t="s">
        <v>843</v>
      </c>
      <c r="L19" s="1140" t="str">
        <f t="shared" si="1"/>
        <v/>
      </c>
      <c r="N19" s="1141"/>
    </row>
    <row r="20" spans="2:14">
      <c r="B20" s="1134">
        <v>15</v>
      </c>
      <c r="C20" s="1135" t="s">
        <v>1002</v>
      </c>
      <c r="D20" s="1136" t="str">
        <f t="shared" si="0"/>
        <v>o</v>
      </c>
      <c r="E20" s="1134" t="s">
        <v>990</v>
      </c>
      <c r="F20" s="1137"/>
      <c r="G20" s="1134" t="s">
        <v>991</v>
      </c>
      <c r="H20" s="1137"/>
      <c r="I20" s="1138" t="s">
        <v>992</v>
      </c>
      <c r="J20" s="1137">
        <v>0</v>
      </c>
      <c r="K20" s="1139" t="s">
        <v>843</v>
      </c>
      <c r="L20" s="1140" t="str">
        <f t="shared" si="1"/>
        <v/>
      </c>
      <c r="N20" s="1141"/>
    </row>
    <row r="21" spans="2:14">
      <c r="B21" s="1134">
        <v>16</v>
      </c>
      <c r="C21" s="1135" t="s">
        <v>1003</v>
      </c>
      <c r="D21" s="1136" t="str">
        <f t="shared" si="0"/>
        <v>p</v>
      </c>
      <c r="E21" s="1134" t="s">
        <v>990</v>
      </c>
      <c r="F21" s="1137"/>
      <c r="G21" s="1134" t="s">
        <v>991</v>
      </c>
      <c r="H21" s="1137"/>
      <c r="I21" s="1138" t="s">
        <v>992</v>
      </c>
      <c r="J21" s="1137">
        <v>0</v>
      </c>
      <c r="K21" s="1139" t="s">
        <v>843</v>
      </c>
      <c r="L21" s="1140" t="str">
        <f t="shared" si="1"/>
        <v/>
      </c>
      <c r="N21" s="1141"/>
    </row>
    <row r="22" spans="2:14">
      <c r="B22" s="1134">
        <v>17</v>
      </c>
      <c r="C22" s="1135" t="s">
        <v>1004</v>
      </c>
      <c r="D22" s="1136" t="str">
        <f t="shared" si="0"/>
        <v>q</v>
      </c>
      <c r="E22" s="1134" t="s">
        <v>990</v>
      </c>
      <c r="F22" s="1137"/>
      <c r="G22" s="1134" t="s">
        <v>991</v>
      </c>
      <c r="H22" s="1137"/>
      <c r="I22" s="1138" t="s">
        <v>992</v>
      </c>
      <c r="J22" s="1137">
        <v>0</v>
      </c>
      <c r="K22" s="1139" t="s">
        <v>843</v>
      </c>
      <c r="L22" s="1140" t="str">
        <f t="shared" si="1"/>
        <v/>
      </c>
      <c r="N22" s="1141"/>
    </row>
    <row r="23" spans="2:14">
      <c r="B23" s="1134">
        <v>18</v>
      </c>
      <c r="C23" s="1135" t="s">
        <v>1005</v>
      </c>
      <c r="D23" s="1136" t="str">
        <f t="shared" si="0"/>
        <v>r</v>
      </c>
      <c r="E23" s="1134" t="s">
        <v>990</v>
      </c>
      <c r="F23" s="1142"/>
      <c r="G23" s="1134" t="s">
        <v>991</v>
      </c>
      <c r="H23" s="1142"/>
      <c r="I23" s="1138" t="s">
        <v>992</v>
      </c>
      <c r="J23" s="1142"/>
      <c r="K23" s="1139" t="s">
        <v>843</v>
      </c>
      <c r="L23" s="1135">
        <v>1</v>
      </c>
      <c r="N23" s="1141"/>
    </row>
    <row r="24" spans="2:14">
      <c r="B24" s="1134">
        <v>19</v>
      </c>
      <c r="C24" s="1135" t="s">
        <v>1006</v>
      </c>
      <c r="D24" s="1136" t="str">
        <f t="shared" si="0"/>
        <v>s</v>
      </c>
      <c r="E24" s="1134" t="s">
        <v>990</v>
      </c>
      <c r="F24" s="1142"/>
      <c r="G24" s="1134" t="s">
        <v>991</v>
      </c>
      <c r="H24" s="1142"/>
      <c r="I24" s="1138" t="s">
        <v>992</v>
      </c>
      <c r="J24" s="1142"/>
      <c r="K24" s="1139" t="s">
        <v>843</v>
      </c>
      <c r="L24" s="1135">
        <v>2</v>
      </c>
      <c r="N24" s="1141"/>
    </row>
    <row r="25" spans="2:14">
      <c r="B25" s="1134">
        <v>20</v>
      </c>
      <c r="C25" s="1135" t="s">
        <v>1007</v>
      </c>
      <c r="D25" s="1136" t="str">
        <f t="shared" si="0"/>
        <v>t</v>
      </c>
      <c r="E25" s="1134" t="s">
        <v>990</v>
      </c>
      <c r="F25" s="1142"/>
      <c r="G25" s="1134" t="s">
        <v>991</v>
      </c>
      <c r="H25" s="1142"/>
      <c r="I25" s="1138" t="s">
        <v>992</v>
      </c>
      <c r="J25" s="1142"/>
      <c r="K25" s="1139" t="s">
        <v>843</v>
      </c>
      <c r="L25" s="1135">
        <v>3</v>
      </c>
      <c r="N25" s="1141"/>
    </row>
    <row r="26" spans="2:14">
      <c r="B26" s="1134">
        <v>21</v>
      </c>
      <c r="C26" s="1135" t="s">
        <v>1008</v>
      </c>
      <c r="D26" s="1136" t="str">
        <f t="shared" si="0"/>
        <v>u</v>
      </c>
      <c r="E26" s="1134" t="s">
        <v>990</v>
      </c>
      <c r="F26" s="1142"/>
      <c r="G26" s="1134" t="s">
        <v>991</v>
      </c>
      <c r="H26" s="1142"/>
      <c r="I26" s="1138" t="s">
        <v>992</v>
      </c>
      <c r="J26" s="1142"/>
      <c r="K26" s="1139" t="s">
        <v>843</v>
      </c>
      <c r="L26" s="1135">
        <v>4</v>
      </c>
      <c r="N26" s="1141"/>
    </row>
    <row r="27" spans="2:14">
      <c r="B27" s="1134">
        <v>22</v>
      </c>
      <c r="C27" s="1135" t="s">
        <v>1009</v>
      </c>
      <c r="D27" s="1136" t="str">
        <f t="shared" si="0"/>
        <v>v</v>
      </c>
      <c r="E27" s="1134" t="s">
        <v>990</v>
      </c>
      <c r="F27" s="1142"/>
      <c r="G27" s="1134" t="s">
        <v>991</v>
      </c>
      <c r="H27" s="1142"/>
      <c r="I27" s="1138" t="s">
        <v>992</v>
      </c>
      <c r="J27" s="1142"/>
      <c r="K27" s="1139" t="s">
        <v>843</v>
      </c>
      <c r="L27" s="1135">
        <v>5</v>
      </c>
      <c r="N27" s="1141"/>
    </row>
    <row r="28" spans="2:14">
      <c r="B28" s="1134">
        <v>23</v>
      </c>
      <c r="C28" s="1135" t="s">
        <v>1010</v>
      </c>
      <c r="D28" s="1136" t="str">
        <f t="shared" si="0"/>
        <v>w</v>
      </c>
      <c r="E28" s="1134" t="s">
        <v>990</v>
      </c>
      <c r="F28" s="1142"/>
      <c r="G28" s="1134" t="s">
        <v>991</v>
      </c>
      <c r="H28" s="1142"/>
      <c r="I28" s="1138" t="s">
        <v>992</v>
      </c>
      <c r="J28" s="1142"/>
      <c r="K28" s="1139" t="s">
        <v>843</v>
      </c>
      <c r="L28" s="1135">
        <v>6</v>
      </c>
      <c r="N28" s="1141"/>
    </row>
    <row r="29" spans="2:14">
      <c r="B29" s="1134">
        <v>24</v>
      </c>
      <c r="C29" s="1135" t="s">
        <v>1011</v>
      </c>
      <c r="D29" s="1136" t="str">
        <f t="shared" si="0"/>
        <v>x</v>
      </c>
      <c r="E29" s="1134" t="s">
        <v>990</v>
      </c>
      <c r="F29" s="1142"/>
      <c r="G29" s="1134" t="s">
        <v>991</v>
      </c>
      <c r="H29" s="1142"/>
      <c r="I29" s="1138" t="s">
        <v>992</v>
      </c>
      <c r="J29" s="1142"/>
      <c r="K29" s="1139" t="s">
        <v>843</v>
      </c>
      <c r="L29" s="1135">
        <v>7</v>
      </c>
      <c r="N29" s="1141"/>
    </row>
    <row r="30" spans="2:14">
      <c r="B30" s="1134">
        <v>25</v>
      </c>
      <c r="C30" s="1135" t="s">
        <v>1012</v>
      </c>
      <c r="D30" s="1136" t="str">
        <f t="shared" si="0"/>
        <v>y</v>
      </c>
      <c r="E30" s="1134" t="s">
        <v>990</v>
      </c>
      <c r="F30" s="1142"/>
      <c r="G30" s="1134" t="s">
        <v>991</v>
      </c>
      <c r="H30" s="1142"/>
      <c r="I30" s="1138" t="s">
        <v>992</v>
      </c>
      <c r="J30" s="1142"/>
      <c r="K30" s="1139" t="s">
        <v>843</v>
      </c>
      <c r="L30" s="1135">
        <v>8</v>
      </c>
      <c r="N30" s="1141"/>
    </row>
    <row r="31" spans="2:14">
      <c r="B31" s="1134">
        <v>26</v>
      </c>
      <c r="C31" s="1135" t="s">
        <v>1013</v>
      </c>
      <c r="D31" s="1136" t="str">
        <f t="shared" si="0"/>
        <v>z</v>
      </c>
      <c r="E31" s="1134" t="s">
        <v>990</v>
      </c>
      <c r="F31" s="1142"/>
      <c r="G31" s="1134" t="s">
        <v>991</v>
      </c>
      <c r="H31" s="1142"/>
      <c r="I31" s="1138" t="s">
        <v>992</v>
      </c>
      <c r="J31" s="1142"/>
      <c r="K31" s="1139" t="s">
        <v>843</v>
      </c>
      <c r="L31" s="1135">
        <v>1</v>
      </c>
      <c r="N31" s="1141"/>
    </row>
    <row r="32" spans="2:14">
      <c r="B32" s="1134">
        <v>27</v>
      </c>
      <c r="C32" s="1135" t="s">
        <v>1011</v>
      </c>
      <c r="D32" s="1136" t="str">
        <f t="shared" si="0"/>
        <v>x</v>
      </c>
      <c r="E32" s="1134" t="s">
        <v>990</v>
      </c>
      <c r="F32" s="1142"/>
      <c r="G32" s="1134" t="s">
        <v>991</v>
      </c>
      <c r="H32" s="1142"/>
      <c r="I32" s="1138" t="s">
        <v>992</v>
      </c>
      <c r="J32" s="1142"/>
      <c r="K32" s="1139" t="s">
        <v>843</v>
      </c>
      <c r="L32" s="1135">
        <v>2</v>
      </c>
      <c r="N32" s="1141"/>
    </row>
    <row r="33" spans="2:14">
      <c r="B33" s="1134">
        <v>28</v>
      </c>
      <c r="C33" s="1135" t="s">
        <v>1014</v>
      </c>
      <c r="D33" s="1136" t="str">
        <f t="shared" si="0"/>
        <v>aa</v>
      </c>
      <c r="E33" s="1134" t="s">
        <v>990</v>
      </c>
      <c r="F33" s="1142"/>
      <c r="G33" s="1134" t="s">
        <v>991</v>
      </c>
      <c r="H33" s="1142"/>
      <c r="I33" s="1138" t="s">
        <v>992</v>
      </c>
      <c r="J33" s="1142"/>
      <c r="K33" s="1139" t="s">
        <v>843</v>
      </c>
      <c r="L33" s="1135">
        <v>3</v>
      </c>
      <c r="N33" s="1141"/>
    </row>
    <row r="34" spans="2:14">
      <c r="B34" s="1134">
        <v>29</v>
      </c>
      <c r="C34" s="1135" t="s">
        <v>1015</v>
      </c>
      <c r="D34" s="1136" t="str">
        <f t="shared" si="0"/>
        <v>ab</v>
      </c>
      <c r="E34" s="1134" t="s">
        <v>990</v>
      </c>
      <c r="F34" s="1142"/>
      <c r="G34" s="1134" t="s">
        <v>991</v>
      </c>
      <c r="H34" s="1142"/>
      <c r="I34" s="1138" t="s">
        <v>992</v>
      </c>
      <c r="J34" s="1142"/>
      <c r="K34" s="1139" t="s">
        <v>843</v>
      </c>
      <c r="L34" s="1135">
        <v>4</v>
      </c>
      <c r="N34" s="1141"/>
    </row>
    <row r="35" spans="2:14">
      <c r="B35" s="1134">
        <v>30</v>
      </c>
      <c r="C35" s="1135" t="s">
        <v>1016</v>
      </c>
      <c r="D35" s="1136" t="str">
        <f t="shared" si="0"/>
        <v>ac</v>
      </c>
      <c r="E35" s="1134" t="s">
        <v>990</v>
      </c>
      <c r="F35" s="1142"/>
      <c r="G35" s="1134" t="s">
        <v>991</v>
      </c>
      <c r="H35" s="1142"/>
      <c r="I35" s="1138" t="s">
        <v>992</v>
      </c>
      <c r="J35" s="1142"/>
      <c r="K35" s="1139" t="s">
        <v>843</v>
      </c>
      <c r="L35" s="1135">
        <v>5</v>
      </c>
      <c r="N35" s="1141"/>
    </row>
    <row r="36" spans="2:14">
      <c r="B36" s="1134">
        <v>31</v>
      </c>
      <c r="C36" s="1135" t="s">
        <v>1017</v>
      </c>
      <c r="D36" s="1136" t="str">
        <f t="shared" si="0"/>
        <v>ad</v>
      </c>
      <c r="E36" s="1134" t="s">
        <v>990</v>
      </c>
      <c r="F36" s="1142"/>
      <c r="G36" s="1134" t="s">
        <v>991</v>
      </c>
      <c r="H36" s="1142"/>
      <c r="I36" s="1138" t="s">
        <v>992</v>
      </c>
      <c r="J36" s="1142"/>
      <c r="K36" s="1139" t="s">
        <v>843</v>
      </c>
      <c r="L36" s="1135">
        <v>6</v>
      </c>
      <c r="N36" s="1141"/>
    </row>
    <row r="37" spans="2:14">
      <c r="B37" s="1134">
        <v>32</v>
      </c>
      <c r="C37" s="1135" t="s">
        <v>1018</v>
      </c>
      <c r="D37" s="1136" t="str">
        <f t="shared" si="0"/>
        <v>ae</v>
      </c>
      <c r="E37" s="1134" t="s">
        <v>990</v>
      </c>
      <c r="F37" s="1142"/>
      <c r="G37" s="1134" t="s">
        <v>991</v>
      </c>
      <c r="H37" s="1142"/>
      <c r="I37" s="1138" t="s">
        <v>992</v>
      </c>
      <c r="J37" s="1142"/>
      <c r="K37" s="1139" t="s">
        <v>843</v>
      </c>
      <c r="L37" s="1135">
        <v>7</v>
      </c>
      <c r="N37" s="1141"/>
    </row>
    <row r="38" spans="2:14">
      <c r="B38" s="1134">
        <v>33</v>
      </c>
      <c r="C38" s="1135" t="s">
        <v>1019</v>
      </c>
      <c r="D38" s="1136" t="str">
        <f t="shared" si="0"/>
        <v>af</v>
      </c>
      <c r="E38" s="1134" t="s">
        <v>990</v>
      </c>
      <c r="F38" s="1142"/>
      <c r="G38" s="1134" t="s">
        <v>991</v>
      </c>
      <c r="H38" s="1142"/>
      <c r="I38" s="1138" t="s">
        <v>992</v>
      </c>
      <c r="J38" s="1142"/>
      <c r="K38" s="1139" t="s">
        <v>843</v>
      </c>
      <c r="L38" s="1135">
        <v>8</v>
      </c>
      <c r="N38" s="1141"/>
    </row>
    <row r="39" spans="2:14">
      <c r="B39" s="1134">
        <v>34</v>
      </c>
      <c r="C39" s="1143" t="s">
        <v>1020</v>
      </c>
      <c r="D39" s="1136"/>
      <c r="E39" s="1134" t="s">
        <v>990</v>
      </c>
      <c r="F39" s="1137">
        <v>0.29166666666666669</v>
      </c>
      <c r="G39" s="1134" t="s">
        <v>991</v>
      </c>
      <c r="H39" s="1137">
        <v>0.39583333333333331</v>
      </c>
      <c r="I39" s="1138" t="s">
        <v>992</v>
      </c>
      <c r="J39" s="1137">
        <v>0</v>
      </c>
      <c r="K39" s="1139" t="s">
        <v>843</v>
      </c>
      <c r="L39" s="1140">
        <f t="shared" ref="L39:L40" si="2">IF(OR(F39="",H39=""),"",(H39+IF(F39&gt;H39,1,0)-F39-J39)*24)</f>
        <v>2.4999999999999991</v>
      </c>
      <c r="N39" s="1141"/>
    </row>
    <row r="40" spans="2:14">
      <c r="B40" s="1134"/>
      <c r="C40" s="1144" t="s">
        <v>960</v>
      </c>
      <c r="D40" s="1136"/>
      <c r="E40" s="1134" t="s">
        <v>990</v>
      </c>
      <c r="F40" s="1137">
        <v>0.6875</v>
      </c>
      <c r="G40" s="1134" t="s">
        <v>991</v>
      </c>
      <c r="H40" s="1137">
        <v>0.83333333333333337</v>
      </c>
      <c r="I40" s="1138" t="s">
        <v>992</v>
      </c>
      <c r="J40" s="1137">
        <v>0</v>
      </c>
      <c r="K40" s="1139" t="s">
        <v>843</v>
      </c>
      <c r="L40" s="1140">
        <f t="shared" si="2"/>
        <v>3.5000000000000009</v>
      </c>
      <c r="N40" s="1141"/>
    </row>
    <row r="41" spans="2:14">
      <c r="B41" s="1134"/>
      <c r="C41" s="1145" t="s">
        <v>960</v>
      </c>
      <c r="D41" s="1136" t="str">
        <f>C39</f>
        <v>ag</v>
      </c>
      <c r="E41" s="1134" t="s">
        <v>990</v>
      </c>
      <c r="F41" s="1137" t="s">
        <v>960</v>
      </c>
      <c r="G41" s="1134" t="s">
        <v>991</v>
      </c>
      <c r="H41" s="1137" t="s">
        <v>960</v>
      </c>
      <c r="I41" s="1138" t="s">
        <v>992</v>
      </c>
      <c r="J41" s="1137" t="s">
        <v>960</v>
      </c>
      <c r="K41" s="1139" t="s">
        <v>843</v>
      </c>
      <c r="L41" s="1140">
        <f>IF(OR(L39="",L40=""),"",L39+L40)</f>
        <v>6</v>
      </c>
      <c r="N41" s="1141" t="s">
        <v>1021</v>
      </c>
    </row>
    <row r="42" spans="2:14">
      <c r="B42" s="1134"/>
      <c r="C42" s="1143" t="s">
        <v>1022</v>
      </c>
      <c r="D42" s="1136"/>
      <c r="E42" s="1134" t="s">
        <v>990</v>
      </c>
      <c r="F42" s="1137"/>
      <c r="G42" s="1134" t="s">
        <v>991</v>
      </c>
      <c r="H42" s="1137"/>
      <c r="I42" s="1138" t="s">
        <v>992</v>
      </c>
      <c r="J42" s="1137">
        <v>0</v>
      </c>
      <c r="K42" s="1139" t="s">
        <v>843</v>
      </c>
      <c r="L42" s="1140" t="str">
        <f t="shared" ref="L42:L43" si="3">IF(OR(F42="",H42=""),"",(H42+IF(F42&gt;H42,1,0)-F42-J42)*24)</f>
        <v/>
      </c>
      <c r="N42" s="1141"/>
    </row>
    <row r="43" spans="2:14">
      <c r="B43" s="1134">
        <v>35</v>
      </c>
      <c r="C43" s="1144" t="s">
        <v>960</v>
      </c>
      <c r="D43" s="1136"/>
      <c r="E43" s="1134" t="s">
        <v>990</v>
      </c>
      <c r="F43" s="1137"/>
      <c r="G43" s="1134" t="s">
        <v>991</v>
      </c>
      <c r="H43" s="1137"/>
      <c r="I43" s="1138" t="s">
        <v>992</v>
      </c>
      <c r="J43" s="1137">
        <v>0</v>
      </c>
      <c r="K43" s="1139" t="s">
        <v>843</v>
      </c>
      <c r="L43" s="1140" t="str">
        <f t="shared" si="3"/>
        <v/>
      </c>
      <c r="N43" s="1141"/>
    </row>
    <row r="44" spans="2:14">
      <c r="B44" s="1134"/>
      <c r="C44" s="1145" t="s">
        <v>960</v>
      </c>
      <c r="D44" s="1136" t="str">
        <f>C42</f>
        <v>ah</v>
      </c>
      <c r="E44" s="1134" t="s">
        <v>990</v>
      </c>
      <c r="F44" s="1137" t="s">
        <v>960</v>
      </c>
      <c r="G44" s="1134" t="s">
        <v>991</v>
      </c>
      <c r="H44" s="1137" t="s">
        <v>960</v>
      </c>
      <c r="I44" s="1138" t="s">
        <v>992</v>
      </c>
      <c r="J44" s="1137" t="s">
        <v>960</v>
      </c>
      <c r="K44" s="1139" t="s">
        <v>843</v>
      </c>
      <c r="L44" s="1140" t="str">
        <f>IF(OR(L42="",L43=""),"",L42+L43)</f>
        <v/>
      </c>
      <c r="N44" s="1141" t="s">
        <v>1023</v>
      </c>
    </row>
    <row r="45" spans="2:14">
      <c r="B45" s="1134"/>
      <c r="C45" s="1143" t="s">
        <v>1024</v>
      </c>
      <c r="D45" s="1136"/>
      <c r="E45" s="1134" t="s">
        <v>990</v>
      </c>
      <c r="F45" s="1137"/>
      <c r="G45" s="1134" t="s">
        <v>991</v>
      </c>
      <c r="H45" s="1137"/>
      <c r="I45" s="1138" t="s">
        <v>992</v>
      </c>
      <c r="J45" s="1137">
        <v>0</v>
      </c>
      <c r="K45" s="1139" t="s">
        <v>843</v>
      </c>
      <c r="L45" s="1140" t="str">
        <f t="shared" ref="L45:L46" si="4">IF(OR(F45="",H45=""),"",(H45+IF(F45&gt;H45,1,0)-F45-J45)*24)</f>
        <v/>
      </c>
      <c r="N45" s="1141"/>
    </row>
    <row r="46" spans="2:14">
      <c r="B46" s="1134">
        <v>36</v>
      </c>
      <c r="C46" s="1144" t="s">
        <v>960</v>
      </c>
      <c r="D46" s="1136"/>
      <c r="E46" s="1134" t="s">
        <v>990</v>
      </c>
      <c r="F46" s="1137"/>
      <c r="G46" s="1134" t="s">
        <v>991</v>
      </c>
      <c r="H46" s="1137"/>
      <c r="I46" s="1138" t="s">
        <v>992</v>
      </c>
      <c r="J46" s="1137">
        <v>0</v>
      </c>
      <c r="K46" s="1139" t="s">
        <v>843</v>
      </c>
      <c r="L46" s="1140" t="str">
        <f t="shared" si="4"/>
        <v/>
      </c>
      <c r="N46" s="1141"/>
    </row>
    <row r="47" spans="2:14">
      <c r="B47" s="1134"/>
      <c r="C47" s="1145" t="s">
        <v>960</v>
      </c>
      <c r="D47" s="1136" t="str">
        <f>C45</f>
        <v>ai</v>
      </c>
      <c r="E47" s="1134" t="s">
        <v>990</v>
      </c>
      <c r="F47" s="1137" t="s">
        <v>960</v>
      </c>
      <c r="G47" s="1134" t="s">
        <v>991</v>
      </c>
      <c r="H47" s="1137" t="s">
        <v>960</v>
      </c>
      <c r="I47" s="1138" t="s">
        <v>992</v>
      </c>
      <c r="J47" s="1137" t="s">
        <v>960</v>
      </c>
      <c r="K47" s="1139" t="s">
        <v>843</v>
      </c>
      <c r="L47" s="1140" t="str">
        <f>IF(OR(L45="",L46=""),"",L45+L46)</f>
        <v/>
      </c>
      <c r="N47" s="1141" t="s">
        <v>1023</v>
      </c>
    </row>
    <row r="49" spans="3:4">
      <c r="C49" s="1130" t="s">
        <v>1025</v>
      </c>
      <c r="D49" s="1130"/>
    </row>
    <row r="50" spans="3:4">
      <c r="C50" s="1130" t="s">
        <v>1026</v>
      </c>
      <c r="D50" s="1130"/>
    </row>
    <row r="51" spans="3:4">
      <c r="C51" s="1130" t="s">
        <v>1027</v>
      </c>
      <c r="D51" s="1130"/>
    </row>
    <row r="52" spans="3:4">
      <c r="C52" s="1130" t="s">
        <v>1028</v>
      </c>
      <c r="D52" s="1130"/>
    </row>
  </sheetData>
  <sheetProtection sheet="1" insertRows="0" deleteRows="0"/>
  <mergeCells count="2">
    <mergeCell ref="F4:L4"/>
    <mergeCell ref="N4:N5"/>
  </mergeCells>
  <phoneticPr fontId="19"/>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A0162-8CAC-45A6-990B-7982C11DCAFF}">
  <sheetPr>
    <pageSetUpPr fitToPage="1"/>
  </sheetPr>
  <dimension ref="B1:L56"/>
  <sheetViews>
    <sheetView workbookViewId="0"/>
  </sheetViews>
  <sheetFormatPr defaultColWidth="10" defaultRowHeight="18"/>
  <cols>
    <col min="1" max="1" width="2.109375" style="1146" customWidth="1"/>
    <col min="2" max="2" width="12.77734375" style="1146" customWidth="1"/>
    <col min="3" max="12" width="45.109375" style="1146" customWidth="1"/>
    <col min="13" max="16384" width="10" style="1146"/>
  </cols>
  <sheetData>
    <row r="1" spans="2:4">
      <c r="B1" s="1149" t="s">
        <v>1098</v>
      </c>
      <c r="C1" s="1149"/>
      <c r="D1" s="1149"/>
    </row>
    <row r="2" spans="2:4">
      <c r="B2" s="1149"/>
      <c r="C2" s="1149"/>
      <c r="D2" s="1149"/>
    </row>
    <row r="3" spans="2:4">
      <c r="B3" s="1154" t="s">
        <v>863</v>
      </c>
      <c r="C3" s="1154" t="s">
        <v>1099</v>
      </c>
      <c r="D3" s="1149"/>
    </row>
    <row r="4" spans="2:4">
      <c r="B4" s="1163">
        <v>1</v>
      </c>
      <c r="C4" s="1164" t="s">
        <v>1029</v>
      </c>
      <c r="D4" s="1149"/>
    </row>
    <row r="5" spans="2:4">
      <c r="B5" s="1163">
        <v>2</v>
      </c>
      <c r="C5" s="1164" t="s">
        <v>842</v>
      </c>
      <c r="D5" s="1149"/>
    </row>
    <row r="6" spans="2:4">
      <c r="B6" s="1163">
        <v>3</v>
      </c>
      <c r="C6" s="1164" t="s">
        <v>1100</v>
      </c>
      <c r="D6" s="1149"/>
    </row>
    <row r="7" spans="2:4">
      <c r="B7" s="1163">
        <v>4</v>
      </c>
      <c r="C7" s="1164" t="s">
        <v>1101</v>
      </c>
      <c r="D7" s="1149"/>
    </row>
    <row r="8" spans="2:4">
      <c r="B8" s="1163">
        <v>5</v>
      </c>
      <c r="C8" s="1164" t="s">
        <v>1102</v>
      </c>
      <c r="D8" s="1149"/>
    </row>
    <row r="9" spans="2:4">
      <c r="B9" s="1163">
        <v>6</v>
      </c>
      <c r="C9" s="1164" t="s">
        <v>1103</v>
      </c>
    </row>
    <row r="10" spans="2:4">
      <c r="B10" s="1163">
        <v>7</v>
      </c>
      <c r="C10" s="1164" t="s">
        <v>1104</v>
      </c>
      <c r="D10" s="1149"/>
    </row>
    <row r="11" spans="2:4">
      <c r="B11" s="1163">
        <v>8</v>
      </c>
      <c r="C11" s="1164" t="s">
        <v>1105</v>
      </c>
      <c r="D11" s="1149"/>
    </row>
    <row r="12" spans="2:4">
      <c r="B12" s="1163">
        <v>9</v>
      </c>
      <c r="C12" s="1164" t="s">
        <v>1106</v>
      </c>
      <c r="D12" s="1149"/>
    </row>
    <row r="13" spans="2:4">
      <c r="B13" s="1163">
        <v>10</v>
      </c>
      <c r="C13" s="1164" t="s">
        <v>1107</v>
      </c>
      <c r="D13" s="1149"/>
    </row>
    <row r="14" spans="2:4">
      <c r="B14" s="1163">
        <v>11</v>
      </c>
      <c r="C14" s="1164" t="s">
        <v>1108</v>
      </c>
      <c r="D14" s="1149"/>
    </row>
    <row r="15" spans="2:4">
      <c r="B15" s="1163">
        <v>12</v>
      </c>
      <c r="C15" s="1164" t="s">
        <v>1109</v>
      </c>
      <c r="D15" s="1149"/>
    </row>
    <row r="16" spans="2:4">
      <c r="B16" s="1163">
        <v>13</v>
      </c>
      <c r="C16" s="1164" t="s">
        <v>1109</v>
      </c>
      <c r="D16" s="1149"/>
    </row>
    <row r="17" spans="2:12">
      <c r="B17" s="1163">
        <v>14</v>
      </c>
      <c r="C17" s="1164" t="s">
        <v>1109</v>
      </c>
      <c r="D17" s="1149"/>
    </row>
    <row r="19" spans="2:12">
      <c r="B19" s="1149" t="s">
        <v>1110</v>
      </c>
    </row>
    <row r="20" spans="2:12" ht="18.600000000000001" thickBot="1"/>
    <row r="21" spans="2:12" ht="20.399999999999999" thickBot="1">
      <c r="B21" s="1165" t="s">
        <v>1052</v>
      </c>
      <c r="C21" s="1166" t="s">
        <v>878</v>
      </c>
      <c r="D21" s="1167" t="s">
        <v>886</v>
      </c>
      <c r="E21" s="1167" t="s">
        <v>890</v>
      </c>
      <c r="F21" s="1167" t="s">
        <v>906</v>
      </c>
      <c r="G21" s="1167" t="s">
        <v>913</v>
      </c>
      <c r="H21" s="1168" t="s">
        <v>899</v>
      </c>
      <c r="I21" s="1168" t="s">
        <v>892</v>
      </c>
      <c r="J21" s="1168" t="s">
        <v>902</v>
      </c>
      <c r="K21" s="1168" t="s">
        <v>1109</v>
      </c>
      <c r="L21" s="1169" t="s">
        <v>1109</v>
      </c>
    </row>
    <row r="22" spans="2:12" ht="19.8">
      <c r="B22" s="1170" t="s">
        <v>1111</v>
      </c>
      <c r="C22" s="1171" t="s">
        <v>880</v>
      </c>
      <c r="D22" s="1172" t="s">
        <v>886</v>
      </c>
      <c r="E22" s="1172" t="s">
        <v>880</v>
      </c>
      <c r="F22" s="1172" t="s">
        <v>907</v>
      </c>
      <c r="G22" s="1172" t="s">
        <v>914</v>
      </c>
      <c r="H22" s="1173" t="s">
        <v>900</v>
      </c>
      <c r="I22" s="1173" t="s">
        <v>1112</v>
      </c>
      <c r="J22" s="1173" t="s">
        <v>902</v>
      </c>
      <c r="K22" s="1173"/>
      <c r="L22" s="1174"/>
    </row>
    <row r="23" spans="2:12" ht="19.8">
      <c r="B23" s="1175"/>
      <c r="C23" s="1176" t="s">
        <v>1113</v>
      </c>
      <c r="D23" s="1177" t="s">
        <v>1109</v>
      </c>
      <c r="E23" s="1177" t="s">
        <v>1114</v>
      </c>
      <c r="F23" s="1177" t="s">
        <v>1115</v>
      </c>
      <c r="G23" s="1177" t="s">
        <v>1109</v>
      </c>
      <c r="H23" s="1178" t="s">
        <v>899</v>
      </c>
      <c r="I23" s="1178" t="s">
        <v>1116</v>
      </c>
      <c r="J23" s="1177" t="s">
        <v>1109</v>
      </c>
      <c r="K23" s="1178"/>
      <c r="L23" s="1179"/>
    </row>
    <row r="24" spans="2:12" ht="19.8">
      <c r="B24" s="1175"/>
      <c r="C24" s="1176" t="s">
        <v>1117</v>
      </c>
      <c r="D24" s="1177" t="s">
        <v>1109</v>
      </c>
      <c r="E24" s="1177" t="s">
        <v>1118</v>
      </c>
      <c r="F24" s="1177" t="s">
        <v>1109</v>
      </c>
      <c r="G24" s="1177" t="s">
        <v>1109</v>
      </c>
      <c r="H24" s="1177" t="s">
        <v>1109</v>
      </c>
      <c r="I24" s="1178" t="s">
        <v>1119</v>
      </c>
      <c r="J24" s="1177" t="s">
        <v>1109</v>
      </c>
      <c r="K24" s="1178"/>
      <c r="L24" s="1179"/>
    </row>
    <row r="25" spans="2:12" ht="19.8">
      <c r="B25" s="1175"/>
      <c r="C25" s="1176" t="s">
        <v>1109</v>
      </c>
      <c r="D25" s="1177" t="s">
        <v>1109</v>
      </c>
      <c r="E25" s="1177" t="s">
        <v>1109</v>
      </c>
      <c r="F25" s="1177" t="s">
        <v>1109</v>
      </c>
      <c r="G25" s="1177" t="s">
        <v>1109</v>
      </c>
      <c r="H25" s="1177" t="s">
        <v>1109</v>
      </c>
      <c r="I25" s="1178" t="s">
        <v>894</v>
      </c>
      <c r="J25" s="1177" t="s">
        <v>1109</v>
      </c>
      <c r="K25" s="1178"/>
      <c r="L25" s="1179"/>
    </row>
    <row r="26" spans="2:12" ht="19.8">
      <c r="B26" s="1175"/>
      <c r="C26" s="1180" t="s">
        <v>1109</v>
      </c>
      <c r="D26" s="1177" t="s">
        <v>1109</v>
      </c>
      <c r="E26" s="1177" t="s">
        <v>1109</v>
      </c>
      <c r="F26" s="1177" t="s">
        <v>1109</v>
      </c>
      <c r="G26" s="1177" t="s">
        <v>1109</v>
      </c>
      <c r="H26" s="1177" t="s">
        <v>1109</v>
      </c>
      <c r="I26" s="1178" t="s">
        <v>1115</v>
      </c>
      <c r="J26" s="1177" t="s">
        <v>1109</v>
      </c>
      <c r="K26" s="1178"/>
      <c r="L26" s="1179"/>
    </row>
    <row r="27" spans="2:12" ht="19.8">
      <c r="B27" s="1175"/>
      <c r="C27" s="1180" t="s">
        <v>1109</v>
      </c>
      <c r="D27" s="1177" t="s">
        <v>1109</v>
      </c>
      <c r="E27" s="1177" t="s">
        <v>1109</v>
      </c>
      <c r="F27" s="1177" t="s">
        <v>1109</v>
      </c>
      <c r="G27" s="1177" t="s">
        <v>1109</v>
      </c>
      <c r="H27" s="1177" t="s">
        <v>1109</v>
      </c>
      <c r="I27" s="1178" t="s">
        <v>1120</v>
      </c>
      <c r="J27" s="1177" t="s">
        <v>1109</v>
      </c>
      <c r="K27" s="1178"/>
      <c r="L27" s="1179"/>
    </row>
    <row r="28" spans="2:12" ht="19.8">
      <c r="B28" s="1175"/>
      <c r="C28" s="1180" t="s">
        <v>1109</v>
      </c>
      <c r="D28" s="1177" t="s">
        <v>1109</v>
      </c>
      <c r="E28" s="1177" t="s">
        <v>1109</v>
      </c>
      <c r="F28" s="1177" t="s">
        <v>1109</v>
      </c>
      <c r="G28" s="1177" t="s">
        <v>1109</v>
      </c>
      <c r="H28" s="1177" t="s">
        <v>1109</v>
      </c>
      <c r="I28" s="1178" t="s">
        <v>1121</v>
      </c>
      <c r="J28" s="1177" t="s">
        <v>1109</v>
      </c>
      <c r="K28" s="1178"/>
      <c r="L28" s="1179"/>
    </row>
    <row r="29" spans="2:12" ht="19.8">
      <c r="B29" s="1175"/>
      <c r="C29" s="1180" t="s">
        <v>1109</v>
      </c>
      <c r="D29" s="1177" t="s">
        <v>1109</v>
      </c>
      <c r="E29" s="1177" t="s">
        <v>1109</v>
      </c>
      <c r="F29" s="1177" t="s">
        <v>1109</v>
      </c>
      <c r="G29" s="1177" t="s">
        <v>1109</v>
      </c>
      <c r="H29" s="1177" t="s">
        <v>1109</v>
      </c>
      <c r="I29" s="1178" t="s">
        <v>1122</v>
      </c>
      <c r="J29" s="1177" t="s">
        <v>1109</v>
      </c>
      <c r="K29" s="1178"/>
      <c r="L29" s="1179"/>
    </row>
    <row r="30" spans="2:12" ht="19.8">
      <c r="B30" s="1175"/>
      <c r="C30" s="1180" t="s">
        <v>1109</v>
      </c>
      <c r="D30" s="1177" t="s">
        <v>1109</v>
      </c>
      <c r="E30" s="1177" t="s">
        <v>1109</v>
      </c>
      <c r="F30" s="1177" t="s">
        <v>1109</v>
      </c>
      <c r="G30" s="1177" t="s">
        <v>1109</v>
      </c>
      <c r="H30" s="1177" t="s">
        <v>1109</v>
      </c>
      <c r="I30" s="1178" t="s">
        <v>1123</v>
      </c>
      <c r="J30" s="1177" t="s">
        <v>1109</v>
      </c>
      <c r="K30" s="1178"/>
      <c r="L30" s="1179"/>
    </row>
    <row r="31" spans="2:12" ht="20.399999999999999" thickBot="1">
      <c r="B31" s="1181"/>
      <c r="C31" s="1182" t="s">
        <v>1109</v>
      </c>
      <c r="D31" s="1183" t="s">
        <v>1109</v>
      </c>
      <c r="E31" s="1183" t="s">
        <v>1109</v>
      </c>
      <c r="F31" s="1183" t="s">
        <v>1109</v>
      </c>
      <c r="G31" s="1183" t="s">
        <v>1109</v>
      </c>
      <c r="H31" s="1183" t="s">
        <v>1109</v>
      </c>
      <c r="I31" s="1183" t="s">
        <v>1109</v>
      </c>
      <c r="J31" s="1183" t="s">
        <v>1109</v>
      </c>
      <c r="K31" s="1184"/>
      <c r="L31" s="1185"/>
    </row>
    <row r="36" spans="3:3">
      <c r="C36" s="1146" t="s">
        <v>1124</v>
      </c>
    </row>
    <row r="37" spans="3:3">
      <c r="C37" s="1146" t="s">
        <v>1125</v>
      </c>
    </row>
    <row r="38" spans="3:3">
      <c r="C38" s="1146" t="s">
        <v>1126</v>
      </c>
    </row>
    <row r="39" spans="3:3">
      <c r="C39" s="1146" t="s">
        <v>1127</v>
      </c>
    </row>
    <row r="40" spans="3:3">
      <c r="C40" s="1146" t="s">
        <v>1128</v>
      </c>
    </row>
    <row r="41" spans="3:3">
      <c r="C41" s="1146" t="s">
        <v>1129</v>
      </c>
    </row>
    <row r="42" spans="3:3">
      <c r="C42" s="1146" t="s">
        <v>1130</v>
      </c>
    </row>
    <row r="43" spans="3:3">
      <c r="C43" s="1146" t="s">
        <v>1131</v>
      </c>
    </row>
    <row r="44" spans="3:3">
      <c r="C44" s="1146" t="s">
        <v>1132</v>
      </c>
    </row>
    <row r="45" spans="3:3">
      <c r="C45" s="1146" t="s">
        <v>1133</v>
      </c>
    </row>
    <row r="46" spans="3:3">
      <c r="C46" s="1146" t="s">
        <v>1134</v>
      </c>
    </row>
    <row r="48" spans="3:3">
      <c r="C48" s="1146" t="s">
        <v>1135</v>
      </c>
    </row>
    <row r="49" spans="3:3">
      <c r="C49" s="1146" t="s">
        <v>1136</v>
      </c>
    </row>
    <row r="51" spans="3:3">
      <c r="C51" s="1146" t="s">
        <v>1137</v>
      </c>
    </row>
    <row r="52" spans="3:3">
      <c r="C52" s="1146" t="s">
        <v>1138</v>
      </c>
    </row>
    <row r="53" spans="3:3">
      <c r="C53" s="1146" t="s">
        <v>1139</v>
      </c>
    </row>
    <row r="54" spans="3:3">
      <c r="C54" s="1146" t="s">
        <v>1140</v>
      </c>
    </row>
    <row r="55" spans="3:3">
      <c r="C55" s="1146" t="s">
        <v>1141</v>
      </c>
    </row>
    <row r="56" spans="3:3">
      <c r="C56" s="1146" t="s">
        <v>1142</v>
      </c>
    </row>
  </sheetData>
  <mergeCells count="1">
    <mergeCell ref="B22:B31"/>
  </mergeCells>
  <phoneticPr fontId="19"/>
  <pageMargins left="0.70866141732283472" right="0.70866141732283472" top="0.74803149606299213" bottom="0.74803149606299213" header="0.31496062992125984" footer="0.31496062992125984"/>
  <pageSetup paperSize="9" scale="28"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B1:AO130"/>
  <sheetViews>
    <sheetView zoomScaleNormal="100" workbookViewId="0"/>
  </sheetViews>
  <sheetFormatPr defaultColWidth="9" defaultRowHeight="13.2"/>
  <cols>
    <col min="1" max="1" width="3.109375" style="87" customWidth="1"/>
    <col min="2" max="2" width="4.21875" style="87" customWidth="1"/>
    <col min="3" max="3" width="3.33203125" style="87" customWidth="1"/>
    <col min="4" max="4" width="0.44140625" style="87" customWidth="1"/>
    <col min="5" max="39" width="3.109375" style="87" customWidth="1"/>
    <col min="40" max="40" width="9" style="7" customWidth="1"/>
    <col min="41" max="16384" width="9" style="87"/>
  </cols>
  <sheetData>
    <row r="1" spans="2:40" s="88" customFormat="1">
      <c r="AN1" s="2"/>
    </row>
    <row r="2" spans="2:40" s="88" customFormat="1" ht="13.8">
      <c r="B2" s="8" t="s">
        <v>82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40" s="88" customFormat="1" ht="14.25" customHeight="1">
      <c r="Z3" s="456" t="s">
        <v>9</v>
      </c>
      <c r="AA3" s="456"/>
      <c r="AB3" s="456"/>
      <c r="AC3" s="456"/>
      <c r="AD3" s="456"/>
      <c r="AE3" s="457"/>
      <c r="AF3" s="457"/>
      <c r="AG3" s="457"/>
      <c r="AH3" s="457"/>
      <c r="AI3" s="457"/>
      <c r="AJ3" s="457"/>
      <c r="AK3" s="457"/>
      <c r="AL3" s="457"/>
      <c r="AM3" s="9"/>
      <c r="AN3" s="2"/>
    </row>
    <row r="4" spans="2:40" s="88" customFormat="1">
      <c r="AN4" s="10"/>
    </row>
    <row r="5" spans="2:40" s="88" customFormat="1" ht="13.8">
      <c r="B5" s="453" t="s">
        <v>50</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row>
    <row r="6" spans="2:40" s="88" customFormat="1" ht="13.5" customHeight="1">
      <c r="AC6" s="2"/>
      <c r="AD6" s="11"/>
      <c r="AE6" s="12" t="s">
        <v>83</v>
      </c>
      <c r="AH6" s="6" t="s">
        <v>10</v>
      </c>
      <c r="AJ6" s="6" t="s">
        <v>11</v>
      </c>
      <c r="AL6" s="6" t="s">
        <v>12</v>
      </c>
    </row>
    <row r="7" spans="2:40" s="88" customFormat="1" ht="13.8">
      <c r="B7" s="453" t="s">
        <v>13</v>
      </c>
      <c r="C7" s="453"/>
      <c r="D7" s="453"/>
      <c r="E7" s="453"/>
      <c r="F7" s="453"/>
      <c r="G7" s="453"/>
      <c r="H7" s="453"/>
      <c r="I7" s="453"/>
      <c r="J7" s="453"/>
      <c r="K7" s="1"/>
      <c r="L7" s="1"/>
      <c r="M7" s="1"/>
      <c r="N7" s="1"/>
      <c r="O7" s="1"/>
      <c r="P7" s="1"/>
      <c r="Q7" s="1"/>
      <c r="R7" s="1"/>
      <c r="S7" s="1"/>
      <c r="T7" s="1"/>
    </row>
    <row r="8" spans="2:40" s="88" customFormat="1" ht="13.8">
      <c r="AC8" s="8" t="s">
        <v>51</v>
      </c>
    </row>
    <row r="9" spans="2:40" s="88" customFormat="1" ht="13.8">
      <c r="C9" s="8" t="s">
        <v>52</v>
      </c>
      <c r="D9" s="2"/>
    </row>
    <row r="10" spans="2:40" s="88" customFormat="1" ht="6.75" customHeight="1">
      <c r="C10" s="2"/>
      <c r="D10" s="2"/>
    </row>
    <row r="11" spans="2:40" s="88" customFormat="1" ht="14.25" customHeight="1">
      <c r="B11" s="460" t="s">
        <v>14</v>
      </c>
      <c r="C11" s="461" t="s">
        <v>15</v>
      </c>
      <c r="D11" s="461"/>
      <c r="E11" s="461"/>
      <c r="F11" s="461"/>
      <c r="G11" s="461"/>
      <c r="H11" s="461"/>
      <c r="I11" s="461"/>
      <c r="J11" s="461"/>
      <c r="K11" s="461"/>
      <c r="L11" s="13"/>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5"/>
    </row>
    <row r="12" spans="2:40" s="88" customFormat="1" ht="14.25" customHeight="1">
      <c r="B12" s="460"/>
      <c r="C12" s="463" t="s">
        <v>16</v>
      </c>
      <c r="D12" s="463"/>
      <c r="E12" s="463"/>
      <c r="F12" s="463"/>
      <c r="G12" s="463"/>
      <c r="H12" s="463"/>
      <c r="I12" s="463"/>
      <c r="J12" s="463"/>
      <c r="K12" s="463"/>
      <c r="L12" s="16"/>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8"/>
    </row>
    <row r="13" spans="2:40" s="88" customFormat="1" ht="13.5" customHeight="1">
      <c r="B13" s="460"/>
      <c r="C13" s="465" t="s">
        <v>17</v>
      </c>
      <c r="D13" s="465"/>
      <c r="E13" s="465"/>
      <c r="F13" s="465"/>
      <c r="G13" s="465"/>
      <c r="H13" s="465"/>
      <c r="I13" s="465"/>
      <c r="J13" s="465"/>
      <c r="K13" s="465"/>
      <c r="L13" s="827" t="s">
        <v>18</v>
      </c>
      <c r="M13" s="827"/>
      <c r="N13" s="827"/>
      <c r="O13" s="827"/>
      <c r="P13" s="827"/>
      <c r="Q13" s="827"/>
      <c r="R13" s="827"/>
      <c r="S13" s="827"/>
      <c r="T13" s="827"/>
      <c r="U13" s="827"/>
      <c r="V13" s="827"/>
      <c r="W13" s="827"/>
      <c r="X13" s="827"/>
      <c r="Y13" s="827"/>
      <c r="Z13" s="827"/>
      <c r="AA13" s="827"/>
      <c r="AB13" s="827"/>
      <c r="AC13" s="827"/>
      <c r="AD13" s="827"/>
      <c r="AE13" s="827"/>
      <c r="AF13" s="827"/>
      <c r="AG13" s="827"/>
      <c r="AH13" s="827"/>
      <c r="AI13" s="827"/>
      <c r="AJ13" s="827"/>
      <c r="AK13" s="827"/>
      <c r="AL13" s="827"/>
    </row>
    <row r="14" spans="2:40" s="88" customFormat="1" ht="13.2" customHeight="1">
      <c r="B14" s="460"/>
      <c r="C14" s="465"/>
      <c r="D14" s="465"/>
      <c r="E14" s="465"/>
      <c r="F14" s="465"/>
      <c r="G14" s="465"/>
      <c r="H14" s="465"/>
      <c r="I14" s="465"/>
      <c r="J14" s="465"/>
      <c r="K14" s="465"/>
      <c r="L14" s="828" t="s">
        <v>19</v>
      </c>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row>
    <row r="15" spans="2:40" s="88" customFormat="1" ht="13.2" customHeight="1">
      <c r="B15" s="460"/>
      <c r="C15" s="465"/>
      <c r="D15" s="465"/>
      <c r="E15" s="465"/>
      <c r="F15" s="465"/>
      <c r="G15" s="465"/>
      <c r="H15" s="465"/>
      <c r="I15" s="465"/>
      <c r="J15" s="465"/>
      <c r="K15" s="465"/>
      <c r="L15" s="466" t="s">
        <v>20</v>
      </c>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row>
    <row r="16" spans="2:40" s="88" customFormat="1" ht="14.25" customHeight="1">
      <c r="B16" s="460"/>
      <c r="C16" s="465" t="s">
        <v>21</v>
      </c>
      <c r="D16" s="465"/>
      <c r="E16" s="465"/>
      <c r="F16" s="465"/>
      <c r="G16" s="465"/>
      <c r="H16" s="465"/>
      <c r="I16" s="465"/>
      <c r="J16" s="465"/>
      <c r="K16" s="465"/>
      <c r="L16" s="456" t="s">
        <v>22</v>
      </c>
      <c r="M16" s="456"/>
      <c r="N16" s="456"/>
      <c r="O16" s="456"/>
      <c r="P16" s="456"/>
      <c r="Q16" s="19"/>
      <c r="R16" s="20"/>
      <c r="S16" s="20"/>
      <c r="T16" s="20"/>
      <c r="U16" s="20"/>
      <c r="V16" s="20"/>
      <c r="W16" s="20"/>
      <c r="X16" s="20"/>
      <c r="Y16" s="21"/>
      <c r="Z16" s="459" t="s">
        <v>23</v>
      </c>
      <c r="AA16" s="459"/>
      <c r="AB16" s="459"/>
      <c r="AC16" s="459"/>
      <c r="AD16" s="459"/>
      <c r="AE16" s="22"/>
      <c r="AF16" s="23"/>
      <c r="AG16" s="14"/>
      <c r="AH16" s="14"/>
      <c r="AI16" s="14"/>
      <c r="AJ16" s="829"/>
      <c r="AK16" s="829"/>
      <c r="AL16" s="829"/>
    </row>
    <row r="17" spans="2:38" s="87" customFormat="1" ht="14.25" customHeight="1">
      <c r="B17" s="460"/>
      <c r="C17" s="830" t="s">
        <v>53</v>
      </c>
      <c r="D17" s="830"/>
      <c r="E17" s="830"/>
      <c r="F17" s="830"/>
      <c r="G17" s="830"/>
      <c r="H17" s="830"/>
      <c r="I17" s="830"/>
      <c r="J17" s="830"/>
      <c r="K17" s="830"/>
      <c r="L17" s="24"/>
      <c r="M17" s="24"/>
      <c r="N17" s="24"/>
      <c r="O17" s="24"/>
      <c r="P17" s="24"/>
      <c r="Q17" s="24"/>
      <c r="R17" s="24"/>
      <c r="S17" s="24"/>
      <c r="U17" s="456" t="s">
        <v>24</v>
      </c>
      <c r="V17" s="456"/>
      <c r="W17" s="456"/>
      <c r="X17" s="456"/>
      <c r="Y17" s="456"/>
      <c r="Z17" s="25"/>
      <c r="AA17" s="26"/>
      <c r="AB17" s="26"/>
      <c r="AC17" s="26"/>
      <c r="AD17" s="26"/>
      <c r="AE17" s="831"/>
      <c r="AF17" s="831"/>
      <c r="AG17" s="831"/>
      <c r="AH17" s="831"/>
      <c r="AI17" s="831"/>
      <c r="AJ17" s="831"/>
      <c r="AK17" s="831"/>
      <c r="AL17" s="27"/>
    </row>
    <row r="18" spans="2:38" s="87" customFormat="1" ht="14.25" customHeight="1">
      <c r="B18" s="460"/>
      <c r="C18" s="477" t="s">
        <v>25</v>
      </c>
      <c r="D18" s="477"/>
      <c r="E18" s="477"/>
      <c r="F18" s="477"/>
      <c r="G18" s="477"/>
      <c r="H18" s="477"/>
      <c r="I18" s="477"/>
      <c r="J18" s="477"/>
      <c r="K18" s="477"/>
      <c r="L18" s="456" t="s">
        <v>26</v>
      </c>
      <c r="M18" s="456"/>
      <c r="N18" s="456"/>
      <c r="O18" s="456"/>
      <c r="P18" s="456"/>
      <c r="Q18" s="28"/>
      <c r="R18" s="29"/>
      <c r="S18" s="29"/>
      <c r="T18" s="29"/>
      <c r="U18" s="29"/>
      <c r="V18" s="29"/>
      <c r="W18" s="29"/>
      <c r="X18" s="29"/>
      <c r="Y18" s="30"/>
      <c r="Z18" s="479" t="s">
        <v>27</v>
      </c>
      <c r="AA18" s="479"/>
      <c r="AB18" s="479"/>
      <c r="AC18" s="479"/>
      <c r="AD18" s="479"/>
      <c r="AE18" s="31"/>
      <c r="AF18" s="32"/>
      <c r="AG18" s="32"/>
      <c r="AH18" s="32"/>
      <c r="AI18" s="32"/>
      <c r="AJ18" s="32"/>
      <c r="AK18" s="32"/>
      <c r="AL18" s="27"/>
    </row>
    <row r="19" spans="2:38" s="87" customFormat="1" ht="13.5" customHeight="1">
      <c r="B19" s="460"/>
      <c r="C19" s="480" t="s">
        <v>28</v>
      </c>
      <c r="D19" s="480"/>
      <c r="E19" s="480"/>
      <c r="F19" s="480"/>
      <c r="G19" s="480"/>
      <c r="H19" s="480"/>
      <c r="I19" s="480"/>
      <c r="J19" s="480"/>
      <c r="K19" s="480"/>
      <c r="L19" s="827" t="s">
        <v>18</v>
      </c>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c r="AK19" s="827"/>
      <c r="AL19" s="827"/>
    </row>
    <row r="20" spans="2:38" s="87" customFormat="1" ht="14.25" customHeight="1">
      <c r="B20" s="460"/>
      <c r="C20" s="480"/>
      <c r="D20" s="480"/>
      <c r="E20" s="480"/>
      <c r="F20" s="480"/>
      <c r="G20" s="480"/>
      <c r="H20" s="480"/>
      <c r="I20" s="480"/>
      <c r="J20" s="480"/>
      <c r="K20" s="480"/>
      <c r="L20" s="828" t="s">
        <v>19</v>
      </c>
      <c r="M20" s="828"/>
      <c r="N20" s="828"/>
      <c r="O20" s="828"/>
      <c r="P20" s="828"/>
      <c r="Q20" s="828"/>
      <c r="R20" s="828"/>
      <c r="S20" s="828"/>
      <c r="T20" s="828"/>
      <c r="U20" s="828"/>
      <c r="V20" s="828"/>
      <c r="W20" s="828"/>
      <c r="X20" s="828"/>
      <c r="Y20" s="828"/>
      <c r="Z20" s="828"/>
      <c r="AA20" s="828"/>
      <c r="AB20" s="828"/>
      <c r="AC20" s="828"/>
      <c r="AD20" s="828"/>
      <c r="AE20" s="828"/>
      <c r="AF20" s="828"/>
      <c r="AG20" s="828"/>
      <c r="AH20" s="828"/>
      <c r="AI20" s="828"/>
      <c r="AJ20" s="828"/>
      <c r="AK20" s="828"/>
      <c r="AL20" s="828"/>
    </row>
    <row r="21" spans="2:38" s="87" customFormat="1">
      <c r="B21" s="460"/>
      <c r="C21" s="480"/>
      <c r="D21" s="480"/>
      <c r="E21" s="480"/>
      <c r="F21" s="480"/>
      <c r="G21" s="480"/>
      <c r="H21" s="480"/>
      <c r="I21" s="480"/>
      <c r="J21" s="480"/>
      <c r="K21" s="480"/>
      <c r="L21" s="832"/>
      <c r="M21" s="832"/>
      <c r="N21" s="832"/>
      <c r="O21" s="832"/>
      <c r="P21" s="832"/>
      <c r="Q21" s="832"/>
      <c r="R21" s="832"/>
      <c r="S21" s="832"/>
      <c r="T21" s="832"/>
      <c r="U21" s="832"/>
      <c r="V21" s="832"/>
      <c r="W21" s="832"/>
      <c r="X21" s="832"/>
      <c r="Y21" s="832"/>
      <c r="Z21" s="832"/>
      <c r="AA21" s="832"/>
      <c r="AB21" s="832"/>
      <c r="AC21" s="832"/>
      <c r="AD21" s="832"/>
      <c r="AE21" s="832"/>
      <c r="AF21" s="832"/>
      <c r="AG21" s="832"/>
      <c r="AH21" s="832"/>
      <c r="AI21" s="832"/>
      <c r="AJ21" s="832"/>
      <c r="AK21" s="832"/>
      <c r="AL21" s="832"/>
    </row>
    <row r="22" spans="2:38" s="87" customFormat="1" ht="13.5" customHeight="1">
      <c r="B22" s="482" t="s">
        <v>54</v>
      </c>
      <c r="C22" s="465" t="s">
        <v>55</v>
      </c>
      <c r="D22" s="465"/>
      <c r="E22" s="465"/>
      <c r="F22" s="465"/>
      <c r="G22" s="465"/>
      <c r="H22" s="465"/>
      <c r="I22" s="465"/>
      <c r="J22" s="465"/>
      <c r="K22" s="465"/>
      <c r="L22" s="827" t="s">
        <v>18</v>
      </c>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row>
    <row r="23" spans="2:38" s="87" customFormat="1" ht="14.25" customHeight="1">
      <c r="B23" s="482"/>
      <c r="C23" s="465"/>
      <c r="D23" s="465"/>
      <c r="E23" s="465"/>
      <c r="F23" s="465"/>
      <c r="G23" s="465"/>
      <c r="H23" s="465"/>
      <c r="I23" s="465"/>
      <c r="J23" s="465"/>
      <c r="K23" s="465"/>
      <c r="L23" s="828" t="s">
        <v>19</v>
      </c>
      <c r="M23" s="828"/>
      <c r="N23" s="828"/>
      <c r="O23" s="828"/>
      <c r="P23" s="828"/>
      <c r="Q23" s="828"/>
      <c r="R23" s="828"/>
      <c r="S23" s="828"/>
      <c r="T23" s="828"/>
      <c r="U23" s="828"/>
      <c r="V23" s="828"/>
      <c r="W23" s="828"/>
      <c r="X23" s="828"/>
      <c r="Y23" s="828"/>
      <c r="Z23" s="828"/>
      <c r="AA23" s="828"/>
      <c r="AB23" s="828"/>
      <c r="AC23" s="828"/>
      <c r="AD23" s="828"/>
      <c r="AE23" s="828"/>
      <c r="AF23" s="828"/>
      <c r="AG23" s="828"/>
      <c r="AH23" s="828"/>
      <c r="AI23" s="828"/>
      <c r="AJ23" s="828"/>
      <c r="AK23" s="828"/>
      <c r="AL23" s="828"/>
    </row>
    <row r="24" spans="2:38" s="87" customFormat="1" ht="13.2" customHeight="1">
      <c r="B24" s="482"/>
      <c r="C24" s="465"/>
      <c r="D24" s="465"/>
      <c r="E24" s="465"/>
      <c r="F24" s="465"/>
      <c r="G24" s="465"/>
      <c r="H24" s="465"/>
      <c r="I24" s="465"/>
      <c r="J24" s="465"/>
      <c r="K24" s="465"/>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row>
    <row r="25" spans="2:38" s="87" customFormat="1" ht="14.25" customHeight="1">
      <c r="B25" s="482"/>
      <c r="C25" s="465" t="s">
        <v>21</v>
      </c>
      <c r="D25" s="465"/>
      <c r="E25" s="465"/>
      <c r="F25" s="465"/>
      <c r="G25" s="465"/>
      <c r="H25" s="465"/>
      <c r="I25" s="465"/>
      <c r="J25" s="465"/>
      <c r="K25" s="465"/>
      <c r="L25" s="456" t="s">
        <v>22</v>
      </c>
      <c r="M25" s="456"/>
      <c r="N25" s="456"/>
      <c r="O25" s="456"/>
      <c r="P25" s="456"/>
      <c r="Q25" s="19"/>
      <c r="R25" s="20"/>
      <c r="S25" s="20"/>
      <c r="T25" s="20"/>
      <c r="U25" s="20"/>
      <c r="V25" s="20"/>
      <c r="W25" s="20"/>
      <c r="X25" s="20"/>
      <c r="Y25" s="21"/>
      <c r="Z25" s="459" t="s">
        <v>23</v>
      </c>
      <c r="AA25" s="459"/>
      <c r="AB25" s="459"/>
      <c r="AC25" s="459"/>
      <c r="AD25" s="459"/>
      <c r="AE25" s="22"/>
      <c r="AF25" s="23"/>
      <c r="AG25" s="14"/>
      <c r="AH25" s="14"/>
      <c r="AI25" s="14"/>
      <c r="AJ25" s="829"/>
      <c r="AK25" s="829"/>
      <c r="AL25" s="829"/>
    </row>
    <row r="26" spans="2:38" s="87" customFormat="1" ht="13.5" customHeight="1">
      <c r="B26" s="482"/>
      <c r="C26" s="487" t="s">
        <v>29</v>
      </c>
      <c r="D26" s="487"/>
      <c r="E26" s="487"/>
      <c r="F26" s="487"/>
      <c r="G26" s="487"/>
      <c r="H26" s="487"/>
      <c r="I26" s="487"/>
      <c r="J26" s="487"/>
      <c r="K26" s="487"/>
      <c r="L26" s="827" t="s">
        <v>18</v>
      </c>
      <c r="M26" s="827"/>
      <c r="N26" s="827"/>
      <c r="O26" s="827"/>
      <c r="P26" s="827"/>
      <c r="Q26" s="827"/>
      <c r="R26" s="827"/>
      <c r="S26" s="827"/>
      <c r="T26" s="827"/>
      <c r="U26" s="827"/>
      <c r="V26" s="827"/>
      <c r="W26" s="827"/>
      <c r="X26" s="827"/>
      <c r="Y26" s="827"/>
      <c r="Z26" s="827"/>
      <c r="AA26" s="827"/>
      <c r="AB26" s="827"/>
      <c r="AC26" s="827"/>
      <c r="AD26" s="827"/>
      <c r="AE26" s="827"/>
      <c r="AF26" s="827"/>
      <c r="AG26" s="827"/>
      <c r="AH26" s="827"/>
      <c r="AI26" s="827"/>
      <c r="AJ26" s="827"/>
      <c r="AK26" s="827"/>
      <c r="AL26" s="827"/>
    </row>
    <row r="27" spans="2:38" s="87" customFormat="1" ht="14.25" customHeight="1">
      <c r="B27" s="482"/>
      <c r="C27" s="487"/>
      <c r="D27" s="487"/>
      <c r="E27" s="487"/>
      <c r="F27" s="487"/>
      <c r="G27" s="487"/>
      <c r="H27" s="487"/>
      <c r="I27" s="487"/>
      <c r="J27" s="487"/>
      <c r="K27" s="487"/>
      <c r="L27" s="828" t="s">
        <v>19</v>
      </c>
      <c r="M27" s="828"/>
      <c r="N27" s="828"/>
      <c r="O27" s="828"/>
      <c r="P27" s="828"/>
      <c r="Q27" s="828"/>
      <c r="R27" s="828"/>
      <c r="S27" s="828"/>
      <c r="T27" s="828"/>
      <c r="U27" s="828"/>
      <c r="V27" s="828"/>
      <c r="W27" s="828"/>
      <c r="X27" s="828"/>
      <c r="Y27" s="828"/>
      <c r="Z27" s="828"/>
      <c r="AA27" s="828"/>
      <c r="AB27" s="828"/>
      <c r="AC27" s="828"/>
      <c r="AD27" s="828"/>
      <c r="AE27" s="828"/>
      <c r="AF27" s="828"/>
      <c r="AG27" s="828"/>
      <c r="AH27" s="828"/>
      <c r="AI27" s="828"/>
      <c r="AJ27" s="828"/>
      <c r="AK27" s="828"/>
      <c r="AL27" s="828"/>
    </row>
    <row r="28" spans="2:38" s="87" customFormat="1">
      <c r="B28" s="482"/>
      <c r="C28" s="487"/>
      <c r="D28" s="487"/>
      <c r="E28" s="487"/>
      <c r="F28" s="487"/>
      <c r="G28" s="487"/>
      <c r="H28" s="487"/>
      <c r="I28" s="487"/>
      <c r="J28" s="487"/>
      <c r="K28" s="487"/>
      <c r="L28" s="832"/>
      <c r="M28" s="832"/>
      <c r="N28" s="832"/>
      <c r="O28" s="832"/>
      <c r="P28" s="832"/>
      <c r="Q28" s="832"/>
      <c r="R28" s="832"/>
      <c r="S28" s="832"/>
      <c r="T28" s="832"/>
      <c r="U28" s="832"/>
      <c r="V28" s="832"/>
      <c r="W28" s="832"/>
      <c r="X28" s="832"/>
      <c r="Y28" s="832"/>
      <c r="Z28" s="832"/>
      <c r="AA28" s="832"/>
      <c r="AB28" s="832"/>
      <c r="AC28" s="832"/>
      <c r="AD28" s="832"/>
      <c r="AE28" s="832"/>
      <c r="AF28" s="832"/>
      <c r="AG28" s="832"/>
      <c r="AH28" s="832"/>
      <c r="AI28" s="832"/>
      <c r="AJ28" s="832"/>
      <c r="AK28" s="832"/>
      <c r="AL28" s="832"/>
    </row>
    <row r="29" spans="2:38" s="87" customFormat="1" ht="14.25" customHeight="1">
      <c r="B29" s="482"/>
      <c r="C29" s="465" t="s">
        <v>21</v>
      </c>
      <c r="D29" s="465"/>
      <c r="E29" s="465"/>
      <c r="F29" s="465"/>
      <c r="G29" s="465"/>
      <c r="H29" s="465"/>
      <c r="I29" s="465"/>
      <c r="J29" s="465"/>
      <c r="K29" s="465"/>
      <c r="L29" s="456" t="s">
        <v>22</v>
      </c>
      <c r="M29" s="456"/>
      <c r="N29" s="456"/>
      <c r="O29" s="456"/>
      <c r="P29" s="456"/>
      <c r="Q29" s="22"/>
      <c r="R29" s="23"/>
      <c r="S29" s="23"/>
      <c r="T29" s="23"/>
      <c r="U29" s="23"/>
      <c r="V29" s="23"/>
      <c r="W29" s="23"/>
      <c r="X29" s="23"/>
      <c r="Y29" s="33"/>
      <c r="Z29" s="459" t="s">
        <v>23</v>
      </c>
      <c r="AA29" s="459"/>
      <c r="AB29" s="459"/>
      <c r="AC29" s="459"/>
      <c r="AD29" s="459"/>
      <c r="AE29" s="22"/>
      <c r="AF29" s="23"/>
      <c r="AG29" s="14"/>
      <c r="AH29" s="14"/>
      <c r="AI29" s="14"/>
      <c r="AJ29" s="829"/>
      <c r="AK29" s="829"/>
      <c r="AL29" s="829"/>
    </row>
    <row r="30" spans="2:38" s="87" customFormat="1" ht="14.25" customHeight="1">
      <c r="B30" s="482"/>
      <c r="C30" s="465" t="s">
        <v>30</v>
      </c>
      <c r="D30" s="465"/>
      <c r="E30" s="465"/>
      <c r="F30" s="465"/>
      <c r="G30" s="465"/>
      <c r="H30" s="465"/>
      <c r="I30" s="465"/>
      <c r="J30" s="465"/>
      <c r="K30" s="46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2:38" s="87" customFormat="1" ht="13.5" customHeight="1">
      <c r="B31" s="482"/>
      <c r="C31" s="465" t="s">
        <v>31</v>
      </c>
      <c r="D31" s="465"/>
      <c r="E31" s="465"/>
      <c r="F31" s="465"/>
      <c r="G31" s="465"/>
      <c r="H31" s="465"/>
      <c r="I31" s="465"/>
      <c r="J31" s="465"/>
      <c r="K31" s="465"/>
      <c r="L31" s="827" t="s">
        <v>18</v>
      </c>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row>
    <row r="32" spans="2:38" s="87" customFormat="1" ht="14.25" customHeight="1">
      <c r="B32" s="482"/>
      <c r="C32" s="465"/>
      <c r="D32" s="465"/>
      <c r="E32" s="465"/>
      <c r="F32" s="465"/>
      <c r="G32" s="465"/>
      <c r="H32" s="465"/>
      <c r="I32" s="465"/>
      <c r="J32" s="465"/>
      <c r="K32" s="465"/>
      <c r="L32" s="828" t="s">
        <v>19</v>
      </c>
      <c r="M32" s="828"/>
      <c r="N32" s="828"/>
      <c r="O32" s="828"/>
      <c r="P32" s="828"/>
      <c r="Q32" s="828"/>
      <c r="R32" s="828"/>
      <c r="S32" s="828"/>
      <c r="T32" s="828"/>
      <c r="U32" s="828"/>
      <c r="V32" s="828"/>
      <c r="W32" s="828"/>
      <c r="X32" s="828"/>
      <c r="Y32" s="828"/>
      <c r="Z32" s="828"/>
      <c r="AA32" s="828"/>
      <c r="AB32" s="828"/>
      <c r="AC32" s="828"/>
      <c r="AD32" s="828"/>
      <c r="AE32" s="828"/>
      <c r="AF32" s="828"/>
      <c r="AG32" s="828"/>
      <c r="AH32" s="828"/>
      <c r="AI32" s="828"/>
      <c r="AJ32" s="828"/>
      <c r="AK32" s="828"/>
      <c r="AL32" s="828"/>
    </row>
    <row r="33" spans="2:38" s="87" customFormat="1">
      <c r="B33" s="482"/>
      <c r="C33" s="465"/>
      <c r="D33" s="465"/>
      <c r="E33" s="465"/>
      <c r="F33" s="465"/>
      <c r="G33" s="465"/>
      <c r="H33" s="465"/>
      <c r="I33" s="465"/>
      <c r="J33" s="465"/>
      <c r="K33" s="465"/>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row>
    <row r="34" spans="2:38" s="87" customFormat="1" ht="13.5" customHeight="1">
      <c r="B34" s="482" t="s">
        <v>56</v>
      </c>
      <c r="C34" s="842" t="s">
        <v>32</v>
      </c>
      <c r="D34" s="842"/>
      <c r="E34" s="842"/>
      <c r="F34" s="842"/>
      <c r="G34" s="842"/>
      <c r="H34" s="842"/>
      <c r="I34" s="842"/>
      <c r="J34" s="842"/>
      <c r="K34" s="842"/>
      <c r="L34" s="842"/>
      <c r="M34" s="839" t="s">
        <v>33</v>
      </c>
      <c r="N34" s="839"/>
      <c r="O34" s="47" t="s">
        <v>57</v>
      </c>
      <c r="P34" s="48"/>
      <c r="Q34" s="49"/>
      <c r="R34" s="523" t="s">
        <v>34</v>
      </c>
      <c r="S34" s="523"/>
      <c r="T34" s="523"/>
      <c r="U34" s="523"/>
      <c r="V34" s="523"/>
      <c r="W34" s="523"/>
      <c r="X34" s="523"/>
      <c r="Y34" s="840" t="s">
        <v>35</v>
      </c>
      <c r="Z34" s="840"/>
      <c r="AA34" s="840"/>
      <c r="AB34" s="840"/>
      <c r="AC34" s="841" t="s">
        <v>36</v>
      </c>
      <c r="AD34" s="841"/>
      <c r="AE34" s="841"/>
      <c r="AF34" s="841"/>
      <c r="AG34" s="841"/>
      <c r="AH34" s="833" t="s">
        <v>58</v>
      </c>
      <c r="AI34" s="833"/>
      <c r="AJ34" s="833"/>
      <c r="AK34" s="833"/>
      <c r="AL34" s="833"/>
    </row>
    <row r="35" spans="2:38" s="87" customFormat="1" ht="14.25" customHeight="1">
      <c r="B35" s="482"/>
      <c r="C35" s="842"/>
      <c r="D35" s="842"/>
      <c r="E35" s="842"/>
      <c r="F35" s="842"/>
      <c r="G35" s="842"/>
      <c r="H35" s="842"/>
      <c r="I35" s="842"/>
      <c r="J35" s="842"/>
      <c r="K35" s="842"/>
      <c r="L35" s="842"/>
      <c r="M35" s="839"/>
      <c r="N35" s="839"/>
      <c r="O35" s="50" t="s">
        <v>59</v>
      </c>
      <c r="P35" s="51"/>
      <c r="Q35" s="52"/>
      <c r="R35" s="523"/>
      <c r="S35" s="523"/>
      <c r="T35" s="523"/>
      <c r="U35" s="523"/>
      <c r="V35" s="523"/>
      <c r="W35" s="523"/>
      <c r="X35" s="523"/>
      <c r="Y35" s="53" t="s">
        <v>37</v>
      </c>
      <c r="Z35" s="7"/>
      <c r="AA35" s="7"/>
      <c r="AB35" s="7"/>
      <c r="AC35" s="834" t="s">
        <v>38</v>
      </c>
      <c r="AD35" s="834"/>
      <c r="AE35" s="834"/>
      <c r="AF35" s="834"/>
      <c r="AG35" s="834"/>
      <c r="AH35" s="835" t="s">
        <v>60</v>
      </c>
      <c r="AI35" s="835"/>
      <c r="AJ35" s="835"/>
      <c r="AK35" s="835"/>
      <c r="AL35" s="835"/>
    </row>
    <row r="36" spans="2:38" s="87" customFormat="1" ht="14.25" customHeight="1">
      <c r="B36" s="482"/>
      <c r="C36" s="836"/>
      <c r="D36" s="34"/>
      <c r="E36" s="837" t="s">
        <v>0</v>
      </c>
      <c r="F36" s="837"/>
      <c r="G36" s="837"/>
      <c r="H36" s="837"/>
      <c r="I36" s="837"/>
      <c r="J36" s="837"/>
      <c r="K36" s="837"/>
      <c r="L36" s="837"/>
      <c r="M36" s="35"/>
      <c r="N36" s="36"/>
      <c r="O36" s="25"/>
      <c r="P36" s="26"/>
      <c r="Q36" s="36"/>
      <c r="R36" s="4" t="s">
        <v>39</v>
      </c>
      <c r="S36" s="5"/>
      <c r="T36" s="5"/>
      <c r="U36" s="5"/>
      <c r="V36" s="5"/>
      <c r="W36" s="5"/>
      <c r="X36" s="5"/>
      <c r="Y36" s="37"/>
      <c r="Z36" s="29"/>
      <c r="AA36" s="29"/>
      <c r="AB36" s="29"/>
      <c r="AC36" s="31"/>
      <c r="AD36" s="32"/>
      <c r="AE36" s="32"/>
      <c r="AF36" s="32"/>
      <c r="AG36" s="27"/>
      <c r="AH36" s="31"/>
      <c r="AI36" s="32"/>
      <c r="AJ36" s="32"/>
      <c r="AK36" s="32"/>
      <c r="AL36" s="89" t="s">
        <v>61</v>
      </c>
    </row>
    <row r="37" spans="2:38" s="87" customFormat="1" ht="14.25" customHeight="1">
      <c r="B37" s="482"/>
      <c r="C37" s="836"/>
      <c r="D37" s="34"/>
      <c r="E37" s="837" t="s">
        <v>1</v>
      </c>
      <c r="F37" s="837"/>
      <c r="G37" s="837"/>
      <c r="H37" s="837"/>
      <c r="I37" s="837"/>
      <c r="J37" s="837"/>
      <c r="K37" s="837"/>
      <c r="L37" s="837"/>
      <c r="M37" s="35"/>
      <c r="N37" s="36"/>
      <c r="O37" s="25"/>
      <c r="P37" s="26"/>
      <c r="Q37" s="36"/>
      <c r="R37" s="4" t="s">
        <v>39</v>
      </c>
      <c r="S37" s="5"/>
      <c r="T37" s="5"/>
      <c r="U37" s="5"/>
      <c r="V37" s="5"/>
      <c r="W37" s="5"/>
      <c r="X37" s="5"/>
      <c r="Y37" s="37"/>
      <c r="Z37" s="29"/>
      <c r="AA37" s="29"/>
      <c r="AB37" s="29"/>
      <c r="AC37" s="31"/>
      <c r="AD37" s="32"/>
      <c r="AE37" s="32"/>
      <c r="AF37" s="32"/>
      <c r="AG37" s="27"/>
      <c r="AH37" s="31"/>
      <c r="AI37" s="32"/>
      <c r="AJ37" s="32"/>
      <c r="AK37" s="32"/>
      <c r="AL37" s="89" t="s">
        <v>61</v>
      </c>
    </row>
    <row r="38" spans="2:38" s="87" customFormat="1" ht="14.25" customHeight="1">
      <c r="B38" s="482"/>
      <c r="C38" s="836"/>
      <c r="D38" s="34"/>
      <c r="E38" s="837" t="s">
        <v>2</v>
      </c>
      <c r="F38" s="837"/>
      <c r="G38" s="837"/>
      <c r="H38" s="837"/>
      <c r="I38" s="837"/>
      <c r="J38" s="837"/>
      <c r="K38" s="837"/>
      <c r="L38" s="837"/>
      <c r="M38" s="35"/>
      <c r="N38" s="36"/>
      <c r="O38" s="25"/>
      <c r="P38" s="26"/>
      <c r="Q38" s="36"/>
      <c r="R38" s="4" t="s">
        <v>39</v>
      </c>
      <c r="S38" s="5"/>
      <c r="T38" s="5"/>
      <c r="U38" s="5"/>
      <c r="V38" s="5"/>
      <c r="W38" s="5"/>
      <c r="X38" s="5"/>
      <c r="Y38" s="37"/>
      <c r="Z38" s="29"/>
      <c r="AA38" s="29"/>
      <c r="AB38" s="29"/>
      <c r="AC38" s="31"/>
      <c r="AD38" s="32"/>
      <c r="AE38" s="32"/>
      <c r="AF38" s="32"/>
      <c r="AG38" s="27"/>
      <c r="AH38" s="31"/>
      <c r="AI38" s="32"/>
      <c r="AJ38" s="32"/>
      <c r="AK38" s="32"/>
      <c r="AL38" s="89" t="s">
        <v>61</v>
      </c>
    </row>
    <row r="39" spans="2:38" s="87" customFormat="1" ht="14.25" customHeight="1">
      <c r="B39" s="482"/>
      <c r="C39" s="836"/>
      <c r="D39" s="34"/>
      <c r="E39" s="837" t="s">
        <v>3</v>
      </c>
      <c r="F39" s="837"/>
      <c r="G39" s="837"/>
      <c r="H39" s="837"/>
      <c r="I39" s="837"/>
      <c r="J39" s="837"/>
      <c r="K39" s="837"/>
      <c r="L39" s="837"/>
      <c r="M39" s="35"/>
      <c r="N39" s="36"/>
      <c r="O39" s="25"/>
      <c r="P39" s="26"/>
      <c r="Q39" s="36"/>
      <c r="R39" s="4" t="s">
        <v>39</v>
      </c>
      <c r="S39" s="5"/>
      <c r="T39" s="5"/>
      <c r="U39" s="5"/>
      <c r="V39" s="5"/>
      <c r="W39" s="5"/>
      <c r="X39" s="5"/>
      <c r="Y39" s="37"/>
      <c r="Z39" s="29"/>
      <c r="AA39" s="29"/>
      <c r="AB39" s="29"/>
      <c r="AC39" s="31"/>
      <c r="AD39" s="32"/>
      <c r="AE39" s="32"/>
      <c r="AF39" s="32"/>
      <c r="AG39" s="27"/>
      <c r="AH39" s="31"/>
      <c r="AI39" s="32"/>
      <c r="AJ39" s="32"/>
      <c r="AK39" s="32"/>
      <c r="AL39" s="89" t="s">
        <v>61</v>
      </c>
    </row>
    <row r="40" spans="2:38" s="87" customFormat="1" ht="14.25" customHeight="1">
      <c r="B40" s="482"/>
      <c r="C40" s="836"/>
      <c r="D40" s="34"/>
      <c r="E40" s="837" t="s">
        <v>4</v>
      </c>
      <c r="F40" s="837"/>
      <c r="G40" s="837"/>
      <c r="H40" s="837"/>
      <c r="I40" s="837"/>
      <c r="J40" s="837"/>
      <c r="K40" s="837"/>
      <c r="L40" s="837"/>
      <c r="M40" s="35"/>
      <c r="N40" s="36"/>
      <c r="O40" s="25"/>
      <c r="P40" s="26"/>
      <c r="Q40" s="36"/>
      <c r="R40" s="4" t="s">
        <v>39</v>
      </c>
      <c r="S40" s="5"/>
      <c r="T40" s="5"/>
      <c r="U40" s="5"/>
      <c r="V40" s="5"/>
      <c r="W40" s="5"/>
      <c r="X40" s="5"/>
      <c r="Y40" s="37"/>
      <c r="Z40" s="29"/>
      <c r="AA40" s="29"/>
      <c r="AB40" s="29"/>
      <c r="AC40" s="31"/>
      <c r="AD40" s="32"/>
      <c r="AE40" s="32"/>
      <c r="AF40" s="32"/>
      <c r="AG40" s="27"/>
      <c r="AH40" s="31"/>
      <c r="AI40" s="32"/>
      <c r="AJ40" s="32"/>
      <c r="AK40" s="32"/>
      <c r="AL40" s="89" t="s">
        <v>61</v>
      </c>
    </row>
    <row r="41" spans="2:38" s="87" customFormat="1" ht="14.25" customHeight="1">
      <c r="B41" s="482"/>
      <c r="C41" s="836"/>
      <c r="D41" s="54"/>
      <c r="E41" s="838" t="s">
        <v>5</v>
      </c>
      <c r="F41" s="838"/>
      <c r="G41" s="838"/>
      <c r="H41" s="838"/>
      <c r="I41" s="838"/>
      <c r="J41" s="838"/>
      <c r="K41" s="838"/>
      <c r="L41" s="838"/>
      <c r="M41" s="55"/>
      <c r="N41" s="42"/>
      <c r="O41" s="56"/>
      <c r="P41" s="41"/>
      <c r="Q41" s="42"/>
      <c r="R41" s="57" t="s">
        <v>39</v>
      </c>
      <c r="S41" s="90"/>
      <c r="T41" s="90"/>
      <c r="U41" s="90"/>
      <c r="V41" s="90"/>
      <c r="W41" s="90"/>
      <c r="X41" s="90"/>
      <c r="Y41" s="58"/>
      <c r="Z41" s="59"/>
      <c r="AA41" s="59"/>
      <c r="AB41" s="59"/>
      <c r="AC41" s="60"/>
      <c r="AD41" s="61"/>
      <c r="AE41" s="61"/>
      <c r="AF41" s="61"/>
      <c r="AG41" s="84"/>
      <c r="AH41" s="60"/>
      <c r="AI41" s="61"/>
      <c r="AJ41" s="61"/>
      <c r="AK41" s="61"/>
      <c r="AL41" s="91" t="s">
        <v>61</v>
      </c>
    </row>
    <row r="42" spans="2:38" s="87" customFormat="1" ht="14.25" customHeight="1">
      <c r="B42" s="482"/>
      <c r="C42" s="836"/>
      <c r="D42" s="62"/>
      <c r="E42" s="843" t="s">
        <v>84</v>
      </c>
      <c r="F42" s="843"/>
      <c r="G42" s="843"/>
      <c r="H42" s="843"/>
      <c r="I42" s="843"/>
      <c r="J42" s="843"/>
      <c r="K42" s="843"/>
      <c r="L42" s="843"/>
      <c r="M42" s="63"/>
      <c r="N42" s="64"/>
      <c r="O42" s="65"/>
      <c r="P42" s="66"/>
      <c r="Q42" s="64"/>
      <c r="R42" s="67" t="s">
        <v>39</v>
      </c>
      <c r="S42" s="68"/>
      <c r="T42" s="68"/>
      <c r="U42" s="68"/>
      <c r="V42" s="68"/>
      <c r="W42" s="68"/>
      <c r="X42" s="68"/>
      <c r="Y42" s="69"/>
      <c r="Z42" s="70"/>
      <c r="AA42" s="70"/>
      <c r="AB42" s="70"/>
      <c r="AC42" s="71"/>
      <c r="AD42" s="72"/>
      <c r="AE42" s="72"/>
      <c r="AF42" s="72"/>
      <c r="AG42" s="92"/>
      <c r="AH42" s="71"/>
      <c r="AI42" s="72"/>
      <c r="AJ42" s="72"/>
      <c r="AK42" s="72"/>
      <c r="AL42" s="93" t="s">
        <v>61</v>
      </c>
    </row>
    <row r="43" spans="2:38" s="87" customFormat="1" ht="14.25" customHeight="1">
      <c r="B43" s="482"/>
      <c r="C43" s="836"/>
      <c r="D43" s="34"/>
      <c r="E43" s="837" t="s">
        <v>6</v>
      </c>
      <c r="F43" s="837"/>
      <c r="G43" s="837"/>
      <c r="H43" s="837"/>
      <c r="I43" s="837"/>
      <c r="J43" s="837"/>
      <c r="K43" s="837"/>
      <c r="L43" s="837"/>
      <c r="M43" s="35"/>
      <c r="N43" s="36"/>
      <c r="O43" s="25"/>
      <c r="P43" s="26"/>
      <c r="Q43" s="36"/>
      <c r="R43" s="4" t="s">
        <v>39</v>
      </c>
      <c r="S43" s="5"/>
      <c r="T43" s="5"/>
      <c r="U43" s="5"/>
      <c r="V43" s="5"/>
      <c r="W43" s="5"/>
      <c r="X43" s="5"/>
      <c r="Y43" s="37"/>
      <c r="Z43" s="29"/>
      <c r="AA43" s="29"/>
      <c r="AB43" s="29"/>
      <c r="AC43" s="31"/>
      <c r="AD43" s="32"/>
      <c r="AE43" s="32"/>
      <c r="AF43" s="32"/>
      <c r="AG43" s="27"/>
      <c r="AH43" s="31"/>
      <c r="AI43" s="32"/>
      <c r="AJ43" s="32"/>
      <c r="AK43" s="32"/>
      <c r="AL43" s="89" t="s">
        <v>61</v>
      </c>
    </row>
    <row r="44" spans="2:38" s="87" customFormat="1" ht="14.25" customHeight="1">
      <c r="B44" s="482"/>
      <c r="C44" s="836"/>
      <c r="D44" s="34"/>
      <c r="E44" s="837" t="s">
        <v>85</v>
      </c>
      <c r="F44" s="837"/>
      <c r="G44" s="837"/>
      <c r="H44" s="837"/>
      <c r="I44" s="837"/>
      <c r="J44" s="837"/>
      <c r="K44" s="837"/>
      <c r="L44" s="837"/>
      <c r="M44" s="35"/>
      <c r="N44" s="36"/>
      <c r="O44" s="25"/>
      <c r="P44" s="26"/>
      <c r="Q44" s="36"/>
      <c r="R44" s="4" t="s">
        <v>39</v>
      </c>
      <c r="S44" s="5"/>
      <c r="T44" s="5"/>
      <c r="U44" s="5"/>
      <c r="V44" s="5"/>
      <c r="W44" s="5"/>
      <c r="X44" s="5"/>
      <c r="Y44" s="37"/>
      <c r="Z44" s="29"/>
      <c r="AA44" s="29"/>
      <c r="AB44" s="29"/>
      <c r="AC44" s="31"/>
      <c r="AD44" s="32"/>
      <c r="AE44" s="32"/>
      <c r="AF44" s="32"/>
      <c r="AG44" s="27"/>
      <c r="AH44" s="31"/>
      <c r="AI44" s="32"/>
      <c r="AJ44" s="32"/>
      <c r="AK44" s="32"/>
      <c r="AL44" s="89" t="s">
        <v>61</v>
      </c>
    </row>
    <row r="45" spans="2:38" s="87" customFormat="1" ht="14.25" customHeight="1">
      <c r="B45" s="482"/>
      <c r="C45" s="836"/>
      <c r="D45" s="34"/>
      <c r="E45" s="837" t="s">
        <v>7</v>
      </c>
      <c r="F45" s="837"/>
      <c r="G45" s="837"/>
      <c r="H45" s="837"/>
      <c r="I45" s="837"/>
      <c r="J45" s="837"/>
      <c r="K45" s="837"/>
      <c r="L45" s="837"/>
      <c r="M45" s="35"/>
      <c r="N45" s="36"/>
      <c r="O45" s="25"/>
      <c r="P45" s="26"/>
      <c r="Q45" s="36"/>
      <c r="R45" s="4" t="s">
        <v>39</v>
      </c>
      <c r="S45" s="5"/>
      <c r="T45" s="5"/>
      <c r="U45" s="5"/>
      <c r="V45" s="5"/>
      <c r="W45" s="5"/>
      <c r="X45" s="5"/>
      <c r="Y45" s="37"/>
      <c r="Z45" s="29"/>
      <c r="AA45" s="29"/>
      <c r="AB45" s="29"/>
      <c r="AC45" s="31"/>
      <c r="AD45" s="32"/>
      <c r="AE45" s="32"/>
      <c r="AF45" s="32"/>
      <c r="AG45" s="27"/>
      <c r="AH45" s="31"/>
      <c r="AI45" s="32"/>
      <c r="AJ45" s="32"/>
      <c r="AK45" s="32"/>
      <c r="AL45" s="89" t="s">
        <v>61</v>
      </c>
    </row>
    <row r="46" spans="2:38" s="87" customFormat="1" ht="14.25" customHeight="1">
      <c r="B46" s="482"/>
      <c r="C46" s="836"/>
      <c r="D46" s="34"/>
      <c r="E46" s="837" t="s">
        <v>8</v>
      </c>
      <c r="F46" s="837"/>
      <c r="G46" s="837"/>
      <c r="H46" s="837"/>
      <c r="I46" s="837"/>
      <c r="J46" s="837"/>
      <c r="K46" s="837"/>
      <c r="L46" s="837"/>
      <c r="M46" s="35"/>
      <c r="N46" s="36"/>
      <c r="O46" s="25"/>
      <c r="P46" s="26"/>
      <c r="Q46" s="36"/>
      <c r="R46" s="4" t="s">
        <v>39</v>
      </c>
      <c r="S46" s="5"/>
      <c r="T46" s="5"/>
      <c r="U46" s="5"/>
      <c r="V46" s="5"/>
      <c r="W46" s="5"/>
      <c r="X46" s="5"/>
      <c r="Y46" s="37"/>
      <c r="Z46" s="29"/>
      <c r="AA46" s="29"/>
      <c r="AB46" s="29"/>
      <c r="AC46" s="31"/>
      <c r="AD46" s="32"/>
      <c r="AE46" s="32"/>
      <c r="AF46" s="32"/>
      <c r="AG46" s="27"/>
      <c r="AH46" s="31"/>
      <c r="AI46" s="32"/>
      <c r="AJ46" s="32"/>
      <c r="AK46" s="32"/>
      <c r="AL46" s="89" t="s">
        <v>61</v>
      </c>
    </row>
    <row r="47" spans="2:38" s="87" customFormat="1" ht="14.25" customHeight="1">
      <c r="B47" s="482"/>
      <c r="C47" s="836"/>
      <c r="D47" s="34"/>
      <c r="E47" s="837" t="s">
        <v>62</v>
      </c>
      <c r="F47" s="837"/>
      <c r="G47" s="837"/>
      <c r="H47" s="837"/>
      <c r="I47" s="837"/>
      <c r="J47" s="837"/>
      <c r="K47" s="837"/>
      <c r="L47" s="837"/>
      <c r="M47" s="35"/>
      <c r="N47" s="36"/>
      <c r="O47" s="25"/>
      <c r="P47" s="26"/>
      <c r="Q47" s="36"/>
      <c r="R47" s="4" t="s">
        <v>39</v>
      </c>
      <c r="S47" s="5"/>
      <c r="T47" s="5"/>
      <c r="U47" s="5"/>
      <c r="V47" s="5"/>
      <c r="W47" s="5"/>
      <c r="X47" s="5"/>
      <c r="Y47" s="37"/>
      <c r="Z47" s="29"/>
      <c r="AA47" s="29"/>
      <c r="AB47" s="29"/>
      <c r="AC47" s="31"/>
      <c r="AD47" s="32"/>
      <c r="AE47" s="32"/>
      <c r="AF47" s="32"/>
      <c r="AG47" s="27"/>
      <c r="AH47" s="31"/>
      <c r="AI47" s="32"/>
      <c r="AJ47" s="32"/>
      <c r="AK47" s="32"/>
      <c r="AL47" s="89" t="s">
        <v>61</v>
      </c>
    </row>
    <row r="48" spans="2:38" s="87" customFormat="1" ht="14.25" customHeight="1">
      <c r="B48" s="527" t="s">
        <v>63</v>
      </c>
      <c r="C48" s="527"/>
      <c r="D48" s="527"/>
      <c r="E48" s="527"/>
      <c r="F48" s="527"/>
      <c r="G48" s="527"/>
      <c r="H48" s="527"/>
      <c r="I48" s="527"/>
      <c r="J48" s="527"/>
      <c r="K48" s="527"/>
      <c r="L48" s="73"/>
      <c r="M48" s="74"/>
      <c r="N48" s="74"/>
      <c r="O48" s="74"/>
      <c r="P48" s="74"/>
      <c r="Q48" s="74"/>
      <c r="R48" s="75"/>
      <c r="S48" s="75"/>
      <c r="T48" s="75"/>
      <c r="U48" s="76"/>
      <c r="V48" s="37"/>
      <c r="W48" s="77"/>
      <c r="X48" s="4"/>
      <c r="Y48" s="77"/>
      <c r="Z48" s="29"/>
      <c r="AA48" s="29"/>
      <c r="AB48" s="29"/>
      <c r="AC48" s="32"/>
      <c r="AD48" s="32"/>
      <c r="AE48" s="32"/>
      <c r="AF48" s="32"/>
      <c r="AG48" s="32"/>
      <c r="AH48" s="78"/>
      <c r="AI48" s="32"/>
      <c r="AJ48" s="32"/>
      <c r="AK48" s="32"/>
      <c r="AL48" s="27"/>
    </row>
    <row r="49" spans="2:38" s="87" customFormat="1" ht="14.25" customHeight="1">
      <c r="B49" s="529" t="s">
        <v>64</v>
      </c>
      <c r="C49" s="529"/>
      <c r="D49" s="529"/>
      <c r="E49" s="529"/>
      <c r="F49" s="529"/>
      <c r="G49" s="529"/>
      <c r="H49" s="529"/>
      <c r="I49" s="529"/>
      <c r="J49" s="529"/>
      <c r="K49" s="529"/>
      <c r="L49" s="80"/>
      <c r="M49" s="26"/>
      <c r="N49" s="26"/>
      <c r="O49" s="26"/>
      <c r="P49" s="26"/>
      <c r="Q49" s="26"/>
      <c r="R49" s="77"/>
      <c r="S49" s="77"/>
      <c r="T49" s="77"/>
      <c r="U49" s="77"/>
      <c r="V49" s="81"/>
      <c r="W49" s="81"/>
      <c r="X49" s="81"/>
      <c r="Y49" s="81"/>
      <c r="Z49" s="38"/>
      <c r="AA49" s="38"/>
      <c r="AB49" s="38"/>
      <c r="AC49" s="39"/>
      <c r="AD49" s="39"/>
      <c r="AE49" s="39"/>
      <c r="AF49" s="39"/>
      <c r="AG49" s="39"/>
      <c r="AH49" s="51"/>
      <c r="AI49" s="39"/>
      <c r="AJ49" s="39"/>
      <c r="AK49" s="39"/>
      <c r="AL49" s="40"/>
    </row>
    <row r="50" spans="2:38" s="87" customFormat="1" ht="14.25" customHeight="1">
      <c r="B50" s="474" t="s">
        <v>40</v>
      </c>
      <c r="C50" s="474"/>
      <c r="D50" s="474"/>
      <c r="E50" s="474"/>
      <c r="F50" s="474"/>
      <c r="G50" s="474"/>
      <c r="H50" s="474"/>
      <c r="I50" s="474"/>
      <c r="J50" s="474"/>
      <c r="K50" s="474"/>
      <c r="L50" s="73"/>
      <c r="M50" s="74"/>
      <c r="N50" s="74"/>
      <c r="O50" s="74"/>
      <c r="P50" s="74"/>
      <c r="Q50" s="74"/>
      <c r="R50" s="75"/>
      <c r="S50" s="75"/>
      <c r="T50" s="75"/>
      <c r="U50" s="76"/>
      <c r="V50" s="79" t="s">
        <v>65</v>
      </c>
      <c r="W50" s="77"/>
      <c r="X50" s="77"/>
      <c r="Y50" s="77"/>
      <c r="Z50" s="29"/>
      <c r="AA50" s="29"/>
      <c r="AB50" s="29"/>
      <c r="AC50" s="32"/>
      <c r="AD50" s="32"/>
      <c r="AE50" s="32"/>
      <c r="AF50" s="32"/>
      <c r="AG50" s="32"/>
      <c r="AH50" s="78"/>
      <c r="AI50" s="32"/>
      <c r="AJ50" s="32"/>
      <c r="AK50" s="32"/>
      <c r="AL50" s="27"/>
    </row>
    <row r="51" spans="2:38" s="87" customFormat="1" ht="14.25" customHeight="1">
      <c r="B51" s="830" t="s">
        <v>66</v>
      </c>
      <c r="C51" s="830"/>
      <c r="D51" s="830"/>
      <c r="E51" s="830"/>
      <c r="F51" s="830"/>
      <c r="G51" s="830"/>
      <c r="H51" s="830"/>
      <c r="I51" s="830"/>
      <c r="J51" s="830"/>
      <c r="K51" s="830"/>
      <c r="L51" s="82"/>
      <c r="M51" s="26"/>
      <c r="N51" s="26"/>
      <c r="O51" s="26"/>
      <c r="P51" s="26"/>
      <c r="Q51" s="26"/>
      <c r="R51" s="77"/>
      <c r="S51" s="77"/>
      <c r="T51" s="77"/>
      <c r="U51" s="77"/>
      <c r="V51" s="77"/>
      <c r="W51" s="83"/>
      <c r="X51" s="83"/>
      <c r="Y51" s="83"/>
      <c r="Z51" s="59"/>
      <c r="AA51" s="59"/>
      <c r="AB51" s="59"/>
      <c r="AC51" s="61"/>
      <c r="AD51" s="61"/>
      <c r="AE51" s="61"/>
      <c r="AF51" s="61"/>
      <c r="AG51" s="61"/>
      <c r="AH51" s="48"/>
      <c r="AI51" s="61"/>
      <c r="AJ51" s="61"/>
      <c r="AK51" s="61"/>
      <c r="AL51" s="84"/>
    </row>
    <row r="52" spans="2:38" s="87" customFormat="1" ht="14.25" customHeight="1">
      <c r="B52" s="844" t="s">
        <v>41</v>
      </c>
      <c r="C52" s="844"/>
      <c r="D52" s="844"/>
      <c r="E52" s="844"/>
      <c r="F52" s="844"/>
      <c r="G52" s="844"/>
      <c r="H52" s="844"/>
      <c r="I52" s="844"/>
      <c r="J52" s="844"/>
      <c r="K52" s="844"/>
      <c r="L52" s="844"/>
      <c r="M52" s="844"/>
      <c r="N52" s="844"/>
      <c r="O52" s="45"/>
      <c r="P52" s="43"/>
      <c r="Q52" s="44"/>
      <c r="R52" s="44"/>
      <c r="S52" s="44"/>
      <c r="T52" s="44"/>
      <c r="U52" s="3"/>
      <c r="V52" s="37"/>
      <c r="W52" s="77"/>
      <c r="X52" s="77"/>
      <c r="Y52" s="77"/>
      <c r="Z52" s="29"/>
      <c r="AA52" s="29"/>
      <c r="AB52" s="29"/>
      <c r="AC52" s="32"/>
      <c r="AD52" s="32"/>
      <c r="AE52" s="32"/>
      <c r="AF52" s="32"/>
      <c r="AG52" s="32"/>
      <c r="AH52" s="78"/>
      <c r="AI52" s="32"/>
      <c r="AJ52" s="32"/>
      <c r="AK52" s="32"/>
      <c r="AL52" s="27"/>
    </row>
    <row r="53" spans="2:38" s="87" customFormat="1" ht="14.25" customHeight="1">
      <c r="B53" s="460" t="s">
        <v>42</v>
      </c>
      <c r="C53" s="476" t="s">
        <v>43</v>
      </c>
      <c r="D53" s="476"/>
      <c r="E53" s="476"/>
      <c r="F53" s="476"/>
      <c r="G53" s="476"/>
      <c r="H53" s="476"/>
      <c r="I53" s="476"/>
      <c r="J53" s="476"/>
      <c r="K53" s="476"/>
      <c r="L53" s="476"/>
      <c r="M53" s="476"/>
      <c r="N53" s="476"/>
      <c r="O53" s="476"/>
      <c r="P53" s="476"/>
      <c r="Q53" s="476"/>
      <c r="R53" s="476"/>
      <c r="S53" s="476"/>
      <c r="T53" s="476"/>
      <c r="U53" s="476" t="s">
        <v>44</v>
      </c>
      <c r="V53" s="476"/>
      <c r="W53" s="476"/>
      <c r="X53" s="476"/>
      <c r="Y53" s="476"/>
      <c r="Z53" s="476"/>
      <c r="AA53" s="476"/>
      <c r="AB53" s="476"/>
      <c r="AC53" s="476"/>
      <c r="AD53" s="476"/>
      <c r="AE53" s="476"/>
      <c r="AF53" s="476"/>
      <c r="AG53" s="476"/>
      <c r="AH53" s="476"/>
      <c r="AI53" s="476"/>
      <c r="AJ53" s="476"/>
      <c r="AK53" s="476"/>
      <c r="AL53" s="476"/>
    </row>
    <row r="54" spans="2:38" s="87" customFormat="1">
      <c r="B54" s="460"/>
      <c r="C54" s="475"/>
      <c r="D54" s="475"/>
      <c r="E54" s="475"/>
      <c r="F54" s="475"/>
      <c r="G54" s="475"/>
      <c r="H54" s="475"/>
      <c r="I54" s="475"/>
      <c r="J54" s="475"/>
      <c r="K54" s="475"/>
      <c r="L54" s="475"/>
      <c r="M54" s="475"/>
      <c r="N54" s="475"/>
      <c r="O54" s="475"/>
      <c r="P54" s="475"/>
      <c r="Q54" s="475"/>
      <c r="R54" s="475"/>
      <c r="S54" s="475"/>
      <c r="T54" s="475"/>
      <c r="U54" s="475"/>
      <c r="V54" s="475"/>
      <c r="W54" s="475"/>
      <c r="X54" s="475"/>
      <c r="Y54" s="475"/>
      <c r="Z54" s="475"/>
      <c r="AA54" s="475"/>
      <c r="AB54" s="475"/>
      <c r="AC54" s="475"/>
      <c r="AD54" s="475"/>
      <c r="AE54" s="475"/>
      <c r="AF54" s="475"/>
      <c r="AG54" s="475"/>
      <c r="AH54" s="475"/>
      <c r="AI54" s="475"/>
      <c r="AJ54" s="475"/>
      <c r="AK54" s="475"/>
      <c r="AL54" s="475"/>
    </row>
    <row r="55" spans="2:38" s="87" customFormat="1">
      <c r="B55" s="460"/>
      <c r="C55" s="475"/>
      <c r="D55" s="475"/>
      <c r="E55" s="475"/>
      <c r="F55" s="475"/>
      <c r="G55" s="475"/>
      <c r="H55" s="475"/>
      <c r="I55" s="475"/>
      <c r="J55" s="475"/>
      <c r="K55" s="475"/>
      <c r="L55" s="475"/>
      <c r="M55" s="475"/>
      <c r="N55" s="475"/>
      <c r="O55" s="475"/>
      <c r="P55" s="475"/>
      <c r="Q55" s="475"/>
      <c r="R55" s="475"/>
      <c r="S55" s="475"/>
      <c r="T55" s="475"/>
      <c r="U55" s="475"/>
      <c r="V55" s="475"/>
      <c r="W55" s="475"/>
      <c r="X55" s="475"/>
      <c r="Y55" s="475"/>
      <c r="Z55" s="475"/>
      <c r="AA55" s="475"/>
      <c r="AB55" s="475"/>
      <c r="AC55" s="475"/>
      <c r="AD55" s="475"/>
      <c r="AE55" s="475"/>
      <c r="AF55" s="475"/>
      <c r="AG55" s="475"/>
      <c r="AH55" s="475"/>
      <c r="AI55" s="475"/>
      <c r="AJ55" s="475"/>
      <c r="AK55" s="475"/>
      <c r="AL55" s="475"/>
    </row>
    <row r="56" spans="2:38" s="87" customFormat="1">
      <c r="B56" s="460"/>
      <c r="C56" s="475"/>
      <c r="D56" s="475"/>
      <c r="E56" s="475"/>
      <c r="F56" s="475"/>
      <c r="G56" s="475"/>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row>
    <row r="57" spans="2:38" s="87" customFormat="1">
      <c r="B57" s="460"/>
      <c r="C57" s="475"/>
      <c r="D57" s="475"/>
      <c r="E57" s="475"/>
      <c r="F57" s="475"/>
      <c r="G57" s="475"/>
      <c r="H57" s="475"/>
      <c r="I57" s="475"/>
      <c r="J57" s="475"/>
      <c r="K57" s="475"/>
      <c r="L57" s="475"/>
      <c r="M57" s="475"/>
      <c r="N57" s="475"/>
      <c r="O57" s="475"/>
      <c r="P57" s="475"/>
      <c r="Q57" s="475"/>
      <c r="R57" s="475"/>
      <c r="S57" s="475"/>
      <c r="T57" s="475"/>
      <c r="U57" s="475"/>
      <c r="V57" s="475"/>
      <c r="W57" s="475"/>
      <c r="X57" s="475"/>
      <c r="Y57" s="475"/>
      <c r="Z57" s="475"/>
      <c r="AA57" s="475"/>
      <c r="AB57" s="475"/>
      <c r="AC57" s="475"/>
      <c r="AD57" s="475"/>
      <c r="AE57" s="475"/>
      <c r="AF57" s="475"/>
      <c r="AG57" s="475"/>
      <c r="AH57" s="475"/>
      <c r="AI57" s="475"/>
      <c r="AJ57" s="475"/>
      <c r="AK57" s="475"/>
      <c r="AL57" s="475"/>
    </row>
    <row r="58" spans="2:38" s="87" customFormat="1" ht="14.25" customHeight="1">
      <c r="B58" s="456" t="s">
        <v>45</v>
      </c>
      <c r="C58" s="456"/>
      <c r="D58" s="456"/>
      <c r="E58" s="456"/>
      <c r="F58" s="456"/>
      <c r="G58" s="474" t="s">
        <v>46</v>
      </c>
      <c r="H58" s="474"/>
      <c r="I58" s="474"/>
      <c r="J58" s="474"/>
      <c r="K58" s="474"/>
      <c r="L58" s="474"/>
      <c r="M58" s="474"/>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row>
    <row r="60" spans="2:38" ht="13.8">
      <c r="B60" s="46" t="s">
        <v>67</v>
      </c>
    </row>
    <row r="61" spans="2:38" ht="13.8">
      <c r="B61" s="46" t="s">
        <v>68</v>
      </c>
    </row>
    <row r="62" spans="2:38" ht="13.8">
      <c r="B62" s="46" t="s">
        <v>69</v>
      </c>
    </row>
    <row r="63" spans="2:38" ht="13.8">
      <c r="B63" s="46" t="s">
        <v>47</v>
      </c>
    </row>
    <row r="64" spans="2:38" ht="13.8">
      <c r="B64" s="46" t="s">
        <v>48</v>
      </c>
    </row>
    <row r="65" spans="2:41" ht="13.8">
      <c r="B65" s="46" t="s">
        <v>70</v>
      </c>
    </row>
    <row r="66" spans="2:41" ht="13.8">
      <c r="B66" s="46" t="s">
        <v>86</v>
      </c>
      <c r="AN66" s="87"/>
      <c r="AO66" s="7"/>
    </row>
    <row r="67" spans="2:41" ht="13.8">
      <c r="B67" s="46" t="s">
        <v>71</v>
      </c>
    </row>
    <row r="68" spans="2:41" ht="13.8">
      <c r="B68" s="46" t="s">
        <v>72</v>
      </c>
    </row>
    <row r="69" spans="2:41" ht="13.8">
      <c r="B69" s="46" t="s">
        <v>73</v>
      </c>
    </row>
    <row r="70" spans="2:41" ht="13.8">
      <c r="B70" s="46" t="s">
        <v>49</v>
      </c>
    </row>
    <row r="84" spans="2:2" ht="12.75" customHeight="1">
      <c r="B84" s="85"/>
    </row>
    <row r="85" spans="2:2" ht="12.75" customHeight="1">
      <c r="B85" s="86" t="s">
        <v>74</v>
      </c>
    </row>
    <row r="86" spans="2:2" ht="12.75" customHeight="1">
      <c r="B86" s="86" t="s">
        <v>75</v>
      </c>
    </row>
    <row r="87" spans="2:2" ht="12.75" customHeight="1">
      <c r="B87" s="86" t="s">
        <v>76</v>
      </c>
    </row>
    <row r="88" spans="2:2" ht="12.75" customHeight="1">
      <c r="B88" s="86" t="s">
        <v>77</v>
      </c>
    </row>
    <row r="89" spans="2:2" ht="12.75" customHeight="1">
      <c r="B89" s="86" t="s">
        <v>78</v>
      </c>
    </row>
    <row r="90" spans="2:2" ht="12.75" customHeight="1">
      <c r="B90" s="86" t="s">
        <v>79</v>
      </c>
    </row>
    <row r="91" spans="2:2" ht="12.75" customHeight="1">
      <c r="B91" s="86" t="s">
        <v>80</v>
      </c>
    </row>
    <row r="92" spans="2:2" ht="12.75" customHeight="1">
      <c r="B92" s="86" t="s">
        <v>81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sheetProtection selectLockedCells="1" selectUnlockedCells="1"/>
  <mergeCells count="83">
    <mergeCell ref="B58:F58"/>
    <mergeCell ref="G58:AL58"/>
    <mergeCell ref="B51:K51"/>
    <mergeCell ref="B52:N52"/>
    <mergeCell ref="B53:B57"/>
    <mergeCell ref="C53:T53"/>
    <mergeCell ref="U53:AL53"/>
    <mergeCell ref="C54:T57"/>
    <mergeCell ref="U54:AL57"/>
    <mergeCell ref="B48:K48"/>
    <mergeCell ref="B49:K49"/>
    <mergeCell ref="B50:K50"/>
    <mergeCell ref="B34:B47"/>
    <mergeCell ref="C34:L35"/>
    <mergeCell ref="C42:C47"/>
    <mergeCell ref="E42:L42"/>
    <mergeCell ref="E43:L43"/>
    <mergeCell ref="E44:L44"/>
    <mergeCell ref="E45:L45"/>
    <mergeCell ref="E46:L46"/>
    <mergeCell ref="E47:L47"/>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19"/>
  <pageMargins left="0.39374999999999999" right="0" top="0.59027777777777779" bottom="0" header="0.51180555555555551" footer="0.5118055555555555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Z36"/>
  <sheetViews>
    <sheetView zoomScaleNormal="100" workbookViewId="0">
      <selection activeCell="Y22" sqref="Y22:AN22"/>
    </sheetView>
  </sheetViews>
  <sheetFormatPr defaultColWidth="3.44140625" defaultRowHeight="13.2"/>
  <cols>
    <col min="1" max="1" width="2" style="87" customWidth="1"/>
    <col min="2" max="2" width="3" style="181" customWidth="1"/>
    <col min="3" max="7" width="3.44140625" style="87" customWidth="1"/>
    <col min="8" max="8" width="2.44140625" style="87" customWidth="1"/>
    <col min="9" max="26" width="3.44140625" style="87" customWidth="1"/>
    <col min="27" max="27" width="1.33203125" style="87" customWidth="1"/>
    <col min="28" max="16384" width="3.44140625" style="87"/>
  </cols>
  <sheetData>
    <row r="1" spans="2:26" s="2" customFormat="1"/>
    <row r="2" spans="2:26" s="2" customFormat="1">
      <c r="B2" s="94" t="s">
        <v>105</v>
      </c>
    </row>
    <row r="3" spans="2:26" s="2" customFormat="1"/>
    <row r="4" spans="2:26" s="2" customFormat="1" ht="13.8">
      <c r="B4" s="453" t="s">
        <v>104</v>
      </c>
      <c r="C4" s="453"/>
      <c r="D4" s="453"/>
      <c r="E4" s="453"/>
      <c r="F4" s="453"/>
      <c r="G4" s="453"/>
      <c r="H4" s="453"/>
      <c r="I4" s="453"/>
      <c r="J4" s="453"/>
      <c r="K4" s="453"/>
      <c r="L4" s="453"/>
      <c r="M4" s="453"/>
      <c r="N4" s="453"/>
      <c r="O4" s="453"/>
      <c r="P4" s="453"/>
      <c r="Q4" s="453"/>
      <c r="R4" s="453"/>
      <c r="S4" s="453"/>
      <c r="T4" s="453"/>
      <c r="U4" s="453"/>
      <c r="V4" s="453"/>
      <c r="W4" s="453"/>
      <c r="X4" s="453"/>
      <c r="Y4" s="453"/>
      <c r="Z4" s="453"/>
    </row>
    <row r="5" spans="2:26" s="2" customFormat="1"/>
    <row r="6" spans="2:26" s="2" customFormat="1" ht="31.5" customHeight="1">
      <c r="B6" s="523" t="s">
        <v>103</v>
      </c>
      <c r="C6" s="523"/>
      <c r="D6" s="523"/>
      <c r="E6" s="523"/>
      <c r="F6" s="523"/>
      <c r="G6" s="526"/>
      <c r="H6" s="526"/>
      <c r="I6" s="526"/>
      <c r="J6" s="526"/>
      <c r="K6" s="526"/>
      <c r="L6" s="526"/>
      <c r="M6" s="526"/>
      <c r="N6" s="526"/>
      <c r="O6" s="526"/>
      <c r="P6" s="526"/>
      <c r="Q6" s="526"/>
      <c r="R6" s="526"/>
      <c r="S6" s="526"/>
      <c r="T6" s="526"/>
      <c r="U6" s="526"/>
      <c r="V6" s="526"/>
      <c r="W6" s="526"/>
      <c r="X6" s="526"/>
      <c r="Y6" s="526"/>
      <c r="Z6" s="526"/>
    </row>
    <row r="7" spans="2:26" s="2" customFormat="1" ht="31.5" customHeight="1">
      <c r="B7" s="523" t="s">
        <v>399</v>
      </c>
      <c r="C7" s="523"/>
      <c r="D7" s="523"/>
      <c r="E7" s="523"/>
      <c r="F7" s="523"/>
      <c r="G7" s="175" t="s">
        <v>241</v>
      </c>
      <c r="H7" s="150" t="s">
        <v>400</v>
      </c>
      <c r="I7" s="150"/>
      <c r="J7" s="150"/>
      <c r="K7" s="150"/>
      <c r="L7" s="1" t="s">
        <v>241</v>
      </c>
      <c r="M7" s="150" t="s">
        <v>401</v>
      </c>
      <c r="N7" s="150"/>
      <c r="O7" s="150"/>
      <c r="P7" s="150"/>
      <c r="Q7" s="1" t="s">
        <v>241</v>
      </c>
      <c r="R7" s="150" t="s">
        <v>402</v>
      </c>
      <c r="S7" s="150"/>
      <c r="T7" s="150"/>
      <c r="U7" s="150"/>
      <c r="V7" s="150"/>
      <c r="W7" s="150"/>
      <c r="X7" s="150"/>
      <c r="Y7" s="150"/>
      <c r="Z7" s="177"/>
    </row>
    <row r="8" spans="2:26" ht="31.5" customHeight="1">
      <c r="B8" s="523" t="s">
        <v>102</v>
      </c>
      <c r="C8" s="523"/>
      <c r="D8" s="523"/>
      <c r="E8" s="523"/>
      <c r="F8" s="523"/>
      <c r="G8" s="175" t="s">
        <v>241</v>
      </c>
      <c r="H8" s="77" t="s">
        <v>403</v>
      </c>
      <c r="I8" s="77"/>
      <c r="J8" s="77"/>
      <c r="K8" s="77"/>
      <c r="L8" s="77"/>
      <c r="M8" s="77"/>
      <c r="N8" s="77"/>
      <c r="O8" s="77"/>
      <c r="P8" s="1" t="s">
        <v>241</v>
      </c>
      <c r="Q8" s="77" t="s">
        <v>404</v>
      </c>
      <c r="R8" s="77"/>
      <c r="S8" s="228"/>
      <c r="T8" s="228"/>
      <c r="U8" s="228"/>
      <c r="V8" s="228"/>
      <c r="W8" s="228"/>
      <c r="X8" s="228"/>
      <c r="Y8" s="228"/>
      <c r="Z8" s="229"/>
    </row>
    <row r="9" spans="2:26" ht="20.100000000000001" customHeight="1">
      <c r="B9" s="523" t="s">
        <v>101</v>
      </c>
      <c r="C9" s="523"/>
      <c r="D9" s="523"/>
      <c r="E9" s="523"/>
      <c r="F9" s="523"/>
      <c r="G9" s="1" t="s">
        <v>241</v>
      </c>
      <c r="H9" s="83" t="s">
        <v>405</v>
      </c>
      <c r="I9" s="230"/>
      <c r="J9" s="230"/>
      <c r="K9" s="230"/>
      <c r="L9" s="230"/>
      <c r="M9" s="230"/>
      <c r="N9" s="230"/>
      <c r="O9" s="230"/>
      <c r="P9" s="230"/>
      <c r="Q9" s="1" t="s">
        <v>241</v>
      </c>
      <c r="R9" s="83" t="s">
        <v>406</v>
      </c>
      <c r="S9" s="231"/>
      <c r="T9" s="231"/>
      <c r="U9" s="231"/>
      <c r="V9" s="231"/>
      <c r="W9" s="231"/>
      <c r="X9" s="231"/>
      <c r="Y9" s="231"/>
      <c r="Z9" s="232"/>
    </row>
    <row r="10" spans="2:26" ht="20.100000000000001" customHeight="1">
      <c r="B10" s="523"/>
      <c r="C10" s="523"/>
      <c r="D10" s="523"/>
      <c r="E10" s="523"/>
      <c r="F10" s="523"/>
      <c r="G10" s="233" t="s">
        <v>241</v>
      </c>
      <c r="H10" s="81" t="s">
        <v>407</v>
      </c>
      <c r="I10" s="81"/>
      <c r="J10" s="81"/>
      <c r="K10" s="81"/>
      <c r="L10" s="81"/>
      <c r="M10" s="81"/>
      <c r="N10" s="81"/>
      <c r="O10" s="81"/>
      <c r="P10" s="81"/>
      <c r="Q10" s="123" t="s">
        <v>241</v>
      </c>
      <c r="R10" s="81" t="s">
        <v>408</v>
      </c>
      <c r="S10" s="234"/>
      <c r="T10" s="234"/>
      <c r="U10" s="234"/>
      <c r="V10" s="234"/>
      <c r="W10" s="234"/>
      <c r="X10" s="234"/>
      <c r="Y10" s="234"/>
      <c r="Z10" s="235"/>
    </row>
    <row r="11" spans="2:26" s="2" customFormat="1"/>
    <row r="12" spans="2:26" s="2" customFormat="1" ht="13.8">
      <c r="B12" s="58"/>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57"/>
    </row>
    <row r="13" spans="2:26" s="2" customFormat="1" ht="13.8">
      <c r="B13" s="158" t="s">
        <v>100</v>
      </c>
      <c r="Z13" s="130"/>
    </row>
    <row r="14" spans="2:26" s="2" customFormat="1">
      <c r="B14" s="144"/>
      <c r="Z14" s="130"/>
    </row>
    <row r="15" spans="2:26" s="2" customFormat="1" ht="13.8">
      <c r="B15" s="144"/>
      <c r="C15" s="8" t="s">
        <v>99</v>
      </c>
      <c r="Z15" s="130"/>
    </row>
    <row r="16" spans="2:26" s="2" customFormat="1" ht="6.75" customHeight="1">
      <c r="B16" s="144"/>
      <c r="Z16" s="130"/>
    </row>
    <row r="17" spans="2:26" s="2" customFormat="1" ht="26.25" customHeight="1">
      <c r="B17" s="144"/>
      <c r="C17" s="527" t="s">
        <v>98</v>
      </c>
      <c r="D17" s="527"/>
      <c r="E17" s="527"/>
      <c r="F17" s="527"/>
      <c r="G17" s="527"/>
      <c r="H17" s="528"/>
      <c r="I17" s="528"/>
      <c r="J17" s="528"/>
      <c r="K17" s="528"/>
      <c r="L17" s="528"/>
      <c r="M17" s="528"/>
      <c r="N17" s="179" t="s">
        <v>91</v>
      </c>
      <c r="P17" s="527" t="s">
        <v>97</v>
      </c>
      <c r="Q17" s="527"/>
      <c r="R17" s="527"/>
      <c r="S17" s="527"/>
      <c r="T17" s="527"/>
      <c r="U17" s="528"/>
      <c r="V17" s="528"/>
      <c r="W17" s="528"/>
      <c r="X17" s="528"/>
      <c r="Y17" s="179" t="s">
        <v>91</v>
      </c>
      <c r="Z17" s="130"/>
    </row>
    <row r="18" spans="2:26" s="2" customFormat="1">
      <c r="B18" s="144"/>
      <c r="N18" s="1"/>
      <c r="Z18" s="130"/>
    </row>
    <row r="19" spans="2:26" s="2" customFormat="1" ht="13.8">
      <c r="B19" s="144"/>
      <c r="C19" s="8" t="s">
        <v>96</v>
      </c>
      <c r="Z19" s="130"/>
    </row>
    <row r="20" spans="2:26" s="2" customFormat="1" ht="6.75" customHeight="1">
      <c r="B20" s="144"/>
      <c r="Z20" s="130"/>
    </row>
    <row r="21" spans="2:26" s="2" customFormat="1" ht="26.25" customHeight="1">
      <c r="B21" s="144"/>
      <c r="C21" s="527" t="s">
        <v>409</v>
      </c>
      <c r="D21" s="527"/>
      <c r="E21" s="527"/>
      <c r="F21" s="527"/>
      <c r="G21" s="527"/>
      <c r="H21" s="529" t="s">
        <v>93</v>
      </c>
      <c r="I21" s="529"/>
      <c r="J21" s="529"/>
      <c r="K21" s="529"/>
      <c r="L21" s="530"/>
      <c r="M21" s="530"/>
      <c r="N21" s="179" t="s">
        <v>91</v>
      </c>
      <c r="O21" s="529" t="s">
        <v>92</v>
      </c>
      <c r="P21" s="529"/>
      <c r="Q21" s="529"/>
      <c r="R21" s="529"/>
      <c r="S21" s="530"/>
      <c r="T21" s="530"/>
      <c r="U21" s="179" t="s">
        <v>91</v>
      </c>
      <c r="Z21" s="130"/>
    </row>
    <row r="22" spans="2:26" s="2" customFormat="1" ht="26.25" customHeight="1">
      <c r="B22" s="144"/>
      <c r="C22" s="527" t="s">
        <v>95</v>
      </c>
      <c r="D22" s="527"/>
      <c r="E22" s="527"/>
      <c r="F22" s="527"/>
      <c r="G22" s="527"/>
      <c r="H22" s="529" t="s">
        <v>93</v>
      </c>
      <c r="I22" s="529"/>
      <c r="J22" s="529"/>
      <c r="K22" s="529"/>
      <c r="L22" s="530"/>
      <c r="M22" s="530"/>
      <c r="N22" s="179" t="s">
        <v>91</v>
      </c>
      <c r="O22" s="529" t="s">
        <v>92</v>
      </c>
      <c r="P22" s="529"/>
      <c r="Q22" s="529"/>
      <c r="R22" s="529"/>
      <c r="S22" s="530"/>
      <c r="T22" s="530"/>
      <c r="U22" s="179" t="s">
        <v>91</v>
      </c>
      <c r="Z22" s="130"/>
    </row>
    <row r="23" spans="2:26" s="2" customFormat="1" ht="26.25" customHeight="1">
      <c r="B23" s="144"/>
      <c r="C23" s="527" t="s">
        <v>94</v>
      </c>
      <c r="D23" s="527"/>
      <c r="E23" s="527"/>
      <c r="F23" s="527"/>
      <c r="G23" s="527"/>
      <c r="H23" s="529" t="s">
        <v>93</v>
      </c>
      <c r="I23" s="529"/>
      <c r="J23" s="529"/>
      <c r="K23" s="529"/>
      <c r="L23" s="530"/>
      <c r="M23" s="530"/>
      <c r="N23" s="179" t="s">
        <v>91</v>
      </c>
      <c r="O23" s="529" t="s">
        <v>92</v>
      </c>
      <c r="P23" s="529"/>
      <c r="Q23" s="529"/>
      <c r="R23" s="529"/>
      <c r="S23" s="530"/>
      <c r="T23" s="530"/>
      <c r="U23" s="179" t="s">
        <v>91</v>
      </c>
      <c r="Z23" s="130"/>
    </row>
    <row r="24" spans="2:26" s="2" customFormat="1">
      <c r="B24" s="144"/>
      <c r="L24" s="1"/>
      <c r="Q24" s="1"/>
      <c r="V24" s="1"/>
      <c r="Z24" s="130"/>
    </row>
    <row r="25" spans="2:26" s="2" customFormat="1" ht="13.8">
      <c r="B25" s="144"/>
      <c r="C25" s="8" t="s">
        <v>90</v>
      </c>
      <c r="Z25" s="130"/>
    </row>
    <row r="26" spans="2:26" s="2" customFormat="1" ht="4.5" customHeight="1">
      <c r="B26" s="144"/>
      <c r="Z26" s="130"/>
    </row>
    <row r="27" spans="2:26" s="2" customFormat="1" ht="24" customHeight="1">
      <c r="B27" s="144"/>
      <c r="C27" s="523" t="s">
        <v>89</v>
      </c>
      <c r="D27" s="523"/>
      <c r="E27" s="523"/>
      <c r="F27" s="523"/>
      <c r="G27" s="523"/>
      <c r="H27" s="523"/>
      <c r="I27" s="523"/>
      <c r="J27" s="523"/>
      <c r="K27" s="523"/>
      <c r="L27" s="523"/>
      <c r="M27" s="523"/>
      <c r="N27" s="523"/>
      <c r="O27" s="523"/>
      <c r="P27" s="523" t="s">
        <v>88</v>
      </c>
      <c r="Q27" s="523"/>
      <c r="R27" s="523"/>
      <c r="S27" s="523"/>
      <c r="T27" s="523"/>
      <c r="U27" s="523"/>
      <c r="V27" s="523"/>
      <c r="W27" s="523"/>
      <c r="X27" s="523"/>
      <c r="Y27" s="523"/>
      <c r="Z27" s="160"/>
    </row>
    <row r="28" spans="2:26" s="2" customFormat="1" ht="21" customHeight="1">
      <c r="B28" s="144"/>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130"/>
    </row>
    <row r="29" spans="2:26" s="2" customFormat="1" ht="21" customHeight="1">
      <c r="B29" s="144"/>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130"/>
    </row>
    <row r="30" spans="2:26" s="2" customFormat="1" ht="21" customHeight="1">
      <c r="B30" s="144"/>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130"/>
    </row>
    <row r="31" spans="2:26" s="2" customFormat="1" ht="21" customHeight="1">
      <c r="B31" s="144"/>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130"/>
    </row>
    <row r="32" spans="2:26" s="2" customFormat="1" ht="21" customHeight="1">
      <c r="B32" s="144"/>
      <c r="C32" s="527"/>
      <c r="D32" s="527"/>
      <c r="E32" s="527"/>
      <c r="F32" s="527"/>
      <c r="G32" s="527"/>
      <c r="H32" s="527"/>
      <c r="I32" s="527"/>
      <c r="J32" s="527"/>
      <c r="K32" s="527"/>
      <c r="L32" s="527"/>
      <c r="M32" s="527"/>
      <c r="N32" s="527"/>
      <c r="O32" s="527"/>
      <c r="P32" s="527"/>
      <c r="Q32" s="527"/>
      <c r="R32" s="527"/>
      <c r="S32" s="527"/>
      <c r="T32" s="527"/>
      <c r="U32" s="527"/>
      <c r="V32" s="527"/>
      <c r="W32" s="527"/>
      <c r="X32" s="527"/>
      <c r="Y32" s="527"/>
      <c r="Z32" s="130"/>
    </row>
    <row r="33" spans="2:26" s="2" customFormat="1" ht="21" customHeight="1">
      <c r="B33" s="144"/>
      <c r="C33" s="123"/>
      <c r="D33" s="123"/>
      <c r="E33" s="123"/>
      <c r="F33" s="123"/>
      <c r="G33" s="123"/>
      <c r="H33" s="123"/>
      <c r="I33" s="123"/>
      <c r="J33" s="123"/>
      <c r="K33" s="123"/>
      <c r="L33" s="123"/>
      <c r="M33" s="123"/>
      <c r="N33" s="123"/>
      <c r="O33" s="123"/>
      <c r="P33" s="81"/>
      <c r="Q33" s="81"/>
      <c r="R33" s="81"/>
      <c r="S33" s="81"/>
      <c r="T33" s="81"/>
      <c r="U33" s="81"/>
      <c r="V33" s="81"/>
      <c r="W33" s="81"/>
      <c r="X33" s="81"/>
      <c r="Y33" s="81"/>
      <c r="Z33" s="130"/>
    </row>
    <row r="34" spans="2:26" s="2" customFormat="1" ht="21" customHeight="1">
      <c r="B34" s="144"/>
      <c r="C34" s="527" t="s">
        <v>87</v>
      </c>
      <c r="D34" s="527"/>
      <c r="E34" s="527"/>
      <c r="F34" s="527"/>
      <c r="G34" s="527"/>
      <c r="H34" s="527"/>
      <c r="I34" s="527"/>
      <c r="J34" s="527"/>
      <c r="K34" s="527"/>
      <c r="L34" s="527"/>
      <c r="M34" s="527"/>
      <c r="N34" s="527"/>
      <c r="O34" s="527"/>
      <c r="P34" s="527"/>
      <c r="Q34" s="527"/>
      <c r="R34" s="527"/>
      <c r="S34" s="527"/>
      <c r="T34" s="527"/>
      <c r="U34" s="527"/>
      <c r="V34" s="527"/>
      <c r="W34" s="236" t="s">
        <v>410</v>
      </c>
      <c r="X34" s="237" t="s">
        <v>411</v>
      </c>
      <c r="Y34" s="238" t="s">
        <v>412</v>
      </c>
      <c r="Z34" s="130"/>
    </row>
    <row r="35" spans="2:26" s="2" customFormat="1" ht="21" customHeight="1">
      <c r="B35" s="144"/>
      <c r="C35" s="527"/>
      <c r="D35" s="527"/>
      <c r="E35" s="527"/>
      <c r="F35" s="527"/>
      <c r="G35" s="527"/>
      <c r="H35" s="527"/>
      <c r="I35" s="527"/>
      <c r="J35" s="527"/>
      <c r="K35" s="527"/>
      <c r="L35" s="527"/>
      <c r="M35" s="527"/>
      <c r="N35" s="527"/>
      <c r="O35" s="527"/>
      <c r="P35" s="527"/>
      <c r="Q35" s="527"/>
      <c r="R35" s="527"/>
      <c r="S35" s="527"/>
      <c r="T35" s="527"/>
      <c r="U35" s="527"/>
      <c r="V35" s="527"/>
      <c r="W35" s="233" t="s">
        <v>241</v>
      </c>
      <c r="X35" s="239" t="s">
        <v>411</v>
      </c>
      <c r="Y35" s="240" t="s">
        <v>241</v>
      </c>
      <c r="Z35" s="130"/>
    </row>
    <row r="36" spans="2:26" s="2" customFormat="1">
      <c r="B36" s="143"/>
      <c r="C36" s="81"/>
      <c r="D36" s="81"/>
      <c r="E36" s="81"/>
      <c r="F36" s="81"/>
      <c r="G36" s="81"/>
      <c r="H36" s="81"/>
      <c r="I36" s="81"/>
      <c r="J36" s="81"/>
      <c r="K36" s="81"/>
      <c r="L36" s="81"/>
      <c r="M36" s="81"/>
      <c r="N36" s="81"/>
      <c r="O36" s="81"/>
      <c r="P36" s="81"/>
      <c r="Q36" s="81"/>
      <c r="R36" s="81"/>
      <c r="S36" s="81"/>
      <c r="T36" s="81"/>
      <c r="U36" s="81"/>
      <c r="V36" s="81"/>
      <c r="W36" s="81"/>
      <c r="X36" s="81"/>
      <c r="Y36" s="81"/>
      <c r="Z36" s="139"/>
    </row>
  </sheetData>
  <sheetProtection selectLockedCells="1" selectUnlockedCells="1"/>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19"/>
  <dataValidations count="1">
    <dataValidation type="list" allowBlank="1" showErrorMessage="1" sqref="G7:G10 L7 Q7 P8 Q9:Q10 W35 Y35" xr:uid="{00000000-0002-0000-04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Z119"/>
  <sheetViews>
    <sheetView zoomScaleNormal="100" workbookViewId="0">
      <selection activeCell="P22" sqref="P22:AN22"/>
    </sheetView>
  </sheetViews>
  <sheetFormatPr defaultColWidth="3.44140625" defaultRowHeight="13.2"/>
  <cols>
    <col min="1" max="1" width="3.44140625" style="87" customWidth="1"/>
    <col min="2" max="2" width="3" style="181" customWidth="1"/>
    <col min="3" max="7" width="3.44140625" style="87" customWidth="1"/>
    <col min="8" max="8" width="2.44140625" style="87" customWidth="1"/>
    <col min="9" max="17" width="3.44140625" style="87" customWidth="1"/>
    <col min="18" max="18" width="4.21875" style="87" customWidth="1"/>
    <col min="19" max="19" width="5.33203125" style="87" customWidth="1"/>
    <col min="20" max="16384" width="3.44140625" style="87"/>
  </cols>
  <sheetData>
    <row r="1" spans="2:26" s="2" customFormat="1"/>
    <row r="2" spans="2:26" s="2" customFormat="1">
      <c r="B2" s="94" t="s">
        <v>114</v>
      </c>
    </row>
    <row r="3" spans="2:26" s="2" customFormat="1"/>
    <row r="4" spans="2:26" s="2" customFormat="1" ht="13.8">
      <c r="B4" s="453" t="s">
        <v>113</v>
      </c>
      <c r="C4" s="453"/>
      <c r="D4" s="453"/>
      <c r="E4" s="453"/>
      <c r="F4" s="453"/>
      <c r="G4" s="453"/>
      <c r="H4" s="453"/>
      <c r="I4" s="453"/>
      <c r="J4" s="453"/>
      <c r="K4" s="453"/>
      <c r="L4" s="453"/>
      <c r="M4" s="453"/>
      <c r="N4" s="453"/>
      <c r="O4" s="453"/>
      <c r="P4" s="453"/>
      <c r="Q4" s="453"/>
      <c r="R4" s="453"/>
      <c r="S4" s="453"/>
      <c r="T4" s="453"/>
      <c r="U4" s="453"/>
      <c r="V4" s="453"/>
      <c r="W4" s="453"/>
      <c r="X4" s="453"/>
      <c r="Y4" s="453"/>
      <c r="Z4" s="453"/>
    </row>
    <row r="5" spans="2:26" s="2" customFormat="1"/>
    <row r="6" spans="2:26" s="2" customFormat="1" ht="31.5" customHeight="1">
      <c r="B6" s="523" t="s">
        <v>103</v>
      </c>
      <c r="C6" s="523"/>
      <c r="D6" s="523"/>
      <c r="E6" s="523"/>
      <c r="F6" s="523"/>
      <c r="G6" s="526"/>
      <c r="H6" s="526"/>
      <c r="I6" s="526"/>
      <c r="J6" s="526"/>
      <c r="K6" s="526"/>
      <c r="L6" s="526"/>
      <c r="M6" s="526"/>
      <c r="N6" s="526"/>
      <c r="O6" s="526"/>
      <c r="P6" s="526"/>
      <c r="Q6" s="526"/>
      <c r="R6" s="526"/>
      <c r="S6" s="526"/>
      <c r="T6" s="526"/>
      <c r="U6" s="526"/>
      <c r="V6" s="526"/>
      <c r="W6" s="526"/>
      <c r="X6" s="526"/>
      <c r="Y6" s="526"/>
      <c r="Z6" s="526"/>
    </row>
    <row r="7" spans="2:26" s="2" customFormat="1" ht="31.5" customHeight="1">
      <c r="B7" s="523" t="s">
        <v>399</v>
      </c>
      <c r="C7" s="523"/>
      <c r="D7" s="523"/>
      <c r="E7" s="523"/>
      <c r="F7" s="523"/>
      <c r="G7" s="175" t="s">
        <v>241</v>
      </c>
      <c r="H7" s="150" t="s">
        <v>400</v>
      </c>
      <c r="I7" s="150"/>
      <c r="J7" s="150"/>
      <c r="K7" s="150"/>
      <c r="L7" s="1" t="s">
        <v>241</v>
      </c>
      <c r="M7" s="150" t="s">
        <v>401</v>
      </c>
      <c r="N7" s="150"/>
      <c r="O7" s="150"/>
      <c r="P7" s="150"/>
      <c r="Q7" s="1" t="s">
        <v>241</v>
      </c>
      <c r="R7" s="150" t="s">
        <v>402</v>
      </c>
      <c r="S7" s="150"/>
      <c r="T7" s="150"/>
      <c r="U7" s="150"/>
      <c r="V7" s="150"/>
      <c r="W7" s="150"/>
      <c r="X7" s="150"/>
      <c r="Y7" s="150"/>
      <c r="Z7" s="177"/>
    </row>
    <row r="8" spans="2:26" ht="31.5" customHeight="1">
      <c r="B8" s="523" t="s">
        <v>102</v>
      </c>
      <c r="C8" s="523"/>
      <c r="D8" s="523"/>
      <c r="E8" s="523"/>
      <c r="F8" s="523"/>
      <c r="G8" s="175" t="s">
        <v>241</v>
      </c>
      <c r="H8" s="77" t="s">
        <v>403</v>
      </c>
      <c r="I8" s="77"/>
      <c r="J8" s="77"/>
      <c r="K8" s="77"/>
      <c r="L8" s="77"/>
      <c r="M8" s="77"/>
      <c r="N8" s="77"/>
      <c r="O8" s="77"/>
      <c r="P8" s="178" t="s">
        <v>241</v>
      </c>
      <c r="Q8" s="77" t="s">
        <v>404</v>
      </c>
      <c r="R8" s="77"/>
      <c r="S8" s="234"/>
      <c r="T8" s="234"/>
      <c r="U8" s="234"/>
      <c r="V8" s="234"/>
      <c r="W8" s="234"/>
      <c r="X8" s="234"/>
      <c r="Y8" s="234"/>
      <c r="Z8" s="235"/>
    </row>
    <row r="9" spans="2:26" s="2" customFormat="1"/>
    <row r="10" spans="2:26" s="2" customFormat="1" ht="13.8">
      <c r="B10" s="58"/>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57"/>
    </row>
    <row r="11" spans="2:26" s="2" customFormat="1" ht="13.8">
      <c r="B11" s="158" t="s">
        <v>112</v>
      </c>
      <c r="Z11" s="130"/>
    </row>
    <row r="12" spans="2:26" s="2" customFormat="1">
      <c r="B12" s="144"/>
      <c r="Z12" s="130"/>
    </row>
    <row r="13" spans="2:26" s="2" customFormat="1" ht="13.8">
      <c r="B13" s="144"/>
      <c r="C13" s="8" t="s">
        <v>96</v>
      </c>
      <c r="Z13" s="130"/>
    </row>
    <row r="14" spans="2:26" s="2" customFormat="1" ht="6.75" customHeight="1">
      <c r="B14" s="144"/>
      <c r="Z14" s="130"/>
    </row>
    <row r="15" spans="2:26" s="2" customFormat="1" ht="26.25" customHeight="1">
      <c r="B15" s="144"/>
      <c r="C15" s="79" t="s">
        <v>95</v>
      </c>
      <c r="D15" s="77"/>
      <c r="E15" s="77"/>
      <c r="F15" s="77"/>
      <c r="G15" s="4"/>
      <c r="H15" s="79" t="s">
        <v>93</v>
      </c>
      <c r="I15" s="77"/>
      <c r="J15" s="77"/>
      <c r="K15" s="530"/>
      <c r="L15" s="530"/>
      <c r="M15" s="530"/>
      <c r="N15" s="179" t="s">
        <v>91</v>
      </c>
      <c r="O15" s="144"/>
      <c r="U15" s="1"/>
      <c r="Z15" s="130"/>
    </row>
    <row r="16" spans="2:26" s="2" customFormat="1">
      <c r="B16" s="144"/>
      <c r="L16" s="1"/>
      <c r="Q16" s="1"/>
      <c r="V16" s="1"/>
      <c r="Z16" s="130"/>
    </row>
    <row r="17" spans="2:26" s="2" customFormat="1" ht="13.8">
      <c r="B17" s="144"/>
      <c r="C17" s="8" t="s">
        <v>90</v>
      </c>
      <c r="Z17" s="130"/>
    </row>
    <row r="18" spans="2:26" s="2" customFormat="1" ht="4.5" customHeight="1">
      <c r="B18" s="144"/>
      <c r="Z18" s="130"/>
    </row>
    <row r="19" spans="2:26" s="2" customFormat="1" ht="24" customHeight="1">
      <c r="B19" s="144"/>
      <c r="C19" s="523" t="s">
        <v>89</v>
      </c>
      <c r="D19" s="523"/>
      <c r="E19" s="523"/>
      <c r="F19" s="523"/>
      <c r="G19" s="523"/>
      <c r="H19" s="523"/>
      <c r="I19" s="523"/>
      <c r="J19" s="523"/>
      <c r="K19" s="523"/>
      <c r="L19" s="523"/>
      <c r="M19" s="523"/>
      <c r="N19" s="523"/>
      <c r="O19" s="523"/>
      <c r="P19" s="523" t="s">
        <v>88</v>
      </c>
      <c r="Q19" s="523"/>
      <c r="R19" s="523"/>
      <c r="S19" s="523"/>
      <c r="T19" s="523"/>
      <c r="U19" s="523"/>
      <c r="V19" s="523"/>
      <c r="W19" s="523"/>
      <c r="X19" s="523"/>
      <c r="Y19" s="523"/>
      <c r="Z19" s="160"/>
    </row>
    <row r="20" spans="2:26" s="2" customFormat="1" ht="21" customHeight="1">
      <c r="B20" s="144"/>
      <c r="C20" s="527"/>
      <c r="D20" s="527"/>
      <c r="E20" s="527"/>
      <c r="F20" s="527"/>
      <c r="G20" s="527"/>
      <c r="H20" s="527"/>
      <c r="I20" s="527"/>
      <c r="J20" s="527"/>
      <c r="K20" s="527"/>
      <c r="L20" s="527"/>
      <c r="M20" s="527"/>
      <c r="N20" s="527"/>
      <c r="O20" s="527"/>
      <c r="P20" s="527"/>
      <c r="Q20" s="527"/>
      <c r="R20" s="527"/>
      <c r="S20" s="527"/>
      <c r="T20" s="527"/>
      <c r="U20" s="527"/>
      <c r="V20" s="527"/>
      <c r="W20" s="527"/>
      <c r="X20" s="527"/>
      <c r="Y20" s="527"/>
      <c r="Z20" s="130"/>
    </row>
    <row r="21" spans="2:26" s="2" customFormat="1" ht="21" customHeight="1">
      <c r="B21" s="144"/>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130"/>
    </row>
    <row r="22" spans="2:26" s="2" customFormat="1" ht="21" customHeight="1">
      <c r="B22" s="144"/>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130"/>
    </row>
    <row r="23" spans="2:26" s="2" customFormat="1" ht="21" customHeight="1">
      <c r="B23" s="144"/>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130"/>
    </row>
    <row r="24" spans="2:26" s="2" customFormat="1" ht="21" customHeight="1">
      <c r="B24" s="144"/>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130"/>
    </row>
    <row r="25" spans="2:26" s="2" customFormat="1" ht="21" customHeight="1">
      <c r="B25" s="144"/>
      <c r="C25" s="135"/>
      <c r="D25" s="135"/>
      <c r="E25" s="135"/>
      <c r="F25" s="135"/>
      <c r="G25" s="135"/>
      <c r="H25" s="135"/>
      <c r="I25" s="135"/>
      <c r="J25" s="135"/>
      <c r="K25" s="135"/>
      <c r="L25" s="135"/>
      <c r="M25" s="135"/>
      <c r="N25" s="135"/>
      <c r="O25" s="135"/>
      <c r="P25" s="230"/>
      <c r="Q25" s="230"/>
      <c r="R25" s="230"/>
      <c r="S25" s="230"/>
      <c r="T25" s="230"/>
      <c r="U25" s="230"/>
      <c r="V25" s="230"/>
      <c r="W25" s="230"/>
      <c r="X25" s="230"/>
      <c r="Y25" s="230"/>
      <c r="Z25" s="130"/>
    </row>
    <row r="26" spans="2:26" s="2" customFormat="1" ht="21" customHeight="1">
      <c r="B26" s="144"/>
      <c r="C26" s="123"/>
      <c r="D26" s="123"/>
      <c r="E26" s="123"/>
      <c r="F26" s="123"/>
      <c r="G26" s="123"/>
      <c r="H26" s="123"/>
      <c r="I26" s="123"/>
      <c r="J26" s="123"/>
      <c r="K26" s="123"/>
      <c r="L26" s="123"/>
      <c r="M26" s="123"/>
      <c r="N26" s="123"/>
      <c r="O26" s="123"/>
      <c r="P26" s="81"/>
      <c r="Q26" s="81"/>
      <c r="R26" s="81"/>
      <c r="S26" s="81"/>
      <c r="T26" s="81"/>
      <c r="U26" s="37"/>
      <c r="V26" s="241" t="s">
        <v>410</v>
      </c>
      <c r="W26" s="241" t="s">
        <v>411</v>
      </c>
      <c r="X26" s="241" t="s">
        <v>412</v>
      </c>
      <c r="Y26" s="4"/>
      <c r="Z26" s="130"/>
    </row>
    <row r="27" spans="2:26" s="2" customFormat="1" ht="38.25" customHeight="1">
      <c r="B27" s="144"/>
      <c r="C27" s="79" t="s">
        <v>111</v>
      </c>
      <c r="D27" s="77"/>
      <c r="E27" s="77"/>
      <c r="F27" s="77"/>
      <c r="G27" s="77"/>
      <c r="H27" s="77"/>
      <c r="I27" s="77"/>
      <c r="J27" s="77"/>
      <c r="K27" s="77"/>
      <c r="L27" s="77"/>
      <c r="M27" s="77"/>
      <c r="N27" s="77"/>
      <c r="O27" s="77"/>
      <c r="P27" s="77"/>
      <c r="Q27" s="77"/>
      <c r="R27" s="77"/>
      <c r="S27" s="77"/>
      <c r="T27" s="177"/>
      <c r="U27" s="242"/>
      <c r="V27" s="178" t="s">
        <v>241</v>
      </c>
      <c r="W27" s="243" t="s">
        <v>411</v>
      </c>
      <c r="X27" s="178" t="s">
        <v>241</v>
      </c>
      <c r="Y27" s="177"/>
      <c r="Z27" s="130"/>
    </row>
    <row r="28" spans="2:26" s="2" customFormat="1" ht="38.25" customHeight="1">
      <c r="B28" s="144"/>
      <c r="C28" s="531" t="s">
        <v>110</v>
      </c>
      <c r="D28" s="531"/>
      <c r="E28" s="531"/>
      <c r="F28" s="531"/>
      <c r="G28" s="531"/>
      <c r="H28" s="531"/>
      <c r="I28" s="531"/>
      <c r="J28" s="531"/>
      <c r="K28" s="531"/>
      <c r="L28" s="531"/>
      <c r="M28" s="531"/>
      <c r="N28" s="531"/>
      <c r="O28" s="531"/>
      <c r="P28" s="531"/>
      <c r="Q28" s="531"/>
      <c r="R28" s="531"/>
      <c r="S28" s="531"/>
      <c r="T28" s="15"/>
      <c r="U28" s="242"/>
      <c r="V28" s="178" t="s">
        <v>241</v>
      </c>
      <c r="W28" s="243" t="s">
        <v>411</v>
      </c>
      <c r="X28" s="178" t="s">
        <v>241</v>
      </c>
      <c r="Y28" s="177"/>
      <c r="Z28" s="130"/>
    </row>
    <row r="29" spans="2:26" s="2" customFormat="1" ht="70.5" customHeight="1">
      <c r="B29" s="144"/>
      <c r="C29" s="531" t="s">
        <v>109</v>
      </c>
      <c r="D29" s="531"/>
      <c r="E29" s="531"/>
      <c r="F29" s="531"/>
      <c r="G29" s="531"/>
      <c r="H29" s="531"/>
      <c r="I29" s="531"/>
      <c r="J29" s="531"/>
      <c r="K29" s="531"/>
      <c r="L29" s="531"/>
      <c r="M29" s="531"/>
      <c r="N29" s="531"/>
      <c r="O29" s="531"/>
      <c r="P29" s="531"/>
      <c r="Q29" s="531"/>
      <c r="R29" s="531"/>
      <c r="S29" s="531"/>
      <c r="T29" s="15"/>
      <c r="U29" s="242"/>
      <c r="V29" s="178" t="s">
        <v>241</v>
      </c>
      <c r="W29" s="243" t="s">
        <v>411</v>
      </c>
      <c r="X29" s="178" t="s">
        <v>241</v>
      </c>
      <c r="Y29" s="177"/>
      <c r="Z29" s="130"/>
    </row>
    <row r="30" spans="2:26" s="2" customFormat="1" ht="38.25" customHeight="1">
      <c r="B30" s="144"/>
      <c r="C30" s="79" t="s">
        <v>108</v>
      </c>
      <c r="D30" s="77"/>
      <c r="E30" s="77"/>
      <c r="F30" s="77"/>
      <c r="G30" s="77"/>
      <c r="H30" s="77"/>
      <c r="I30" s="77"/>
      <c r="J30" s="77"/>
      <c r="K30" s="77"/>
      <c r="L30" s="77"/>
      <c r="M30" s="77"/>
      <c r="N30" s="77"/>
      <c r="O30" s="77"/>
      <c r="P30" s="77"/>
      <c r="Q30" s="77"/>
      <c r="R30" s="77"/>
      <c r="S30" s="77"/>
      <c r="T30" s="177"/>
      <c r="U30" s="6"/>
      <c r="V30" s="1" t="s">
        <v>241</v>
      </c>
      <c r="W30" s="244" t="s">
        <v>411</v>
      </c>
      <c r="X30" s="1" t="s">
        <v>241</v>
      </c>
      <c r="Y30" s="157"/>
      <c r="Z30" s="130"/>
    </row>
    <row r="31" spans="2:26" s="2" customFormat="1" ht="38.25" customHeight="1">
      <c r="B31" s="144"/>
      <c r="C31" s="531" t="s">
        <v>107</v>
      </c>
      <c r="D31" s="531"/>
      <c r="E31" s="531"/>
      <c r="F31" s="531"/>
      <c r="G31" s="531"/>
      <c r="H31" s="531"/>
      <c r="I31" s="531"/>
      <c r="J31" s="531"/>
      <c r="K31" s="531"/>
      <c r="L31" s="531"/>
      <c r="M31" s="531"/>
      <c r="N31" s="531"/>
      <c r="O31" s="531"/>
      <c r="P31" s="531"/>
      <c r="Q31" s="531"/>
      <c r="R31" s="531"/>
      <c r="S31" s="531"/>
      <c r="T31" s="177"/>
      <c r="U31" s="242"/>
      <c r="V31" s="178" t="s">
        <v>241</v>
      </c>
      <c r="W31" s="243" t="s">
        <v>411</v>
      </c>
      <c r="X31" s="178" t="s">
        <v>241</v>
      </c>
      <c r="Y31" s="177"/>
      <c r="Z31" s="130"/>
    </row>
    <row r="32" spans="2:26" s="2" customFormat="1" ht="38.25" customHeight="1">
      <c r="B32" s="144"/>
      <c r="C32" s="531" t="s">
        <v>106</v>
      </c>
      <c r="D32" s="531"/>
      <c r="E32" s="531"/>
      <c r="F32" s="531"/>
      <c r="G32" s="531"/>
      <c r="H32" s="531"/>
      <c r="I32" s="531"/>
      <c r="J32" s="531"/>
      <c r="K32" s="531"/>
      <c r="L32" s="531"/>
      <c r="M32" s="531"/>
      <c r="N32" s="531"/>
      <c r="O32" s="531"/>
      <c r="P32" s="531"/>
      <c r="Q32" s="531"/>
      <c r="R32" s="531"/>
      <c r="S32" s="531"/>
      <c r="T32" s="177"/>
      <c r="U32" s="6"/>
      <c r="V32" s="1" t="s">
        <v>241</v>
      </c>
      <c r="W32" s="244" t="s">
        <v>411</v>
      </c>
      <c r="X32" s="1" t="s">
        <v>241</v>
      </c>
      <c r="Y32" s="157"/>
      <c r="Z32" s="130"/>
    </row>
    <row r="33" spans="2:26" s="2" customFormat="1" ht="38.25" customHeight="1">
      <c r="B33" s="144"/>
      <c r="C33" s="531" t="s">
        <v>413</v>
      </c>
      <c r="D33" s="531"/>
      <c r="E33" s="531"/>
      <c r="F33" s="531"/>
      <c r="G33" s="531"/>
      <c r="H33" s="531"/>
      <c r="I33" s="531"/>
      <c r="J33" s="531"/>
      <c r="K33" s="531"/>
      <c r="L33" s="531"/>
      <c r="M33" s="531"/>
      <c r="N33" s="531"/>
      <c r="O33" s="531"/>
      <c r="P33" s="531"/>
      <c r="Q33" s="531"/>
      <c r="R33" s="531"/>
      <c r="S33" s="531"/>
      <c r="T33" s="177"/>
      <c r="U33" s="242"/>
      <c r="V33" s="178" t="s">
        <v>241</v>
      </c>
      <c r="W33" s="243" t="s">
        <v>411</v>
      </c>
      <c r="X33" s="178" t="s">
        <v>241</v>
      </c>
      <c r="Y33" s="177"/>
      <c r="Z33" s="130"/>
    </row>
    <row r="34" spans="2:26" s="2" customFormat="1" ht="9" customHeight="1">
      <c r="B34" s="143"/>
      <c r="C34" s="81"/>
      <c r="D34" s="81"/>
      <c r="E34" s="81"/>
      <c r="F34" s="81"/>
      <c r="G34" s="81"/>
      <c r="H34" s="81"/>
      <c r="I34" s="81"/>
      <c r="J34" s="81"/>
      <c r="K34" s="81"/>
      <c r="L34" s="81"/>
      <c r="M34" s="81"/>
      <c r="N34" s="81"/>
      <c r="O34" s="81"/>
      <c r="P34" s="81"/>
      <c r="Q34" s="81"/>
      <c r="R34" s="81"/>
      <c r="S34" s="81"/>
      <c r="T34" s="81"/>
      <c r="U34" s="81"/>
      <c r="V34" s="81"/>
      <c r="W34" s="81"/>
      <c r="X34" s="81"/>
      <c r="Y34" s="81"/>
      <c r="Z34" s="139"/>
    </row>
    <row r="35" spans="2:26" s="2" customFormat="1"/>
    <row r="118" spans="3:7">
      <c r="C118" s="39"/>
      <c r="D118" s="39"/>
      <c r="E118" s="39"/>
      <c r="F118" s="39"/>
      <c r="G118" s="39"/>
    </row>
    <row r="119" spans="3:7">
      <c r="C119" s="61"/>
    </row>
  </sheetData>
  <sheetProtection selectLockedCells="1" selectUnlockedCells="1"/>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19"/>
  <dataValidations count="1">
    <dataValidation type="list" allowBlank="1" showErrorMessage="1" sqref="G7:G8 L7 Q7 P8 V27:V33 X27:X33" xr:uid="{00000000-0002-0000-05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Y122"/>
  <sheetViews>
    <sheetView zoomScaleNormal="100" workbookViewId="0">
      <selection activeCell="P22" sqref="P22:AN22"/>
    </sheetView>
  </sheetViews>
  <sheetFormatPr defaultColWidth="3.44140625" defaultRowHeight="13.2"/>
  <cols>
    <col min="1" max="1" width="2.33203125" style="87" customWidth="1"/>
    <col min="2" max="2" width="3" style="181" customWidth="1"/>
    <col min="3" max="7" width="3.44140625" style="87" customWidth="1"/>
    <col min="8" max="24" width="4.44140625" style="87" customWidth="1"/>
    <col min="25" max="25" width="5.109375" style="87" customWidth="1"/>
    <col min="26" max="16384" width="3.44140625" style="87"/>
  </cols>
  <sheetData>
    <row r="2" spans="2:25" ht="13.8">
      <c r="B2" s="95" t="s">
        <v>137</v>
      </c>
      <c r="C2" s="176"/>
      <c r="D2" s="176"/>
    </row>
    <row r="4" spans="2:25" ht="13.8">
      <c r="B4" s="532" t="s">
        <v>136</v>
      </c>
      <c r="C4" s="532"/>
      <c r="D4" s="532"/>
      <c r="E4" s="532"/>
      <c r="F4" s="532"/>
      <c r="G4" s="532"/>
      <c r="H4" s="532"/>
      <c r="I4" s="532"/>
      <c r="J4" s="532"/>
      <c r="K4" s="532"/>
      <c r="L4" s="532"/>
      <c r="M4" s="532"/>
      <c r="N4" s="532"/>
      <c r="O4" s="532"/>
      <c r="P4" s="532"/>
      <c r="Q4" s="532"/>
      <c r="R4" s="532"/>
      <c r="S4" s="532"/>
      <c r="T4" s="532"/>
      <c r="U4" s="532"/>
      <c r="V4" s="532"/>
      <c r="W4" s="532"/>
      <c r="X4" s="532"/>
      <c r="Y4" s="532"/>
    </row>
    <row r="6" spans="2:25" ht="30" customHeight="1">
      <c r="B6" s="175">
        <v>1</v>
      </c>
      <c r="C6" s="245" t="s">
        <v>135</v>
      </c>
      <c r="D6" s="32"/>
      <c r="E6" s="32"/>
      <c r="F6" s="32"/>
      <c r="G6" s="27"/>
      <c r="H6" s="526"/>
      <c r="I6" s="526"/>
      <c r="J6" s="526"/>
      <c r="K6" s="526"/>
      <c r="L6" s="526"/>
      <c r="M6" s="526"/>
      <c r="N6" s="526"/>
      <c r="O6" s="526"/>
      <c r="P6" s="526"/>
      <c r="Q6" s="526"/>
      <c r="R6" s="526"/>
      <c r="S6" s="526"/>
      <c r="T6" s="526"/>
      <c r="U6" s="526"/>
      <c r="V6" s="526"/>
      <c r="W6" s="526"/>
      <c r="X6" s="526"/>
      <c r="Y6" s="526"/>
    </row>
    <row r="7" spans="2:25" ht="30" customHeight="1">
      <c r="B7" s="175">
        <v>2</v>
      </c>
      <c r="C7" s="245" t="s">
        <v>414</v>
      </c>
      <c r="D7" s="150"/>
      <c r="E7" s="150"/>
      <c r="F7" s="150"/>
      <c r="G7" s="177"/>
      <c r="H7" s="175" t="s">
        <v>241</v>
      </c>
      <c r="I7" s="150" t="s">
        <v>400</v>
      </c>
      <c r="J7" s="150"/>
      <c r="K7" s="150"/>
      <c r="L7" s="150"/>
      <c r="M7" s="178" t="s">
        <v>241</v>
      </c>
      <c r="N7" s="150" t="s">
        <v>401</v>
      </c>
      <c r="O7" s="150"/>
      <c r="P7" s="150"/>
      <c r="Q7" s="150"/>
      <c r="R7" s="178" t="s">
        <v>241</v>
      </c>
      <c r="S7" s="150" t="s">
        <v>402</v>
      </c>
      <c r="T7" s="150"/>
      <c r="U7" s="150"/>
      <c r="V7" s="150"/>
      <c r="W7" s="150"/>
      <c r="X7" s="150"/>
      <c r="Y7" s="177"/>
    </row>
    <row r="8" spans="2:25" ht="30" customHeight="1">
      <c r="B8" s="155">
        <v>3</v>
      </c>
      <c r="C8" s="6" t="s">
        <v>134</v>
      </c>
      <c r="D8" s="6"/>
      <c r="E8" s="6"/>
      <c r="F8" s="6"/>
      <c r="G8" s="157"/>
      <c r="H8" s="1" t="s">
        <v>241</v>
      </c>
      <c r="I8" s="2" t="s">
        <v>403</v>
      </c>
      <c r="J8" s="6"/>
      <c r="K8" s="6"/>
      <c r="L8" s="6"/>
      <c r="M8" s="6"/>
      <c r="N8" s="6"/>
      <c r="O8" s="6"/>
      <c r="P8" s="1" t="s">
        <v>241</v>
      </c>
      <c r="Q8" s="2" t="s">
        <v>415</v>
      </c>
      <c r="R8" s="6"/>
      <c r="S8" s="6"/>
      <c r="T8" s="6"/>
      <c r="U8" s="6"/>
      <c r="V8" s="6"/>
      <c r="W8" s="6"/>
      <c r="X8" s="6"/>
      <c r="Y8" s="157"/>
    </row>
    <row r="9" spans="2:25" ht="30" customHeight="1">
      <c r="B9" s="155"/>
      <c r="C9" s="6"/>
      <c r="D9" s="6"/>
      <c r="E9" s="6"/>
      <c r="F9" s="6"/>
      <c r="G9" s="157"/>
      <c r="H9" s="246" t="s">
        <v>241</v>
      </c>
      <c r="I9" s="247" t="s">
        <v>416</v>
      </c>
      <c r="J9" s="248"/>
      <c r="K9" s="248"/>
      <c r="L9" s="248"/>
      <c r="M9" s="248"/>
      <c r="N9" s="6"/>
      <c r="O9" s="6"/>
      <c r="P9" s="1" t="s">
        <v>241</v>
      </c>
      <c r="Q9" s="2" t="s">
        <v>417</v>
      </c>
      <c r="R9" s="6"/>
      <c r="S9" s="6"/>
      <c r="T9" s="6"/>
      <c r="U9" s="6"/>
      <c r="V9" s="6"/>
      <c r="W9" s="6"/>
      <c r="X9" s="6"/>
      <c r="Y9" s="157"/>
    </row>
    <row r="10" spans="2:25">
      <c r="B10" s="154"/>
      <c r="C10" s="61"/>
      <c r="D10" s="61"/>
      <c r="E10" s="61"/>
      <c r="F10" s="61"/>
      <c r="G10" s="84"/>
      <c r="H10" s="60"/>
      <c r="I10" s="61"/>
      <c r="J10" s="61"/>
      <c r="K10" s="61"/>
      <c r="L10" s="61"/>
      <c r="M10" s="61"/>
      <c r="N10" s="61"/>
      <c r="O10" s="61"/>
      <c r="P10" s="61"/>
      <c r="Q10" s="61"/>
      <c r="R10" s="61"/>
      <c r="S10" s="61"/>
      <c r="T10" s="61"/>
      <c r="U10" s="61"/>
      <c r="V10" s="61"/>
      <c r="W10" s="61"/>
      <c r="X10" s="61"/>
      <c r="Y10" s="84"/>
    </row>
    <row r="11" spans="2:25" ht="29.25" customHeight="1">
      <c r="B11" s="249">
        <v>4</v>
      </c>
      <c r="C11" s="533" t="s">
        <v>133</v>
      </c>
      <c r="D11" s="533"/>
      <c r="E11" s="533"/>
      <c r="F11" s="533"/>
      <c r="G11" s="533"/>
      <c r="H11" s="250" t="s">
        <v>132</v>
      </c>
      <c r="I11" s="6"/>
      <c r="Y11" s="183"/>
    </row>
    <row r="12" spans="2:25" ht="19.5" customHeight="1">
      <c r="B12" s="153"/>
      <c r="G12" s="183"/>
      <c r="H12" s="251"/>
      <c r="I12" s="6" t="s">
        <v>131</v>
      </c>
      <c r="J12" s="6"/>
      <c r="K12" s="6"/>
      <c r="L12" s="6"/>
      <c r="M12" s="6"/>
      <c r="N12" s="6"/>
      <c r="O12" s="6"/>
      <c r="P12" s="6"/>
      <c r="Q12" s="6"/>
      <c r="R12" s="6"/>
      <c r="S12" s="6"/>
      <c r="T12" s="6"/>
      <c r="U12" s="6"/>
      <c r="Y12" s="183"/>
    </row>
    <row r="13" spans="2:25" ht="12" customHeight="1">
      <c r="B13" s="153"/>
      <c r="G13" s="183"/>
      <c r="H13" s="251"/>
      <c r="I13" s="523" t="s">
        <v>130</v>
      </c>
      <c r="J13" s="523"/>
      <c r="K13" s="523"/>
      <c r="L13" s="523"/>
      <c r="M13" s="523"/>
      <c r="N13" s="523"/>
      <c r="O13" s="523"/>
      <c r="P13" s="523"/>
      <c r="Q13" s="523" t="s">
        <v>129</v>
      </c>
      <c r="R13" s="523"/>
      <c r="S13" s="523"/>
      <c r="T13" s="523"/>
      <c r="U13" s="523"/>
      <c r="V13" s="523"/>
      <c r="W13" s="523"/>
      <c r="Y13" s="183"/>
    </row>
    <row r="14" spans="2:25" ht="12" customHeight="1">
      <c r="B14" s="153"/>
      <c r="G14" s="183"/>
      <c r="H14" s="251"/>
      <c r="I14" s="523"/>
      <c r="J14" s="523"/>
      <c r="K14" s="523"/>
      <c r="L14" s="523"/>
      <c r="M14" s="523"/>
      <c r="N14" s="523"/>
      <c r="O14" s="523"/>
      <c r="P14" s="523"/>
      <c r="Q14" s="523"/>
      <c r="R14" s="523"/>
      <c r="S14" s="523"/>
      <c r="T14" s="523"/>
      <c r="U14" s="523"/>
      <c r="V14" s="523"/>
      <c r="W14" s="523"/>
      <c r="Y14" s="183"/>
    </row>
    <row r="15" spans="2:25" ht="12" customHeight="1">
      <c r="B15" s="153"/>
      <c r="G15" s="183"/>
      <c r="H15" s="251"/>
      <c r="I15" s="523" t="s">
        <v>128</v>
      </c>
      <c r="J15" s="523"/>
      <c r="K15" s="523"/>
      <c r="L15" s="523"/>
      <c r="M15" s="523"/>
      <c r="N15" s="523"/>
      <c r="O15" s="523"/>
      <c r="P15" s="523"/>
      <c r="Q15" s="526"/>
      <c r="R15" s="526"/>
      <c r="S15" s="526"/>
      <c r="T15" s="526"/>
      <c r="U15" s="526"/>
      <c r="V15" s="526"/>
      <c r="W15" s="526"/>
      <c r="Y15" s="183"/>
    </row>
    <row r="16" spans="2:25" ht="12" customHeight="1">
      <c r="B16" s="153"/>
      <c r="G16" s="183"/>
      <c r="H16" s="251"/>
      <c r="I16" s="523"/>
      <c r="J16" s="523"/>
      <c r="K16" s="523"/>
      <c r="L16" s="523"/>
      <c r="M16" s="523"/>
      <c r="N16" s="523"/>
      <c r="O16" s="523"/>
      <c r="P16" s="523"/>
      <c r="Q16" s="526"/>
      <c r="R16" s="526"/>
      <c r="S16" s="526"/>
      <c r="T16" s="526"/>
      <c r="U16" s="526"/>
      <c r="V16" s="526"/>
      <c r="W16" s="526"/>
      <c r="Y16" s="183"/>
    </row>
    <row r="17" spans="2:25" ht="12" customHeight="1">
      <c r="B17" s="153"/>
      <c r="G17" s="183"/>
      <c r="H17" s="251"/>
      <c r="I17" s="523" t="s">
        <v>127</v>
      </c>
      <c r="J17" s="523"/>
      <c r="K17" s="523"/>
      <c r="L17" s="523"/>
      <c r="M17" s="523"/>
      <c r="N17" s="523"/>
      <c r="O17" s="523"/>
      <c r="P17" s="523"/>
      <c r="Q17" s="526"/>
      <c r="R17" s="526"/>
      <c r="S17" s="526"/>
      <c r="T17" s="526"/>
      <c r="U17" s="526"/>
      <c r="V17" s="526"/>
      <c r="W17" s="526"/>
      <c r="Y17" s="183"/>
    </row>
    <row r="18" spans="2:25" ht="12" customHeight="1">
      <c r="B18" s="153"/>
      <c r="G18" s="183"/>
      <c r="H18" s="251"/>
      <c r="I18" s="523"/>
      <c r="J18" s="523"/>
      <c r="K18" s="523"/>
      <c r="L18" s="523"/>
      <c r="M18" s="523"/>
      <c r="N18" s="523"/>
      <c r="O18" s="523"/>
      <c r="P18" s="523"/>
      <c r="Q18" s="526"/>
      <c r="R18" s="526"/>
      <c r="S18" s="526"/>
      <c r="T18" s="526"/>
      <c r="U18" s="526"/>
      <c r="V18" s="526"/>
      <c r="W18" s="526"/>
      <c r="Y18" s="183"/>
    </row>
    <row r="19" spans="2:25" ht="12" customHeight="1">
      <c r="B19" s="153"/>
      <c r="G19" s="183"/>
      <c r="H19" s="251"/>
      <c r="I19" s="523" t="s">
        <v>126</v>
      </c>
      <c r="J19" s="523"/>
      <c r="K19" s="523"/>
      <c r="L19" s="523"/>
      <c r="M19" s="523"/>
      <c r="N19" s="523"/>
      <c r="O19" s="523"/>
      <c r="P19" s="523"/>
      <c r="Q19" s="526"/>
      <c r="R19" s="526"/>
      <c r="S19" s="526"/>
      <c r="T19" s="526"/>
      <c r="U19" s="526"/>
      <c r="V19" s="526"/>
      <c r="W19" s="526"/>
      <c r="Y19" s="183"/>
    </row>
    <row r="20" spans="2:25" ht="12" customHeight="1">
      <c r="B20" s="153"/>
      <c r="G20" s="183"/>
      <c r="H20" s="251"/>
      <c r="I20" s="523"/>
      <c r="J20" s="523"/>
      <c r="K20" s="523"/>
      <c r="L20" s="523"/>
      <c r="M20" s="523"/>
      <c r="N20" s="523"/>
      <c r="O20" s="523"/>
      <c r="P20" s="523"/>
      <c r="Q20" s="526"/>
      <c r="R20" s="526"/>
      <c r="S20" s="526"/>
      <c r="T20" s="526"/>
      <c r="U20" s="526"/>
      <c r="V20" s="526"/>
      <c r="W20" s="526"/>
      <c r="Y20" s="183"/>
    </row>
    <row r="21" spans="2:25" ht="12" customHeight="1">
      <c r="B21" s="153"/>
      <c r="G21" s="183"/>
      <c r="H21" s="251"/>
      <c r="I21" s="523" t="s">
        <v>125</v>
      </c>
      <c r="J21" s="523"/>
      <c r="K21" s="523"/>
      <c r="L21" s="523"/>
      <c r="M21" s="523"/>
      <c r="N21" s="523"/>
      <c r="O21" s="523"/>
      <c r="P21" s="523"/>
      <c r="Q21" s="526"/>
      <c r="R21" s="526"/>
      <c r="S21" s="526"/>
      <c r="T21" s="526"/>
      <c r="U21" s="526"/>
      <c r="V21" s="526"/>
      <c r="W21" s="526"/>
      <c r="Y21" s="183"/>
    </row>
    <row r="22" spans="2:25" ht="12" customHeight="1">
      <c r="B22" s="153"/>
      <c r="G22" s="183"/>
      <c r="H22" s="251"/>
      <c r="I22" s="523"/>
      <c r="J22" s="523"/>
      <c r="K22" s="523"/>
      <c r="L22" s="523"/>
      <c r="M22" s="523"/>
      <c r="N22" s="523"/>
      <c r="O22" s="523"/>
      <c r="P22" s="523"/>
      <c r="Q22" s="526"/>
      <c r="R22" s="526"/>
      <c r="S22" s="526"/>
      <c r="T22" s="526"/>
      <c r="U22" s="526"/>
      <c r="V22" s="526"/>
      <c r="W22" s="526"/>
      <c r="Y22" s="183"/>
    </row>
    <row r="23" spans="2:25" ht="12" customHeight="1">
      <c r="B23" s="153"/>
      <c r="G23" s="183"/>
      <c r="H23" s="251"/>
      <c r="I23" s="523" t="s">
        <v>124</v>
      </c>
      <c r="J23" s="523"/>
      <c r="K23" s="523"/>
      <c r="L23" s="523"/>
      <c r="M23" s="523"/>
      <c r="N23" s="523"/>
      <c r="O23" s="523"/>
      <c r="P23" s="523"/>
      <c r="Q23" s="526"/>
      <c r="R23" s="526"/>
      <c r="S23" s="526"/>
      <c r="T23" s="526"/>
      <c r="U23" s="526"/>
      <c r="V23" s="526"/>
      <c r="W23" s="526"/>
      <c r="Y23" s="183"/>
    </row>
    <row r="24" spans="2:25" ht="12" customHeight="1">
      <c r="B24" s="153"/>
      <c r="G24" s="183"/>
      <c r="H24" s="251"/>
      <c r="I24" s="523"/>
      <c r="J24" s="523"/>
      <c r="K24" s="523"/>
      <c r="L24" s="523"/>
      <c r="M24" s="523"/>
      <c r="N24" s="523"/>
      <c r="O24" s="523"/>
      <c r="P24" s="523"/>
      <c r="Q24" s="526"/>
      <c r="R24" s="526"/>
      <c r="S24" s="526"/>
      <c r="T24" s="526"/>
      <c r="U24" s="526"/>
      <c r="V24" s="526"/>
      <c r="W24" s="526"/>
      <c r="Y24" s="183"/>
    </row>
    <row r="25" spans="2:25" ht="12" customHeight="1">
      <c r="B25" s="153"/>
      <c r="G25" s="183"/>
      <c r="H25" s="251"/>
      <c r="I25" s="523"/>
      <c r="J25" s="523"/>
      <c r="K25" s="523"/>
      <c r="L25" s="523"/>
      <c r="M25" s="523"/>
      <c r="N25" s="523"/>
      <c r="O25" s="523"/>
      <c r="P25" s="523"/>
      <c r="Q25" s="526"/>
      <c r="R25" s="526"/>
      <c r="S25" s="526"/>
      <c r="T25" s="526"/>
      <c r="U25" s="526"/>
      <c r="V25" s="526"/>
      <c r="W25" s="526"/>
      <c r="Y25" s="183"/>
    </row>
    <row r="26" spans="2:25" ht="12" customHeight="1">
      <c r="B26" s="153"/>
      <c r="G26" s="183"/>
      <c r="H26" s="251"/>
      <c r="I26" s="523"/>
      <c r="J26" s="523"/>
      <c r="K26" s="523"/>
      <c r="L26" s="523"/>
      <c r="M26" s="523"/>
      <c r="N26" s="523"/>
      <c r="O26" s="523"/>
      <c r="P26" s="523"/>
      <c r="Q26" s="526"/>
      <c r="R26" s="526"/>
      <c r="S26" s="526"/>
      <c r="T26" s="526"/>
      <c r="U26" s="526"/>
      <c r="V26" s="526"/>
      <c r="W26" s="526"/>
      <c r="Y26" s="183"/>
    </row>
    <row r="27" spans="2:25" ht="12" customHeight="1">
      <c r="B27" s="153"/>
      <c r="G27" s="183"/>
      <c r="H27" s="251"/>
      <c r="I27" s="523"/>
      <c r="J27" s="523"/>
      <c r="K27" s="523"/>
      <c r="L27" s="523"/>
      <c r="M27" s="523"/>
      <c r="N27" s="523"/>
      <c r="O27" s="523"/>
      <c r="P27" s="523"/>
      <c r="Q27" s="526"/>
      <c r="R27" s="526"/>
      <c r="S27" s="526"/>
      <c r="T27" s="526"/>
      <c r="U27" s="526"/>
      <c r="V27" s="526"/>
      <c r="W27" s="526"/>
      <c r="Y27" s="183"/>
    </row>
    <row r="28" spans="2:25" s="253" customFormat="1" ht="12" customHeight="1">
      <c r="B28" s="153"/>
      <c r="C28" s="87"/>
      <c r="D28" s="87"/>
      <c r="E28" s="87"/>
      <c r="F28" s="87"/>
      <c r="G28" s="183"/>
      <c r="H28" s="252"/>
      <c r="I28" s="523"/>
      <c r="J28" s="523"/>
      <c r="K28" s="523"/>
      <c r="L28" s="523"/>
      <c r="M28" s="523"/>
      <c r="N28" s="523"/>
      <c r="O28" s="523"/>
      <c r="P28" s="523"/>
      <c r="Q28" s="526"/>
      <c r="R28" s="526"/>
      <c r="S28" s="526"/>
      <c r="T28" s="526"/>
      <c r="U28" s="526"/>
      <c r="V28" s="526"/>
      <c r="W28" s="526"/>
      <c r="Y28" s="254"/>
    </row>
    <row r="29" spans="2:25" ht="15" customHeight="1">
      <c r="B29" s="153"/>
      <c r="G29" s="183"/>
      <c r="H29" s="251"/>
      <c r="I29" s="6"/>
      <c r="J29" s="6"/>
      <c r="K29" s="6"/>
      <c r="L29" s="6"/>
      <c r="M29" s="6"/>
      <c r="N29" s="6"/>
      <c r="O29" s="6"/>
      <c r="P29" s="6"/>
      <c r="Q29" s="6"/>
      <c r="R29" s="6"/>
      <c r="S29" s="6"/>
      <c r="T29" s="6"/>
      <c r="U29" s="6"/>
      <c r="Y29" s="255"/>
    </row>
    <row r="30" spans="2:25" ht="20.25" customHeight="1">
      <c r="B30" s="153"/>
      <c r="G30" s="183"/>
      <c r="H30" s="250" t="s">
        <v>123</v>
      </c>
      <c r="I30" s="6"/>
      <c r="J30" s="6"/>
      <c r="K30" s="6"/>
      <c r="L30" s="6"/>
      <c r="M30" s="6"/>
      <c r="N30" s="6"/>
      <c r="O30" s="6"/>
      <c r="P30" s="6"/>
      <c r="Q30" s="6"/>
      <c r="R30" s="6"/>
      <c r="S30" s="6"/>
      <c r="T30" s="6"/>
      <c r="U30" s="6"/>
      <c r="Y30" s="255"/>
    </row>
    <row r="31" spans="2:25" ht="9.75" customHeight="1">
      <c r="B31" s="153"/>
      <c r="G31" s="183"/>
      <c r="H31" s="256"/>
      <c r="I31" s="6"/>
      <c r="J31" s="6"/>
      <c r="K31" s="6"/>
      <c r="L31" s="6"/>
      <c r="M31" s="6"/>
      <c r="N31" s="6"/>
      <c r="O31" s="6"/>
      <c r="P31" s="6"/>
      <c r="Q31" s="6"/>
      <c r="R31" s="6"/>
      <c r="S31" s="6"/>
      <c r="T31" s="6"/>
      <c r="U31" s="6"/>
      <c r="Y31" s="255"/>
    </row>
    <row r="32" spans="2:25" ht="22.5" customHeight="1">
      <c r="B32" s="153"/>
      <c r="G32" s="183"/>
      <c r="H32" s="251"/>
      <c r="I32" s="465" t="s">
        <v>122</v>
      </c>
      <c r="J32" s="465"/>
      <c r="K32" s="465"/>
      <c r="L32" s="465"/>
      <c r="M32" s="465"/>
      <c r="N32" s="465"/>
      <c r="O32" s="465"/>
      <c r="P32" s="465"/>
      <c r="Q32" s="465"/>
      <c r="R32" s="465"/>
      <c r="S32" s="534"/>
      <c r="T32" s="534"/>
      <c r="U32" s="535" t="s">
        <v>91</v>
      </c>
      <c r="Y32" s="183"/>
    </row>
    <row r="33" spans="1:25" ht="22.5" customHeight="1">
      <c r="B33" s="153"/>
      <c r="G33" s="183"/>
      <c r="H33" s="251"/>
      <c r="I33" s="465"/>
      <c r="J33" s="465"/>
      <c r="K33" s="465"/>
      <c r="L33" s="465"/>
      <c r="M33" s="465"/>
      <c r="N33" s="465"/>
      <c r="O33" s="465"/>
      <c r="P33" s="465"/>
      <c r="Q33" s="465"/>
      <c r="R33" s="465"/>
      <c r="S33" s="534"/>
      <c r="T33" s="534"/>
      <c r="U33" s="535"/>
      <c r="Y33" s="183"/>
    </row>
    <row r="34" spans="1:25" ht="11.25" customHeight="1">
      <c r="B34" s="153"/>
      <c r="G34" s="183"/>
      <c r="H34" s="256"/>
      <c r="I34" s="6"/>
      <c r="J34" s="6"/>
      <c r="K34" s="6"/>
      <c r="L34" s="6"/>
      <c r="M34" s="6"/>
      <c r="N34" s="6"/>
      <c r="O34" s="6"/>
      <c r="P34" s="6"/>
      <c r="Q34" s="6"/>
      <c r="R34" s="6"/>
      <c r="S34" s="6"/>
      <c r="T34" s="6"/>
      <c r="U34" s="6"/>
      <c r="Y34" s="255"/>
    </row>
    <row r="35" spans="1:25" ht="27.75" customHeight="1">
      <c r="B35" s="153"/>
      <c r="G35" s="183"/>
      <c r="H35" s="251"/>
      <c r="I35" s="465" t="s">
        <v>121</v>
      </c>
      <c r="J35" s="465"/>
      <c r="K35" s="465"/>
      <c r="L35" s="465"/>
      <c r="M35" s="465"/>
      <c r="N35" s="465"/>
      <c r="O35" s="465"/>
      <c r="P35" s="465"/>
      <c r="Q35" s="465"/>
      <c r="R35" s="465"/>
      <c r="S35" s="534"/>
      <c r="T35" s="534"/>
      <c r="U35" s="535" t="s">
        <v>91</v>
      </c>
      <c r="V35" s="536" t="s">
        <v>120</v>
      </c>
      <c r="W35" s="537" t="s">
        <v>119</v>
      </c>
      <c r="X35" s="537"/>
      <c r="Y35" s="537"/>
    </row>
    <row r="36" spans="1:25" ht="21.75" customHeight="1">
      <c r="B36" s="153"/>
      <c r="G36" s="183"/>
      <c r="H36" s="251"/>
      <c r="I36" s="465"/>
      <c r="J36" s="465"/>
      <c r="K36" s="465"/>
      <c r="L36" s="465"/>
      <c r="M36" s="465"/>
      <c r="N36" s="465"/>
      <c r="O36" s="465"/>
      <c r="P36" s="465"/>
      <c r="Q36" s="465"/>
      <c r="R36" s="465"/>
      <c r="S36" s="534"/>
      <c r="T36" s="534"/>
      <c r="U36" s="535"/>
      <c r="V36" s="536"/>
      <c r="W36" s="537"/>
      <c r="X36" s="537"/>
      <c r="Y36" s="537"/>
    </row>
    <row r="37" spans="1:25" ht="21.75" customHeight="1">
      <c r="B37" s="153"/>
      <c r="G37" s="183"/>
      <c r="I37" s="257"/>
      <c r="J37" s="257"/>
      <c r="K37" s="257"/>
      <c r="L37" s="257"/>
      <c r="M37" s="257"/>
      <c r="N37" s="257"/>
      <c r="O37" s="257"/>
      <c r="P37" s="257"/>
      <c r="Q37" s="257"/>
      <c r="R37" s="257"/>
      <c r="S37" s="258"/>
      <c r="T37" s="258"/>
      <c r="U37" s="258"/>
      <c r="V37" s="1"/>
      <c r="W37" s="538" t="s">
        <v>118</v>
      </c>
      <c r="X37" s="538"/>
      <c r="Y37" s="538"/>
    </row>
    <row r="38" spans="1:25" ht="21.75" customHeight="1">
      <c r="A38" s="183"/>
      <c r="H38" s="259"/>
      <c r="I38" s="538" t="s">
        <v>117</v>
      </c>
      <c r="J38" s="538"/>
      <c r="K38" s="538"/>
      <c r="L38" s="538"/>
      <c r="M38" s="538"/>
      <c r="N38" s="538"/>
      <c r="O38" s="538"/>
      <c r="P38" s="538"/>
      <c r="Q38" s="538"/>
      <c r="R38" s="538"/>
      <c r="S38" s="539"/>
      <c r="T38" s="539"/>
      <c r="U38" s="540" t="s">
        <v>91</v>
      </c>
      <c r="V38" s="1"/>
      <c r="W38" s="538"/>
      <c r="X38" s="538"/>
      <c r="Y38" s="538"/>
    </row>
    <row r="39" spans="1:25" ht="21.75" customHeight="1">
      <c r="B39" s="153"/>
      <c r="G39" s="183"/>
      <c r="H39" s="251"/>
      <c r="I39" s="538"/>
      <c r="J39" s="538"/>
      <c r="K39" s="538"/>
      <c r="L39" s="538"/>
      <c r="M39" s="538"/>
      <c r="N39" s="538"/>
      <c r="O39" s="538"/>
      <c r="P39" s="538"/>
      <c r="Q39" s="538"/>
      <c r="R39" s="538"/>
      <c r="S39" s="539"/>
      <c r="T39" s="539"/>
      <c r="U39" s="540"/>
      <c r="V39" s="1"/>
      <c r="W39" s="538"/>
      <c r="X39" s="538"/>
      <c r="Y39" s="538"/>
    </row>
    <row r="40" spans="1:25" ht="15" customHeight="1">
      <c r="B40" s="153"/>
      <c r="G40" s="183"/>
      <c r="H40" s="251"/>
      <c r="I40" s="6"/>
      <c r="J40" s="6"/>
      <c r="K40" s="6"/>
      <c r="L40" s="6"/>
      <c r="M40" s="6"/>
      <c r="N40" s="6"/>
      <c r="O40" s="6"/>
      <c r="P40" s="6"/>
      <c r="Q40" s="6"/>
      <c r="R40" s="6"/>
      <c r="S40" s="6"/>
      <c r="T40" s="6"/>
      <c r="U40" s="6"/>
      <c r="W40" s="538"/>
      <c r="X40" s="538"/>
      <c r="Y40" s="538"/>
    </row>
    <row r="41" spans="1:25" ht="15" customHeight="1">
      <c r="B41" s="152"/>
      <c r="C41" s="39"/>
      <c r="D41" s="39"/>
      <c r="E41" s="39"/>
      <c r="F41" s="39"/>
      <c r="G41" s="40"/>
      <c r="H41" s="260"/>
      <c r="I41" s="39"/>
      <c r="J41" s="39"/>
      <c r="K41" s="39"/>
      <c r="L41" s="39"/>
      <c r="M41" s="39"/>
      <c r="N41" s="39"/>
      <c r="O41" s="39"/>
      <c r="P41" s="39"/>
      <c r="Q41" s="39"/>
      <c r="R41" s="39"/>
      <c r="S41" s="39"/>
      <c r="T41" s="39"/>
      <c r="U41" s="39"/>
      <c r="V41" s="39"/>
      <c r="W41" s="538"/>
      <c r="X41" s="538"/>
      <c r="Y41" s="538"/>
    </row>
    <row r="42" spans="1:25" ht="15" customHeight="1">
      <c r="Y42" s="261"/>
    </row>
    <row r="43" spans="1:25" ht="13.8">
      <c r="B43" s="262" t="s">
        <v>116</v>
      </c>
      <c r="D43" s="263"/>
      <c r="E43" s="263"/>
      <c r="F43" s="263"/>
      <c r="G43" s="263"/>
      <c r="H43" s="263"/>
      <c r="I43" s="263"/>
      <c r="J43" s="263"/>
      <c r="K43" s="263"/>
      <c r="L43" s="263"/>
      <c r="M43" s="263"/>
      <c r="N43" s="263"/>
      <c r="O43" s="263"/>
      <c r="P43" s="263"/>
      <c r="Q43" s="263"/>
      <c r="R43" s="263"/>
      <c r="S43" s="263"/>
      <c r="T43" s="263"/>
      <c r="U43" s="263"/>
      <c r="V43" s="263"/>
      <c r="W43" s="263"/>
      <c r="X43" s="263"/>
      <c r="Y43" s="263"/>
    </row>
    <row r="44" spans="1:25" ht="13.8">
      <c r="B44" s="262" t="s">
        <v>115</v>
      </c>
      <c r="D44" s="263"/>
      <c r="E44" s="263"/>
      <c r="F44" s="263"/>
      <c r="G44" s="263"/>
      <c r="H44" s="263"/>
      <c r="I44" s="263"/>
      <c r="J44" s="263"/>
      <c r="K44" s="263"/>
      <c r="L44" s="263"/>
      <c r="M44" s="263"/>
      <c r="N44" s="263"/>
      <c r="O44" s="263"/>
      <c r="P44" s="263"/>
      <c r="Q44" s="263"/>
      <c r="R44" s="263"/>
      <c r="S44" s="263"/>
      <c r="T44" s="263"/>
      <c r="U44" s="263"/>
      <c r="V44" s="263"/>
      <c r="W44" s="263"/>
      <c r="X44" s="263"/>
      <c r="Y44" s="263"/>
    </row>
    <row r="45" spans="1:25" ht="13.8">
      <c r="B45" s="262"/>
      <c r="D45" s="151"/>
      <c r="E45" s="151"/>
      <c r="F45" s="151"/>
      <c r="G45" s="151"/>
      <c r="H45" s="151"/>
      <c r="I45" s="151"/>
      <c r="J45" s="151"/>
      <c r="K45" s="151"/>
      <c r="L45" s="151"/>
      <c r="M45" s="151"/>
      <c r="N45" s="151"/>
      <c r="O45" s="151"/>
      <c r="P45" s="151"/>
      <c r="Q45" s="151"/>
      <c r="R45" s="151"/>
      <c r="S45" s="151"/>
      <c r="T45" s="151"/>
      <c r="U45" s="151"/>
      <c r="V45" s="151"/>
      <c r="W45" s="151"/>
      <c r="X45" s="151"/>
      <c r="Y45" s="151"/>
    </row>
    <row r="121" spans="3:7">
      <c r="C121" s="39"/>
      <c r="D121" s="39"/>
      <c r="E121" s="39"/>
      <c r="F121" s="39"/>
      <c r="G121" s="39"/>
    </row>
    <row r="122" spans="3:7">
      <c r="C122" s="61"/>
    </row>
  </sheetData>
  <sheetProtection selectLockedCells="1" selectUnlockedCells="1"/>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I15:P16"/>
    <mergeCell ref="Q15:W16"/>
    <mergeCell ref="B4:Y4"/>
    <mergeCell ref="H6:Y6"/>
    <mergeCell ref="C11:G11"/>
    <mergeCell ref="I13:P14"/>
    <mergeCell ref="Q13:W14"/>
  </mergeCells>
  <phoneticPr fontId="19"/>
  <dataValidations count="1">
    <dataValidation type="list" allowBlank="1" showErrorMessage="1" sqref="H7:H9 M7 R7 P8:P9" xr:uid="{00000000-0002-0000-06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K25"/>
  <sheetViews>
    <sheetView zoomScaleNormal="100" workbookViewId="0">
      <selection activeCell="P22" sqref="P22:AN22"/>
    </sheetView>
  </sheetViews>
  <sheetFormatPr defaultColWidth="3.44140625" defaultRowHeight="13.2"/>
  <cols>
    <col min="1" max="1" width="1.21875" style="267" customWidth="1"/>
    <col min="2" max="2" width="3" style="96" customWidth="1"/>
    <col min="3" max="6" width="3.44140625" style="267" customWidth="1"/>
    <col min="7" max="7" width="1.44140625" style="267" customWidth="1"/>
    <col min="8" max="23" width="3.44140625" style="267" customWidth="1"/>
    <col min="24" max="29" width="4" style="267" customWidth="1"/>
    <col min="30" max="30" width="1.21875" style="267" customWidth="1"/>
    <col min="31" max="16384" width="3.44140625" style="267"/>
  </cols>
  <sheetData>
    <row r="1" spans="2:37" s="97" customFormat="1">
      <c r="B1" s="2"/>
      <c r="C1" s="2"/>
      <c r="D1" s="2"/>
      <c r="E1" s="2"/>
    </row>
    <row r="2" spans="2:37" s="97" customFormat="1">
      <c r="B2" s="119" t="s">
        <v>154</v>
      </c>
      <c r="C2" s="2"/>
      <c r="D2" s="2"/>
      <c r="E2" s="2"/>
    </row>
    <row r="3" spans="2:37" s="97" customFormat="1" ht="13.8">
      <c r="W3" s="118" t="s">
        <v>200</v>
      </c>
      <c r="X3" s="264"/>
      <c r="Y3" s="265" t="s">
        <v>10</v>
      </c>
      <c r="Z3" s="264"/>
      <c r="AA3" s="265" t="s">
        <v>11</v>
      </c>
      <c r="AB3" s="264"/>
      <c r="AC3" s="265" t="s">
        <v>12</v>
      </c>
    </row>
    <row r="4" spans="2:37" s="97" customFormat="1" ht="13.8">
      <c r="AC4" s="118"/>
    </row>
    <row r="5" spans="2:37" s="2" customFormat="1" ht="47.25" customHeight="1">
      <c r="B5" s="542" t="s">
        <v>418</v>
      </c>
      <c r="C5" s="542"/>
      <c r="D5" s="542"/>
      <c r="E5" s="542"/>
      <c r="F5" s="542"/>
      <c r="G5" s="542"/>
      <c r="H5" s="542"/>
      <c r="I5" s="542"/>
      <c r="J5" s="542"/>
      <c r="K5" s="542"/>
      <c r="L5" s="542"/>
      <c r="M5" s="542"/>
      <c r="N5" s="542"/>
      <c r="O5" s="542"/>
      <c r="P5" s="542"/>
      <c r="Q5" s="542"/>
      <c r="R5" s="542"/>
      <c r="S5" s="542"/>
      <c r="T5" s="542"/>
      <c r="U5" s="542"/>
      <c r="V5" s="542"/>
      <c r="W5" s="542"/>
      <c r="X5" s="542"/>
      <c r="Y5" s="542"/>
      <c r="Z5" s="542"/>
      <c r="AA5" s="542"/>
      <c r="AB5" s="542"/>
      <c r="AC5" s="542"/>
    </row>
    <row r="6" spans="2:37" s="97" customFormat="1"/>
    <row r="7" spans="2:37" s="97" customFormat="1" ht="27" customHeight="1">
      <c r="B7" s="543" t="s">
        <v>152</v>
      </c>
      <c r="C7" s="543"/>
      <c r="D7" s="543"/>
      <c r="E7" s="543"/>
      <c r="F7" s="543"/>
      <c r="G7" s="544"/>
      <c r="H7" s="544"/>
      <c r="I7" s="544"/>
      <c r="J7" s="544"/>
      <c r="K7" s="544"/>
      <c r="L7" s="544"/>
      <c r="M7" s="544"/>
      <c r="N7" s="544"/>
      <c r="O7" s="544"/>
      <c r="P7" s="544"/>
      <c r="Q7" s="544"/>
      <c r="R7" s="544"/>
      <c r="S7" s="544"/>
      <c r="T7" s="544"/>
      <c r="U7" s="544"/>
      <c r="V7" s="544"/>
      <c r="W7" s="544"/>
      <c r="X7" s="544"/>
      <c r="Y7" s="544"/>
      <c r="Z7" s="544"/>
      <c r="AA7" s="544"/>
      <c r="AB7" s="544"/>
      <c r="AC7" s="544"/>
    </row>
    <row r="8" spans="2:37" ht="27" customHeight="1">
      <c r="B8" s="543" t="s">
        <v>419</v>
      </c>
      <c r="C8" s="543"/>
      <c r="D8" s="543"/>
      <c r="E8" s="543"/>
      <c r="F8" s="543"/>
      <c r="G8" s="266"/>
      <c r="H8" s="178" t="s">
        <v>241</v>
      </c>
      <c r="I8" s="150" t="s">
        <v>400</v>
      </c>
      <c r="J8" s="150"/>
      <c r="K8" s="150"/>
      <c r="L8" s="150"/>
      <c r="M8" s="178" t="s">
        <v>241</v>
      </c>
      <c r="N8" s="150" t="s">
        <v>401</v>
      </c>
      <c r="O8" s="150"/>
      <c r="P8" s="150"/>
      <c r="Q8" s="150"/>
      <c r="R8" s="178" t="s">
        <v>241</v>
      </c>
      <c r="S8" s="150" t="s">
        <v>402</v>
      </c>
      <c r="T8" s="150"/>
      <c r="U8" s="117"/>
      <c r="V8" s="117"/>
      <c r="W8" s="117"/>
      <c r="X8" s="117"/>
      <c r="Y8" s="117"/>
      <c r="Z8" s="117"/>
      <c r="AA8" s="117"/>
      <c r="AB8" s="117"/>
      <c r="AC8" s="116"/>
    </row>
    <row r="9" spans="2:37" ht="27" customHeight="1">
      <c r="B9" s="543" t="s">
        <v>420</v>
      </c>
      <c r="C9" s="543"/>
      <c r="D9" s="543"/>
      <c r="E9" s="543"/>
      <c r="F9" s="543"/>
      <c r="G9" s="266"/>
      <c r="H9" s="178" t="s">
        <v>241</v>
      </c>
      <c r="I9" s="150" t="s">
        <v>403</v>
      </c>
      <c r="J9" s="150"/>
      <c r="K9" s="150"/>
      <c r="L9" s="150"/>
      <c r="M9" s="150"/>
      <c r="N9" s="150"/>
      <c r="O9" s="150"/>
      <c r="P9" s="150"/>
      <c r="Q9" s="150"/>
      <c r="R9" s="178" t="s">
        <v>241</v>
      </c>
      <c r="S9" s="150" t="s">
        <v>404</v>
      </c>
      <c r="T9" s="150"/>
      <c r="U9" s="117"/>
      <c r="V9" s="117"/>
      <c r="W9" s="117"/>
      <c r="X9" s="117"/>
      <c r="Y9" s="117"/>
      <c r="Z9" s="117"/>
      <c r="AA9" s="117"/>
      <c r="AB9" s="117"/>
      <c r="AC9" s="116"/>
    </row>
    <row r="10" spans="2:37" ht="27" customHeight="1">
      <c r="B10" s="541" t="s">
        <v>421</v>
      </c>
      <c r="C10" s="541"/>
      <c r="D10" s="541"/>
      <c r="E10" s="541"/>
      <c r="F10" s="541"/>
      <c r="G10" s="266"/>
      <c r="H10" s="178" t="s">
        <v>241</v>
      </c>
      <c r="I10" s="150" t="s">
        <v>422</v>
      </c>
      <c r="J10" s="150"/>
      <c r="K10" s="150"/>
      <c r="L10" s="150"/>
      <c r="M10" s="150"/>
      <c r="N10" s="150"/>
      <c r="O10" s="150"/>
      <c r="P10" s="150"/>
      <c r="Q10" s="150"/>
      <c r="R10" s="178" t="s">
        <v>241</v>
      </c>
      <c r="S10" s="150" t="s">
        <v>423</v>
      </c>
      <c r="T10" s="150"/>
      <c r="U10" s="117"/>
      <c r="V10" s="117"/>
      <c r="W10" s="117"/>
      <c r="X10" s="117"/>
      <c r="Y10" s="117"/>
      <c r="Z10" s="117"/>
      <c r="AA10" s="117"/>
      <c r="AB10" s="117"/>
      <c r="AC10" s="116"/>
    </row>
    <row r="11" spans="2:37" s="97" customFormat="1"/>
    <row r="12" spans="2:37" s="97" customFormat="1" ht="10.5" customHeight="1">
      <c r="B12" s="114"/>
      <c r="C12" s="115"/>
      <c r="D12" s="115"/>
      <c r="E12" s="115"/>
      <c r="F12" s="113"/>
      <c r="G12" s="115"/>
      <c r="H12" s="115"/>
      <c r="I12" s="115"/>
      <c r="J12" s="115"/>
      <c r="K12" s="115"/>
      <c r="L12" s="115"/>
      <c r="M12" s="115"/>
      <c r="N12" s="115"/>
      <c r="O12" s="115"/>
      <c r="P12" s="115"/>
      <c r="Q12" s="115"/>
      <c r="R12" s="115"/>
      <c r="S12" s="115"/>
      <c r="T12" s="115"/>
      <c r="U12" s="115"/>
      <c r="V12" s="115"/>
      <c r="W12" s="115"/>
      <c r="X12" s="115"/>
      <c r="Y12" s="115"/>
      <c r="Z12" s="115"/>
      <c r="AA12" s="114"/>
      <c r="AB12" s="115"/>
      <c r="AC12" s="113"/>
    </row>
    <row r="13" spans="2:37" s="97" customFormat="1" ht="40.5" customHeight="1">
      <c r="B13" s="545" t="s">
        <v>424</v>
      </c>
      <c r="C13" s="545"/>
      <c r="D13" s="545"/>
      <c r="E13" s="545"/>
      <c r="F13" s="545"/>
      <c r="H13" s="546" t="s">
        <v>175</v>
      </c>
      <c r="I13" s="546"/>
      <c r="J13" s="546"/>
      <c r="K13" s="546"/>
      <c r="L13" s="546"/>
      <c r="M13" s="546"/>
      <c r="N13" s="546"/>
      <c r="O13" s="546"/>
      <c r="P13" s="546"/>
      <c r="Q13" s="546"/>
      <c r="R13" s="546"/>
      <c r="S13" s="546"/>
      <c r="T13" s="546"/>
      <c r="U13" s="546"/>
      <c r="V13" s="546"/>
      <c r="W13" s="546"/>
      <c r="X13" s="546"/>
      <c r="Y13" s="546"/>
      <c r="AA13" s="112"/>
      <c r="AC13" s="111"/>
      <c r="AK13" s="268"/>
    </row>
    <row r="14" spans="2:37" s="97" customFormat="1" ht="27" customHeight="1">
      <c r="B14" s="545"/>
      <c r="C14" s="545"/>
      <c r="D14" s="545"/>
      <c r="E14" s="545"/>
      <c r="F14" s="545"/>
      <c r="V14" s="264"/>
      <c r="W14" s="264"/>
      <c r="X14" s="264"/>
      <c r="Y14" s="264"/>
      <c r="AA14" s="269" t="s">
        <v>410</v>
      </c>
      <c r="AB14" s="270" t="s">
        <v>411</v>
      </c>
      <c r="AC14" s="271" t="s">
        <v>412</v>
      </c>
      <c r="AK14" s="268"/>
    </row>
    <row r="15" spans="2:37" s="97" customFormat="1" ht="40.5" customHeight="1">
      <c r="B15" s="545"/>
      <c r="C15" s="545"/>
      <c r="D15" s="545"/>
      <c r="E15" s="545"/>
      <c r="F15" s="545"/>
      <c r="H15" s="108" t="s">
        <v>151</v>
      </c>
      <c r="I15" s="547" t="s">
        <v>425</v>
      </c>
      <c r="J15" s="547"/>
      <c r="K15" s="547"/>
      <c r="L15" s="547"/>
      <c r="M15" s="547"/>
      <c r="N15" s="547"/>
      <c r="O15" s="547"/>
      <c r="P15" s="547"/>
      <c r="Q15" s="547"/>
      <c r="R15" s="547"/>
      <c r="S15" s="541"/>
      <c r="T15" s="541"/>
      <c r="U15" s="101" t="s">
        <v>91</v>
      </c>
      <c r="V15" s="264"/>
      <c r="W15" s="264"/>
      <c r="X15" s="264"/>
      <c r="Y15" s="264"/>
      <c r="AA15" s="256"/>
      <c r="AB15" s="1"/>
      <c r="AC15" s="157"/>
      <c r="AK15" s="268"/>
    </row>
    <row r="16" spans="2:37" s="97" customFormat="1" ht="40.5" customHeight="1">
      <c r="B16" s="545"/>
      <c r="C16" s="545"/>
      <c r="D16" s="545"/>
      <c r="E16" s="545"/>
      <c r="F16" s="545"/>
      <c r="H16" s="108" t="s">
        <v>150</v>
      </c>
      <c r="I16" s="547" t="s">
        <v>149</v>
      </c>
      <c r="J16" s="547"/>
      <c r="K16" s="547"/>
      <c r="L16" s="547"/>
      <c r="M16" s="547"/>
      <c r="N16" s="547"/>
      <c r="O16" s="547"/>
      <c r="P16" s="547"/>
      <c r="Q16" s="547"/>
      <c r="R16" s="547"/>
      <c r="S16" s="541"/>
      <c r="T16" s="541"/>
      <c r="U16" s="101" t="s">
        <v>91</v>
      </c>
      <c r="V16" s="97" t="s">
        <v>120</v>
      </c>
      <c r="W16" s="548" t="s">
        <v>426</v>
      </c>
      <c r="X16" s="548"/>
      <c r="Y16" s="548"/>
      <c r="AA16" s="155" t="s">
        <v>241</v>
      </c>
      <c r="AB16" s="244" t="s">
        <v>411</v>
      </c>
      <c r="AC16" s="160" t="s">
        <v>241</v>
      </c>
      <c r="AK16" s="268"/>
    </row>
    <row r="17" spans="2:37" s="97" customFormat="1" ht="40.5" customHeight="1">
      <c r="B17" s="545"/>
      <c r="C17" s="545"/>
      <c r="D17" s="545"/>
      <c r="E17" s="545"/>
      <c r="F17" s="545"/>
      <c r="H17" s="108" t="s">
        <v>147</v>
      </c>
      <c r="I17" s="547" t="s">
        <v>146</v>
      </c>
      <c r="J17" s="547"/>
      <c r="K17" s="547"/>
      <c r="L17" s="547"/>
      <c r="M17" s="547"/>
      <c r="N17" s="547"/>
      <c r="O17" s="547"/>
      <c r="P17" s="547"/>
      <c r="Q17" s="547"/>
      <c r="R17" s="547"/>
      <c r="S17" s="541"/>
      <c r="T17" s="541"/>
      <c r="U17" s="101" t="s">
        <v>91</v>
      </c>
      <c r="V17" s="97" t="s">
        <v>120</v>
      </c>
      <c r="W17" s="548" t="s">
        <v>427</v>
      </c>
      <c r="X17" s="548"/>
      <c r="Y17" s="548"/>
      <c r="AA17" s="155" t="s">
        <v>241</v>
      </c>
      <c r="AB17" s="244" t="s">
        <v>411</v>
      </c>
      <c r="AC17" s="160" t="s">
        <v>241</v>
      </c>
      <c r="AK17" s="268"/>
    </row>
    <row r="18" spans="2:37" s="97" customFormat="1" ht="40.5" customHeight="1">
      <c r="B18" s="110"/>
      <c r="C18" s="272"/>
      <c r="D18" s="272"/>
      <c r="E18" s="272"/>
      <c r="F18" s="109"/>
      <c r="H18" s="108" t="s">
        <v>144</v>
      </c>
      <c r="I18" s="547" t="s">
        <v>143</v>
      </c>
      <c r="J18" s="547"/>
      <c r="K18" s="547"/>
      <c r="L18" s="547"/>
      <c r="M18" s="547"/>
      <c r="N18" s="547"/>
      <c r="O18" s="547"/>
      <c r="P18" s="547"/>
      <c r="Q18" s="547"/>
      <c r="R18" s="547"/>
      <c r="S18" s="541"/>
      <c r="T18" s="541"/>
      <c r="U18" s="101" t="s">
        <v>91</v>
      </c>
      <c r="W18" s="273"/>
      <c r="X18" s="273"/>
      <c r="Y18" s="273"/>
      <c r="AA18" s="107"/>
      <c r="AB18" s="274"/>
      <c r="AC18" s="106"/>
      <c r="AK18" s="268"/>
    </row>
    <row r="19" spans="2:37" s="97" customFormat="1" ht="40.5" customHeight="1">
      <c r="B19" s="105"/>
      <c r="C19" s="275"/>
      <c r="D19" s="275"/>
      <c r="E19" s="275"/>
      <c r="F19" s="104"/>
      <c r="H19" s="108" t="s">
        <v>142</v>
      </c>
      <c r="I19" s="547" t="s">
        <v>173</v>
      </c>
      <c r="J19" s="547"/>
      <c r="K19" s="547"/>
      <c r="L19" s="547"/>
      <c r="M19" s="547"/>
      <c r="N19" s="547"/>
      <c r="O19" s="547"/>
      <c r="P19" s="547"/>
      <c r="Q19" s="547"/>
      <c r="R19" s="547"/>
      <c r="S19" s="541"/>
      <c r="T19" s="541"/>
      <c r="U19" s="101" t="s">
        <v>91</v>
      </c>
      <c r="V19" s="97" t="s">
        <v>120</v>
      </c>
      <c r="W19" s="548" t="s">
        <v>428</v>
      </c>
      <c r="X19" s="548"/>
      <c r="Y19" s="548"/>
      <c r="AA19" s="155" t="s">
        <v>241</v>
      </c>
      <c r="AB19" s="244" t="s">
        <v>411</v>
      </c>
      <c r="AC19" s="160" t="s">
        <v>241</v>
      </c>
      <c r="AK19" s="268"/>
    </row>
    <row r="20" spans="2:37" s="97" customFormat="1">
      <c r="B20" s="105"/>
      <c r="C20" s="275"/>
      <c r="D20" s="275"/>
      <c r="E20" s="275"/>
      <c r="F20" s="104"/>
      <c r="H20" s="274"/>
      <c r="I20" s="276"/>
      <c r="J20" s="276"/>
      <c r="K20" s="276"/>
      <c r="L20" s="276"/>
      <c r="M20" s="276"/>
      <c r="N20" s="276"/>
      <c r="O20" s="276"/>
      <c r="P20" s="276"/>
      <c r="Q20" s="276"/>
      <c r="R20" s="276"/>
      <c r="U20" s="264"/>
      <c r="W20" s="273"/>
      <c r="X20" s="273"/>
      <c r="Y20" s="273"/>
      <c r="AA20" s="107"/>
      <c r="AB20" s="274"/>
      <c r="AC20" s="106"/>
      <c r="AK20" s="268"/>
    </row>
    <row r="21" spans="2:37" s="97" customFormat="1">
      <c r="B21" s="105"/>
      <c r="C21" s="275"/>
      <c r="D21" s="275"/>
      <c r="E21" s="275"/>
      <c r="F21" s="104"/>
      <c r="H21" s="277" t="s">
        <v>141</v>
      </c>
      <c r="I21" s="276"/>
      <c r="J21" s="276"/>
      <c r="K21" s="276"/>
      <c r="L21" s="276"/>
      <c r="M21" s="276"/>
      <c r="N21" s="276"/>
      <c r="O21" s="276"/>
      <c r="P21" s="276"/>
      <c r="Q21" s="276"/>
      <c r="R21" s="276"/>
      <c r="U21" s="264"/>
      <c r="W21" s="273"/>
      <c r="X21" s="273"/>
      <c r="Y21" s="273"/>
      <c r="AA21" s="107"/>
      <c r="AB21" s="274"/>
      <c r="AC21" s="106"/>
      <c r="AK21" s="268"/>
    </row>
    <row r="22" spans="2:37" s="97" customFormat="1" ht="58.5" customHeight="1">
      <c r="B22" s="105"/>
      <c r="C22" s="275"/>
      <c r="D22" s="275"/>
      <c r="E22" s="275"/>
      <c r="F22" s="104"/>
      <c r="H22" s="550" t="s">
        <v>140</v>
      </c>
      <c r="I22" s="550"/>
      <c r="J22" s="550"/>
      <c r="K22" s="550"/>
      <c r="L22" s="550"/>
      <c r="M22" s="103" t="s">
        <v>92</v>
      </c>
      <c r="N22" s="102"/>
      <c r="O22" s="102"/>
      <c r="P22" s="551"/>
      <c r="Q22" s="551"/>
      <c r="R22" s="551"/>
      <c r="S22" s="551"/>
      <c r="T22" s="551"/>
      <c r="U22" s="101" t="s">
        <v>91</v>
      </c>
      <c r="V22" s="97" t="s">
        <v>120</v>
      </c>
      <c r="W22" s="548" t="s">
        <v>429</v>
      </c>
      <c r="X22" s="548"/>
      <c r="Y22" s="548"/>
      <c r="AA22" s="155" t="s">
        <v>241</v>
      </c>
      <c r="AB22" s="244" t="s">
        <v>411</v>
      </c>
      <c r="AC22" s="160" t="s">
        <v>241</v>
      </c>
      <c r="AK22" s="268"/>
    </row>
    <row r="23" spans="2:37" s="97" customFormat="1">
      <c r="B23" s="99"/>
      <c r="C23" s="100"/>
      <c r="D23" s="100"/>
      <c r="E23" s="100"/>
      <c r="F23" s="98"/>
      <c r="G23" s="100"/>
      <c r="H23" s="100"/>
      <c r="I23" s="100"/>
      <c r="J23" s="100"/>
      <c r="K23" s="100"/>
      <c r="L23" s="100"/>
      <c r="M23" s="100"/>
      <c r="N23" s="100"/>
      <c r="O23" s="100"/>
      <c r="P23" s="100"/>
      <c r="Q23" s="100"/>
      <c r="R23" s="100"/>
      <c r="S23" s="100"/>
      <c r="T23" s="100"/>
      <c r="U23" s="100"/>
      <c r="V23" s="100"/>
      <c r="W23" s="100"/>
      <c r="X23" s="100"/>
      <c r="Y23" s="100"/>
      <c r="Z23" s="100"/>
      <c r="AA23" s="99"/>
      <c r="AB23" s="100"/>
      <c r="AC23" s="98"/>
    </row>
    <row r="24" spans="2:37" s="2" customFormat="1" ht="38.25" customHeight="1">
      <c r="B24" s="549" t="s">
        <v>430</v>
      </c>
      <c r="C24" s="549"/>
      <c r="D24" s="549"/>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row>
    <row r="25" spans="2:37" s="97" customFormat="1" ht="47.25" customHeight="1">
      <c r="B25" s="546" t="s">
        <v>138</v>
      </c>
      <c r="C25" s="546"/>
      <c r="D25" s="546"/>
      <c r="E25" s="546"/>
      <c r="F25" s="546"/>
      <c r="G25" s="546"/>
      <c r="H25" s="546"/>
      <c r="I25" s="546"/>
      <c r="J25" s="546"/>
      <c r="K25" s="546"/>
      <c r="L25" s="546"/>
      <c r="M25" s="546"/>
      <c r="N25" s="546"/>
      <c r="O25" s="546"/>
      <c r="P25" s="546"/>
      <c r="Q25" s="546"/>
      <c r="R25" s="546"/>
      <c r="S25" s="546"/>
      <c r="T25" s="546"/>
      <c r="U25" s="546"/>
      <c r="V25" s="546"/>
      <c r="W25" s="546"/>
      <c r="X25" s="546"/>
      <c r="Y25" s="546"/>
      <c r="Z25" s="546"/>
      <c r="AA25" s="546"/>
      <c r="AB25" s="546"/>
      <c r="AC25" s="546"/>
    </row>
  </sheetData>
  <sheetProtection selectLockedCells="1" selectUnlockedCells="1"/>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19"/>
  <dataValidations count="1">
    <dataValidation type="list" allowBlank="1" showErrorMessage="1" sqref="H8:H10 M8 R8:R10 AA16:AA17 AC16:AC17 AA19 AC19 AA22 AC22" xr:uid="{00000000-0002-0000-07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H123"/>
  <sheetViews>
    <sheetView zoomScaleNormal="100" workbookViewId="0">
      <selection activeCell="P22" sqref="P22:AN22"/>
    </sheetView>
  </sheetViews>
  <sheetFormatPr defaultColWidth="3.44140625" defaultRowHeight="13.2"/>
  <cols>
    <col min="1" max="1" width="1.21875" style="87" customWidth="1"/>
    <col min="2" max="2" width="3" style="181" customWidth="1"/>
    <col min="3" max="6" width="3.44140625" style="87" customWidth="1"/>
    <col min="7" max="7" width="1.44140625" style="87" customWidth="1"/>
    <col min="8" max="27" width="3.44140625" style="87" customWidth="1"/>
    <col min="28" max="29" width="4" style="87" customWidth="1"/>
    <col min="30" max="30" width="7.44140625" style="87" customWidth="1"/>
    <col min="31" max="33" width="4" style="87" customWidth="1"/>
    <col min="34" max="34" width="1.21875" style="87" customWidth="1"/>
    <col min="35" max="16384" width="3.44140625" style="87"/>
  </cols>
  <sheetData>
    <row r="1" spans="2:33" s="2" customFormat="1"/>
    <row r="2" spans="2:33" s="2" customFormat="1">
      <c r="B2" s="119" t="s">
        <v>177</v>
      </c>
    </row>
    <row r="3" spans="2:33" s="2" customFormat="1" ht="13.8">
      <c r="AA3" s="12" t="s">
        <v>200</v>
      </c>
      <c r="AB3" s="1"/>
      <c r="AC3" s="244" t="s">
        <v>10</v>
      </c>
      <c r="AD3" s="1"/>
      <c r="AE3" s="244" t="s">
        <v>11</v>
      </c>
      <c r="AF3" s="1"/>
      <c r="AG3" s="244" t="s">
        <v>12</v>
      </c>
    </row>
    <row r="4" spans="2:33" s="2" customFormat="1" ht="13.8">
      <c r="AG4" s="12"/>
    </row>
    <row r="5" spans="2:33" s="2" customFormat="1" ht="24.75" customHeight="1">
      <c r="B5" s="542" t="s">
        <v>439</v>
      </c>
      <c r="C5" s="542"/>
      <c r="D5" s="542"/>
      <c r="E5" s="542"/>
      <c r="F5" s="542"/>
      <c r="G5" s="542"/>
      <c r="H5" s="542"/>
      <c r="I5" s="542"/>
      <c r="J5" s="542"/>
      <c r="K5" s="542"/>
      <c r="L5" s="542"/>
      <c r="M5" s="542"/>
      <c r="N5" s="542"/>
      <c r="O5" s="542"/>
      <c r="P5" s="542"/>
      <c r="Q5" s="542"/>
      <c r="R5" s="542"/>
      <c r="S5" s="542"/>
      <c r="T5" s="542"/>
      <c r="U5" s="542"/>
      <c r="V5" s="542"/>
      <c r="W5" s="542"/>
      <c r="X5" s="542"/>
      <c r="Y5" s="542"/>
      <c r="Z5" s="542"/>
      <c r="AA5" s="542"/>
      <c r="AB5" s="542"/>
      <c r="AC5" s="542"/>
      <c r="AD5" s="542"/>
      <c r="AE5" s="542"/>
      <c r="AF5" s="542"/>
      <c r="AG5" s="542"/>
    </row>
    <row r="6" spans="2:33" s="2" customFormat="1"/>
    <row r="7" spans="2:33" s="2" customFormat="1" ht="27" customHeight="1">
      <c r="B7" s="457" t="s">
        <v>176</v>
      </c>
      <c r="C7" s="457"/>
      <c r="D7" s="457"/>
      <c r="E7" s="457"/>
      <c r="F7" s="457"/>
      <c r="G7" s="526"/>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row>
    <row r="8" spans="2:33" ht="27" customHeight="1">
      <c r="B8" s="457" t="s">
        <v>440</v>
      </c>
      <c r="C8" s="457"/>
      <c r="D8" s="457"/>
      <c r="E8" s="457"/>
      <c r="F8" s="457"/>
      <c r="G8" s="242"/>
      <c r="H8" s="178" t="s">
        <v>241</v>
      </c>
      <c r="I8" s="150" t="s">
        <v>400</v>
      </c>
      <c r="J8" s="150"/>
      <c r="K8" s="150"/>
      <c r="L8" s="150"/>
      <c r="M8" s="178" t="s">
        <v>241</v>
      </c>
      <c r="N8" s="150" t="s">
        <v>401</v>
      </c>
      <c r="O8" s="150"/>
      <c r="P8" s="150"/>
      <c r="Q8" s="150"/>
      <c r="R8" s="178" t="s">
        <v>241</v>
      </c>
      <c r="S8" s="150" t="s">
        <v>402</v>
      </c>
      <c r="T8" s="150"/>
      <c r="U8" s="150"/>
      <c r="V8" s="150"/>
      <c r="W8" s="150"/>
      <c r="X8" s="150"/>
      <c r="Y8" s="150"/>
      <c r="Z8" s="150"/>
      <c r="AA8" s="150"/>
      <c r="AB8" s="150"/>
      <c r="AC8" s="150"/>
      <c r="AD8" s="150"/>
      <c r="AE8" s="150"/>
      <c r="AF8" s="150"/>
      <c r="AG8" s="177"/>
    </row>
    <row r="9" spans="2:33" ht="27" customHeight="1">
      <c r="B9" s="457" t="s">
        <v>441</v>
      </c>
      <c r="C9" s="457"/>
      <c r="D9" s="457"/>
      <c r="E9" s="457"/>
      <c r="F9" s="457"/>
      <c r="G9" s="242"/>
      <c r="H9" s="178" t="s">
        <v>241</v>
      </c>
      <c r="I9" s="150" t="s">
        <v>403</v>
      </c>
      <c r="J9" s="150"/>
      <c r="K9" s="150"/>
      <c r="L9" s="150"/>
      <c r="M9" s="150"/>
      <c r="N9" s="150"/>
      <c r="O9" s="150"/>
      <c r="P9" s="150"/>
      <c r="Q9" s="150"/>
      <c r="R9" s="178" t="s">
        <v>241</v>
      </c>
      <c r="S9" s="150" t="s">
        <v>404</v>
      </c>
      <c r="T9" s="150"/>
      <c r="U9" s="280"/>
      <c r="V9" s="150"/>
      <c r="W9" s="150"/>
      <c r="X9" s="150"/>
      <c r="Y9" s="150"/>
      <c r="Z9" s="150"/>
      <c r="AA9" s="150"/>
      <c r="AB9" s="150"/>
      <c r="AC9" s="150"/>
      <c r="AD9" s="150"/>
      <c r="AE9" s="150"/>
      <c r="AF9" s="150"/>
      <c r="AG9" s="177"/>
    </row>
    <row r="10" spans="2:33" ht="27" customHeight="1">
      <c r="B10" s="528" t="s">
        <v>442</v>
      </c>
      <c r="C10" s="528"/>
      <c r="D10" s="528"/>
      <c r="E10" s="528"/>
      <c r="F10" s="528"/>
      <c r="G10" s="242"/>
      <c r="H10" s="178" t="s">
        <v>241</v>
      </c>
      <c r="I10" s="150" t="s">
        <v>422</v>
      </c>
      <c r="J10" s="150"/>
      <c r="K10" s="150"/>
      <c r="L10" s="150"/>
      <c r="M10" s="150"/>
      <c r="N10" s="150"/>
      <c r="O10" s="150"/>
      <c r="P10" s="150"/>
      <c r="Q10" s="150"/>
      <c r="R10" s="178" t="s">
        <v>241</v>
      </c>
      <c r="S10" s="150" t="s">
        <v>423</v>
      </c>
      <c r="T10" s="150"/>
      <c r="U10" s="150"/>
      <c r="V10" s="150"/>
      <c r="W10" s="150"/>
      <c r="X10" s="150"/>
      <c r="Y10" s="150"/>
      <c r="Z10" s="150"/>
      <c r="AA10" s="150"/>
      <c r="AB10" s="150"/>
      <c r="AC10" s="150"/>
      <c r="AD10" s="150"/>
      <c r="AE10" s="150"/>
      <c r="AF10" s="150"/>
      <c r="AG10" s="177"/>
    </row>
    <row r="11" spans="2:33" s="2" customFormat="1"/>
    <row r="12" spans="2:33" s="2" customFormat="1" ht="10.5" customHeight="1">
      <c r="B12" s="58"/>
      <c r="C12" s="230"/>
      <c r="D12" s="230"/>
      <c r="E12" s="230"/>
      <c r="F12" s="57"/>
      <c r="G12" s="230"/>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58"/>
      <c r="AF12" s="230"/>
      <c r="AG12" s="57"/>
    </row>
    <row r="13" spans="2:33" s="2" customFormat="1" ht="40.5" customHeight="1">
      <c r="B13" s="554" t="s">
        <v>443</v>
      </c>
      <c r="C13" s="554"/>
      <c r="D13" s="554"/>
      <c r="E13" s="554"/>
      <c r="F13" s="554"/>
      <c r="H13" s="555" t="s">
        <v>175</v>
      </c>
      <c r="I13" s="555"/>
      <c r="J13" s="555"/>
      <c r="K13" s="555"/>
      <c r="L13" s="555"/>
      <c r="M13" s="555"/>
      <c r="N13" s="555"/>
      <c r="O13" s="555"/>
      <c r="P13" s="555"/>
      <c r="Q13" s="555"/>
      <c r="R13" s="555"/>
      <c r="S13" s="555"/>
      <c r="T13" s="555"/>
      <c r="U13" s="555"/>
      <c r="V13" s="555"/>
      <c r="W13" s="555"/>
      <c r="X13" s="555"/>
      <c r="Y13" s="555"/>
      <c r="Z13" s="555"/>
      <c r="AA13" s="555"/>
      <c r="AB13" s="555"/>
      <c r="AC13" s="555"/>
      <c r="AE13" s="144"/>
      <c r="AG13" s="130"/>
    </row>
    <row r="14" spans="2:33" s="2" customFormat="1" ht="27" customHeight="1">
      <c r="B14" s="554"/>
      <c r="C14" s="554"/>
      <c r="D14" s="554"/>
      <c r="E14" s="554"/>
      <c r="F14" s="554"/>
      <c r="Z14" s="1"/>
      <c r="AA14" s="1"/>
      <c r="AB14" s="1"/>
      <c r="AC14" s="1"/>
      <c r="AE14" s="269" t="s">
        <v>410</v>
      </c>
      <c r="AF14" s="270" t="s">
        <v>411</v>
      </c>
      <c r="AG14" s="271" t="s">
        <v>412</v>
      </c>
    </row>
    <row r="15" spans="2:33" s="2" customFormat="1" ht="30" customHeight="1">
      <c r="B15" s="554"/>
      <c r="C15" s="554"/>
      <c r="D15" s="554"/>
      <c r="E15" s="554"/>
      <c r="F15" s="554"/>
      <c r="H15" s="147" t="s">
        <v>151</v>
      </c>
      <c r="I15" s="552" t="s">
        <v>174</v>
      </c>
      <c r="J15" s="552"/>
      <c r="K15" s="552"/>
      <c r="L15" s="552"/>
      <c r="M15" s="552"/>
      <c r="N15" s="552"/>
      <c r="O15" s="552"/>
      <c r="P15" s="552"/>
      <c r="Q15" s="552"/>
      <c r="R15" s="552"/>
      <c r="S15" s="552"/>
      <c r="T15" s="552"/>
      <c r="U15" s="552"/>
      <c r="V15" s="552"/>
      <c r="W15" s="528"/>
      <c r="X15" s="528"/>
      <c r="Y15" s="179" t="s">
        <v>91</v>
      </c>
      <c r="Z15" s="1"/>
      <c r="AA15" s="1"/>
      <c r="AB15" s="1"/>
      <c r="AC15" s="1"/>
      <c r="AE15" s="144"/>
      <c r="AG15" s="130"/>
    </row>
    <row r="16" spans="2:33" s="2" customFormat="1" ht="30" customHeight="1">
      <c r="B16" s="554"/>
      <c r="C16" s="554"/>
      <c r="D16" s="554"/>
      <c r="E16" s="554"/>
      <c r="F16" s="554"/>
      <c r="H16" s="147" t="s">
        <v>150</v>
      </c>
      <c r="I16" s="552" t="s">
        <v>149</v>
      </c>
      <c r="J16" s="552"/>
      <c r="K16" s="552"/>
      <c r="L16" s="552"/>
      <c r="M16" s="552"/>
      <c r="N16" s="552"/>
      <c r="O16" s="552"/>
      <c r="P16" s="552"/>
      <c r="Q16" s="552"/>
      <c r="R16" s="552"/>
      <c r="S16" s="552"/>
      <c r="T16" s="552"/>
      <c r="U16" s="552"/>
      <c r="V16" s="552"/>
      <c r="W16" s="528"/>
      <c r="X16" s="528"/>
      <c r="Y16" s="179" t="s">
        <v>91</v>
      </c>
      <c r="Z16" s="2" t="s">
        <v>120</v>
      </c>
      <c r="AA16" s="556" t="s">
        <v>148</v>
      </c>
      <c r="AB16" s="556"/>
      <c r="AC16" s="556"/>
      <c r="AE16" s="155" t="s">
        <v>241</v>
      </c>
      <c r="AF16" s="244" t="s">
        <v>411</v>
      </c>
      <c r="AG16" s="160" t="s">
        <v>241</v>
      </c>
    </row>
    <row r="17" spans="2:33" s="2" customFormat="1" ht="30" customHeight="1">
      <c r="B17" s="554"/>
      <c r="C17" s="554"/>
      <c r="D17" s="554"/>
      <c r="E17" s="554"/>
      <c r="F17" s="554"/>
      <c r="H17" s="147" t="s">
        <v>147</v>
      </c>
      <c r="I17" s="552" t="s">
        <v>146</v>
      </c>
      <c r="J17" s="552"/>
      <c r="K17" s="552"/>
      <c r="L17" s="552"/>
      <c r="M17" s="552"/>
      <c r="N17" s="552"/>
      <c r="O17" s="552"/>
      <c r="P17" s="552"/>
      <c r="Q17" s="552"/>
      <c r="R17" s="552"/>
      <c r="S17" s="552"/>
      <c r="T17" s="552"/>
      <c r="U17" s="552"/>
      <c r="V17" s="552"/>
      <c r="W17" s="528"/>
      <c r="X17" s="528"/>
      <c r="Y17" s="179" t="s">
        <v>91</v>
      </c>
      <c r="Z17" s="2" t="s">
        <v>120</v>
      </c>
      <c r="AA17" s="556" t="s">
        <v>145</v>
      </c>
      <c r="AB17" s="556"/>
      <c r="AC17" s="556"/>
      <c r="AE17" s="155" t="s">
        <v>241</v>
      </c>
      <c r="AF17" s="244" t="s">
        <v>411</v>
      </c>
      <c r="AG17" s="160" t="s">
        <v>241</v>
      </c>
    </row>
    <row r="18" spans="2:33" s="2" customFormat="1" ht="30" customHeight="1">
      <c r="B18" s="149"/>
      <c r="C18" s="10"/>
      <c r="D18" s="10"/>
      <c r="E18" s="10"/>
      <c r="F18" s="148"/>
      <c r="H18" s="147" t="s">
        <v>144</v>
      </c>
      <c r="I18" s="552" t="s">
        <v>143</v>
      </c>
      <c r="J18" s="552"/>
      <c r="K18" s="552"/>
      <c r="L18" s="552"/>
      <c r="M18" s="552"/>
      <c r="N18" s="552"/>
      <c r="O18" s="552"/>
      <c r="P18" s="552"/>
      <c r="Q18" s="552"/>
      <c r="R18" s="552"/>
      <c r="S18" s="552"/>
      <c r="T18" s="552"/>
      <c r="U18" s="552"/>
      <c r="V18" s="552"/>
      <c r="W18" s="528"/>
      <c r="X18" s="528"/>
      <c r="Y18" s="179" t="s">
        <v>91</v>
      </c>
      <c r="AA18" s="289"/>
      <c r="AB18" s="289"/>
      <c r="AC18" s="289"/>
      <c r="AE18" s="129"/>
      <c r="AF18" s="285"/>
      <c r="AG18" s="128"/>
    </row>
    <row r="19" spans="2:33" s="2" customFormat="1" ht="40.5" customHeight="1">
      <c r="B19" s="146"/>
      <c r="C19" s="290"/>
      <c r="D19" s="290"/>
      <c r="E19" s="290"/>
      <c r="F19" s="145"/>
      <c r="H19" s="147" t="s">
        <v>142</v>
      </c>
      <c r="I19" s="552" t="s">
        <v>173</v>
      </c>
      <c r="J19" s="552"/>
      <c r="K19" s="552"/>
      <c r="L19" s="552"/>
      <c r="M19" s="552"/>
      <c r="N19" s="552"/>
      <c r="O19" s="552"/>
      <c r="P19" s="552"/>
      <c r="Q19" s="552"/>
      <c r="R19" s="552"/>
      <c r="S19" s="552"/>
      <c r="T19" s="552"/>
      <c r="U19" s="552"/>
      <c r="V19" s="552"/>
      <c r="W19" s="528"/>
      <c r="X19" s="528"/>
      <c r="Y19" s="179" t="s">
        <v>91</v>
      </c>
      <c r="Z19" s="2" t="s">
        <v>120</v>
      </c>
      <c r="AA19" s="553" t="s">
        <v>428</v>
      </c>
      <c r="AB19" s="553"/>
      <c r="AC19" s="553"/>
      <c r="AE19" s="155" t="s">
        <v>241</v>
      </c>
      <c r="AF19" s="244" t="s">
        <v>411</v>
      </c>
      <c r="AG19" s="160" t="s">
        <v>241</v>
      </c>
    </row>
    <row r="20" spans="2:33" s="2" customFormat="1" ht="12" customHeight="1">
      <c r="B20" s="146"/>
      <c r="C20" s="290"/>
      <c r="D20" s="290"/>
      <c r="E20" s="290"/>
      <c r="F20" s="145"/>
      <c r="H20" s="285"/>
      <c r="I20" s="291"/>
      <c r="J20" s="291"/>
      <c r="K20" s="291"/>
      <c r="L20" s="291"/>
      <c r="M20" s="291"/>
      <c r="N20" s="291"/>
      <c r="O20" s="291"/>
      <c r="P20" s="291"/>
      <c r="Q20" s="291"/>
      <c r="R20" s="291"/>
      <c r="S20" s="291"/>
      <c r="T20" s="291"/>
      <c r="U20" s="291"/>
      <c r="V20" s="291"/>
      <c r="Y20" s="1"/>
      <c r="AA20" s="289"/>
      <c r="AB20" s="289"/>
      <c r="AC20" s="289"/>
      <c r="AE20" s="129"/>
      <c r="AF20" s="285"/>
      <c r="AG20" s="128"/>
    </row>
    <row r="21" spans="2:33" s="2" customFormat="1">
      <c r="B21" s="146"/>
      <c r="C21" s="290"/>
      <c r="D21" s="290"/>
      <c r="E21" s="290"/>
      <c r="F21" s="145"/>
      <c r="H21" s="292" t="s">
        <v>141</v>
      </c>
      <c r="I21" s="291"/>
      <c r="J21" s="291"/>
      <c r="K21" s="291"/>
      <c r="L21" s="291"/>
      <c r="M21" s="291"/>
      <c r="N21" s="291"/>
      <c r="O21" s="291"/>
      <c r="P21" s="291"/>
      <c r="Q21" s="291"/>
      <c r="R21" s="291"/>
      <c r="S21" s="291"/>
      <c r="T21" s="291"/>
      <c r="U21" s="291"/>
      <c r="V21" s="291"/>
      <c r="Y21" s="1"/>
      <c r="AA21" s="289"/>
      <c r="AB21" s="289"/>
      <c r="AC21" s="289"/>
      <c r="AE21" s="129"/>
      <c r="AF21" s="285"/>
      <c r="AG21" s="128"/>
    </row>
    <row r="22" spans="2:33" s="2" customFormat="1" ht="47.25" customHeight="1">
      <c r="B22" s="144"/>
      <c r="G22" s="144"/>
      <c r="H22" s="557" t="s">
        <v>140</v>
      </c>
      <c r="I22" s="557"/>
      <c r="J22" s="557"/>
      <c r="K22" s="557"/>
      <c r="L22" s="557"/>
      <c r="M22" s="141" t="s">
        <v>92</v>
      </c>
      <c r="N22" s="140"/>
      <c r="O22" s="140"/>
      <c r="P22" s="558"/>
      <c r="Q22" s="558"/>
      <c r="R22" s="558"/>
      <c r="S22" s="558"/>
      <c r="T22" s="558"/>
      <c r="U22" s="558"/>
      <c r="V22" s="558"/>
      <c r="W22" s="558"/>
      <c r="X22" s="558"/>
      <c r="Y22" s="179" t="s">
        <v>91</v>
      </c>
      <c r="Z22" s="2" t="s">
        <v>120</v>
      </c>
      <c r="AA22" s="553" t="s">
        <v>444</v>
      </c>
      <c r="AB22" s="553"/>
      <c r="AC22" s="553"/>
      <c r="AD22" s="130"/>
      <c r="AE22" s="155" t="s">
        <v>241</v>
      </c>
      <c r="AF22" s="244" t="s">
        <v>411</v>
      </c>
      <c r="AG22" s="160" t="s">
        <v>241</v>
      </c>
    </row>
    <row r="23" spans="2:33" s="2" customFormat="1" ht="18.75" customHeight="1">
      <c r="B23" s="293"/>
      <c r="C23" s="257"/>
      <c r="D23" s="257"/>
      <c r="E23" s="257"/>
      <c r="F23" s="257"/>
      <c r="G23" s="143"/>
      <c r="H23" s="142"/>
      <c r="I23" s="142"/>
      <c r="J23" s="142"/>
      <c r="K23" s="142"/>
      <c r="L23" s="142"/>
      <c r="M23" s="141"/>
      <c r="N23" s="140"/>
      <c r="O23" s="140"/>
      <c r="P23" s="140"/>
      <c r="Q23" s="140"/>
      <c r="R23" s="140"/>
      <c r="S23" s="140"/>
      <c r="T23" s="140"/>
      <c r="U23" s="140"/>
      <c r="V23" s="140"/>
      <c r="W23" s="77"/>
      <c r="X23" s="77"/>
      <c r="Y23" s="178"/>
      <c r="Z23" s="81"/>
      <c r="AA23" s="122"/>
      <c r="AB23" s="122"/>
      <c r="AC23" s="122"/>
      <c r="AD23" s="139"/>
      <c r="AE23" s="126"/>
      <c r="AF23" s="126"/>
      <c r="AG23" s="120"/>
    </row>
    <row r="24" spans="2:33" s="2" customFormat="1" ht="10.5" customHeight="1">
      <c r="B24" s="294"/>
      <c r="C24" s="295"/>
      <c r="D24" s="295"/>
      <c r="E24" s="295"/>
      <c r="F24" s="296"/>
      <c r="G24" s="230"/>
      <c r="H24" s="138"/>
      <c r="I24" s="138"/>
      <c r="J24" s="138"/>
      <c r="K24" s="138"/>
      <c r="L24" s="138"/>
      <c r="M24" s="137"/>
      <c r="N24" s="136"/>
      <c r="O24" s="136"/>
      <c r="P24" s="136"/>
      <c r="Q24" s="136"/>
      <c r="R24" s="136"/>
      <c r="S24" s="136"/>
      <c r="T24" s="136"/>
      <c r="U24" s="136"/>
      <c r="V24" s="136"/>
      <c r="W24" s="230"/>
      <c r="X24" s="230"/>
      <c r="Y24" s="135"/>
      <c r="Z24" s="230"/>
      <c r="AA24" s="134"/>
      <c r="AB24" s="134"/>
      <c r="AC24" s="134"/>
      <c r="AD24" s="230"/>
      <c r="AE24" s="133"/>
      <c r="AF24" s="138"/>
      <c r="AG24" s="132"/>
    </row>
    <row r="25" spans="2:33" s="2" customFormat="1" ht="18.75" customHeight="1">
      <c r="B25" s="149"/>
      <c r="C25" s="10"/>
      <c r="D25" s="10"/>
      <c r="E25" s="10"/>
      <c r="F25" s="148"/>
      <c r="H25" s="292" t="s">
        <v>172</v>
      </c>
      <c r="I25" s="285"/>
      <c r="J25" s="285"/>
      <c r="K25" s="285"/>
      <c r="L25" s="285"/>
      <c r="M25" s="297"/>
      <c r="N25" s="298"/>
      <c r="O25" s="298"/>
      <c r="P25" s="298"/>
      <c r="Q25" s="298"/>
      <c r="R25" s="298"/>
      <c r="S25" s="298"/>
      <c r="T25" s="298"/>
      <c r="U25" s="298"/>
      <c r="V25" s="298"/>
      <c r="Y25" s="1"/>
      <c r="AA25" s="289"/>
      <c r="AB25" s="289"/>
      <c r="AC25" s="289"/>
      <c r="AE25" s="269" t="s">
        <v>410</v>
      </c>
      <c r="AF25" s="270" t="s">
        <v>411</v>
      </c>
      <c r="AG25" s="271" t="s">
        <v>412</v>
      </c>
    </row>
    <row r="26" spans="2:33" s="2" customFormat="1" ht="18.75" customHeight="1">
      <c r="B26" s="554" t="s">
        <v>445</v>
      </c>
      <c r="C26" s="554"/>
      <c r="D26" s="554"/>
      <c r="E26" s="554"/>
      <c r="F26" s="554"/>
      <c r="H26" s="292" t="s">
        <v>171</v>
      </c>
      <c r="I26" s="285"/>
      <c r="J26" s="285"/>
      <c r="K26" s="285"/>
      <c r="L26" s="285"/>
      <c r="M26" s="297"/>
      <c r="N26" s="298"/>
      <c r="O26" s="298"/>
      <c r="P26" s="298"/>
      <c r="Q26" s="298"/>
      <c r="R26" s="298"/>
      <c r="S26" s="298"/>
      <c r="T26" s="298"/>
      <c r="U26" s="298"/>
      <c r="V26" s="298"/>
      <c r="Y26" s="1"/>
      <c r="AA26" s="289"/>
      <c r="AB26" s="289"/>
      <c r="AC26" s="289"/>
      <c r="AE26" s="283"/>
      <c r="AF26" s="297"/>
      <c r="AG26" s="299"/>
    </row>
    <row r="27" spans="2:33" s="2" customFormat="1" ht="18.75" customHeight="1">
      <c r="B27" s="554"/>
      <c r="C27" s="554"/>
      <c r="D27" s="554"/>
      <c r="E27" s="554"/>
      <c r="F27" s="554"/>
      <c r="H27" s="292" t="s">
        <v>170</v>
      </c>
      <c r="I27" s="285"/>
      <c r="J27" s="285"/>
      <c r="K27" s="285"/>
      <c r="L27" s="285"/>
      <c r="M27" s="297"/>
      <c r="N27" s="298"/>
      <c r="O27" s="298"/>
      <c r="P27" s="298"/>
      <c r="Q27" s="298"/>
      <c r="R27" s="298"/>
      <c r="S27" s="298"/>
      <c r="T27" s="298"/>
      <c r="U27" s="298"/>
      <c r="V27" s="298"/>
      <c r="Y27" s="1"/>
      <c r="AA27" s="289"/>
      <c r="AB27" s="289"/>
      <c r="AC27" s="289"/>
      <c r="AE27" s="155" t="s">
        <v>241</v>
      </c>
      <c r="AF27" s="244" t="s">
        <v>411</v>
      </c>
      <c r="AG27" s="160" t="s">
        <v>241</v>
      </c>
    </row>
    <row r="28" spans="2:33" s="2" customFormat="1" ht="18.75" customHeight="1">
      <c r="B28" s="554"/>
      <c r="C28" s="554"/>
      <c r="D28" s="554"/>
      <c r="E28" s="554"/>
      <c r="F28" s="554"/>
      <c r="H28" s="292" t="s">
        <v>169</v>
      </c>
      <c r="I28" s="285"/>
      <c r="J28" s="285"/>
      <c r="K28" s="285"/>
      <c r="L28" s="285"/>
      <c r="M28" s="297"/>
      <c r="N28" s="298"/>
      <c r="O28" s="298"/>
      <c r="P28" s="298"/>
      <c r="Q28" s="298"/>
      <c r="R28" s="298"/>
      <c r="S28" s="298"/>
      <c r="T28" s="298"/>
      <c r="U28" s="298"/>
      <c r="V28" s="298"/>
      <c r="Y28" s="1"/>
      <c r="AA28" s="289"/>
      <c r="AB28" s="289"/>
      <c r="AC28" s="289"/>
      <c r="AE28" s="155" t="s">
        <v>241</v>
      </c>
      <c r="AF28" s="244" t="s">
        <v>411</v>
      </c>
      <c r="AG28" s="160" t="s">
        <v>241</v>
      </c>
    </row>
    <row r="29" spans="2:33" s="2" customFormat="1" ht="18.75" customHeight="1">
      <c r="B29" s="554"/>
      <c r="C29" s="554"/>
      <c r="D29" s="554"/>
      <c r="E29" s="554"/>
      <c r="F29" s="554"/>
      <c r="H29" s="292" t="s">
        <v>168</v>
      </c>
      <c r="I29" s="285"/>
      <c r="J29" s="285"/>
      <c r="K29" s="285"/>
      <c r="L29" s="285"/>
      <c r="M29" s="297"/>
      <c r="N29" s="298"/>
      <c r="O29" s="298"/>
      <c r="P29" s="298"/>
      <c r="Q29" s="298"/>
      <c r="R29" s="298"/>
      <c r="S29" s="298"/>
      <c r="T29" s="298"/>
      <c r="U29" s="298"/>
      <c r="V29" s="298"/>
      <c r="Y29" s="1"/>
      <c r="AA29" s="289"/>
      <c r="AB29" s="289"/>
      <c r="AC29" s="289"/>
      <c r="AE29" s="155" t="s">
        <v>241</v>
      </c>
      <c r="AF29" s="244" t="s">
        <v>411</v>
      </c>
      <c r="AG29" s="160" t="s">
        <v>241</v>
      </c>
    </row>
    <row r="30" spans="2:33" s="2" customFormat="1" ht="18.75" customHeight="1">
      <c r="B30" s="554"/>
      <c r="C30" s="554"/>
      <c r="D30" s="554"/>
      <c r="E30" s="554"/>
      <c r="F30" s="554"/>
      <c r="H30" s="292" t="s">
        <v>167</v>
      </c>
      <c r="I30" s="285"/>
      <c r="J30" s="285"/>
      <c r="K30" s="285"/>
      <c r="L30" s="285"/>
      <c r="M30" s="297"/>
      <c r="N30" s="298"/>
      <c r="O30" s="298"/>
      <c r="P30" s="298"/>
      <c r="Q30" s="298"/>
      <c r="R30" s="298"/>
      <c r="S30" s="298"/>
      <c r="T30" s="298"/>
      <c r="U30" s="298"/>
      <c r="V30" s="298"/>
      <c r="Y30" s="1"/>
      <c r="AA30" s="289"/>
      <c r="AB30" s="289"/>
      <c r="AC30" s="289"/>
      <c r="AE30" s="155" t="s">
        <v>241</v>
      </c>
      <c r="AF30" s="244" t="s">
        <v>411</v>
      </c>
      <c r="AG30" s="160" t="s">
        <v>241</v>
      </c>
    </row>
    <row r="31" spans="2:33" s="2" customFormat="1" ht="18.75" customHeight="1">
      <c r="B31" s="554"/>
      <c r="C31" s="554"/>
      <c r="D31" s="554"/>
      <c r="E31" s="554"/>
      <c r="F31" s="554"/>
      <c r="H31" s="292" t="s">
        <v>166</v>
      </c>
      <c r="I31" s="285"/>
      <c r="J31" s="285"/>
      <c r="K31" s="285"/>
      <c r="L31" s="285"/>
      <c r="M31" s="297"/>
      <c r="N31" s="298"/>
      <c r="O31" s="298"/>
      <c r="P31" s="298"/>
      <c r="Q31" s="298"/>
      <c r="R31" s="298"/>
      <c r="S31" s="298"/>
      <c r="T31" s="298"/>
      <c r="U31" s="298"/>
      <c r="V31" s="298"/>
      <c r="W31" s="298"/>
      <c r="Z31" s="1"/>
      <c r="AB31" s="289"/>
      <c r="AC31" s="289"/>
      <c r="AD31" s="285"/>
      <c r="AE31" s="129"/>
      <c r="AF31" s="285"/>
      <c r="AG31" s="130"/>
    </row>
    <row r="32" spans="2:33" s="2" customFormat="1" ht="18.75" customHeight="1">
      <c r="B32" s="554"/>
      <c r="C32" s="554"/>
      <c r="D32" s="554"/>
      <c r="E32" s="554"/>
      <c r="F32" s="554"/>
      <c r="H32" s="300"/>
      <c r="I32" s="557" t="s">
        <v>165</v>
      </c>
      <c r="J32" s="557"/>
      <c r="K32" s="557"/>
      <c r="L32" s="557"/>
      <c r="M32" s="557"/>
      <c r="N32" s="560"/>
      <c r="O32" s="560"/>
      <c r="P32" s="560"/>
      <c r="Q32" s="560"/>
      <c r="R32" s="560"/>
      <c r="S32" s="560"/>
      <c r="T32" s="560"/>
      <c r="U32" s="560"/>
      <c r="V32" s="560"/>
      <c r="W32" s="560"/>
      <c r="X32" s="560"/>
      <c r="Y32" s="560"/>
      <c r="Z32" s="560"/>
      <c r="AA32" s="560"/>
      <c r="AB32" s="560"/>
      <c r="AC32" s="131"/>
      <c r="AD32" s="285"/>
      <c r="AE32" s="129"/>
      <c r="AF32" s="285"/>
      <c r="AG32" s="130"/>
    </row>
    <row r="33" spans="1:34" s="2" customFormat="1" ht="18.75" customHeight="1">
      <c r="B33" s="554"/>
      <c r="C33" s="554"/>
      <c r="D33" s="554"/>
      <c r="E33" s="554"/>
      <c r="F33" s="554"/>
      <c r="H33" s="300"/>
      <c r="I33" s="557" t="s">
        <v>164</v>
      </c>
      <c r="J33" s="557"/>
      <c r="K33" s="557"/>
      <c r="L33" s="557"/>
      <c r="M33" s="557"/>
      <c r="N33" s="560"/>
      <c r="O33" s="560"/>
      <c r="P33" s="560"/>
      <c r="Q33" s="560"/>
      <c r="R33" s="560"/>
      <c r="S33" s="560"/>
      <c r="T33" s="560"/>
      <c r="U33" s="560"/>
      <c r="V33" s="560"/>
      <c r="W33" s="560"/>
      <c r="X33" s="560"/>
      <c r="Y33" s="560"/>
      <c r="Z33" s="560"/>
      <c r="AA33" s="560"/>
      <c r="AB33" s="560"/>
      <c r="AC33" s="131"/>
      <c r="AD33" s="285"/>
      <c r="AE33" s="129"/>
      <c r="AF33" s="285"/>
      <c r="AG33" s="130"/>
    </row>
    <row r="34" spans="1:34" s="2" customFormat="1" ht="18.75" customHeight="1">
      <c r="B34" s="554"/>
      <c r="C34" s="554"/>
      <c r="D34" s="554"/>
      <c r="E34" s="554"/>
      <c r="F34" s="554"/>
      <c r="H34" s="300"/>
      <c r="I34" s="557" t="s">
        <v>163</v>
      </c>
      <c r="J34" s="557"/>
      <c r="K34" s="557"/>
      <c r="L34" s="557"/>
      <c r="M34" s="557"/>
      <c r="N34" s="560"/>
      <c r="O34" s="560"/>
      <c r="P34" s="560"/>
      <c r="Q34" s="560"/>
      <c r="R34" s="560"/>
      <c r="S34" s="560"/>
      <c r="T34" s="560"/>
      <c r="U34" s="560"/>
      <c r="V34" s="560"/>
      <c r="W34" s="560"/>
      <c r="X34" s="560"/>
      <c r="Y34" s="560"/>
      <c r="Z34" s="560"/>
      <c r="AA34" s="560"/>
      <c r="AB34" s="560"/>
      <c r="AC34" s="131"/>
      <c r="AD34" s="285"/>
      <c r="AE34" s="129"/>
      <c r="AF34" s="285"/>
      <c r="AG34" s="130"/>
    </row>
    <row r="35" spans="1:34" s="2" customFormat="1" ht="33.75" customHeight="1">
      <c r="B35" s="554"/>
      <c r="C35" s="554"/>
      <c r="D35" s="554"/>
      <c r="E35" s="554"/>
      <c r="F35" s="554"/>
      <c r="H35" s="561" t="s">
        <v>446</v>
      </c>
      <c r="I35" s="561"/>
      <c r="J35" s="561"/>
      <c r="K35" s="561"/>
      <c r="L35" s="561"/>
      <c r="M35" s="561"/>
      <c r="N35" s="561"/>
      <c r="O35" s="561"/>
      <c r="P35" s="561"/>
      <c r="Q35" s="561"/>
      <c r="R35" s="561"/>
      <c r="S35" s="561"/>
      <c r="T35" s="561"/>
      <c r="U35" s="561"/>
      <c r="V35" s="561"/>
      <c r="W35" s="561"/>
      <c r="X35" s="561"/>
      <c r="Y35" s="561"/>
      <c r="Z35" s="561"/>
      <c r="AA35" s="561"/>
      <c r="AB35" s="561"/>
      <c r="AC35" s="561"/>
      <c r="AE35" s="129"/>
      <c r="AF35" s="285"/>
      <c r="AG35" s="128"/>
    </row>
    <row r="36" spans="1:34" s="2" customFormat="1" ht="36" customHeight="1">
      <c r="B36" s="554"/>
      <c r="C36" s="554"/>
      <c r="D36" s="554"/>
      <c r="E36" s="554"/>
      <c r="F36" s="554"/>
      <c r="H36" s="562" t="s">
        <v>447</v>
      </c>
      <c r="I36" s="562"/>
      <c r="J36" s="562"/>
      <c r="K36" s="562"/>
      <c r="L36" s="562"/>
      <c r="M36" s="562"/>
      <c r="N36" s="562"/>
      <c r="O36" s="562"/>
      <c r="P36" s="562"/>
      <c r="Q36" s="562"/>
      <c r="R36" s="562"/>
      <c r="S36" s="562"/>
      <c r="T36" s="562"/>
      <c r="U36" s="562"/>
      <c r="V36" s="562"/>
      <c r="W36" s="562"/>
      <c r="X36" s="562"/>
      <c r="Y36" s="562"/>
      <c r="Z36" s="562"/>
      <c r="AA36" s="562"/>
      <c r="AB36" s="562"/>
      <c r="AC36" s="562"/>
      <c r="AD36" s="562"/>
      <c r="AE36" s="155" t="s">
        <v>241</v>
      </c>
      <c r="AF36" s="244" t="s">
        <v>411</v>
      </c>
      <c r="AG36" s="160" t="s">
        <v>241</v>
      </c>
    </row>
    <row r="37" spans="1:34" s="2" customFormat="1" ht="18.75" customHeight="1">
      <c r="B37" s="554"/>
      <c r="C37" s="554"/>
      <c r="D37" s="554"/>
      <c r="E37" s="554"/>
      <c r="F37" s="554"/>
      <c r="H37" s="292" t="s">
        <v>162</v>
      </c>
      <c r="I37" s="289"/>
      <c r="J37" s="289"/>
      <c r="K37" s="289"/>
      <c r="L37" s="289"/>
      <c r="M37" s="289"/>
      <c r="N37" s="289"/>
      <c r="O37" s="289"/>
      <c r="P37" s="289"/>
      <c r="Q37" s="289"/>
      <c r="R37" s="289"/>
      <c r="S37" s="289"/>
      <c r="T37" s="289"/>
      <c r="U37" s="289"/>
      <c r="V37" s="289"/>
      <c r="W37" s="289"/>
      <c r="X37" s="289"/>
      <c r="Y37" s="289"/>
      <c r="Z37" s="289"/>
      <c r="AA37" s="289"/>
      <c r="AB37" s="289"/>
      <c r="AC37" s="289"/>
      <c r="AE37" s="155" t="s">
        <v>241</v>
      </c>
      <c r="AF37" s="244" t="s">
        <v>411</v>
      </c>
      <c r="AG37" s="160" t="s">
        <v>241</v>
      </c>
    </row>
    <row r="38" spans="1:34" s="2" customFormat="1" ht="18.75" customHeight="1">
      <c r="A38" s="130"/>
      <c r="B38" s="554"/>
      <c r="C38" s="554"/>
      <c r="D38" s="554"/>
      <c r="E38" s="554"/>
      <c r="F38" s="554"/>
      <c r="G38" s="144"/>
      <c r="H38" s="292" t="s">
        <v>161</v>
      </c>
      <c r="I38" s="285"/>
      <c r="J38" s="285"/>
      <c r="K38" s="285"/>
      <c r="L38" s="285"/>
      <c r="M38" s="297"/>
      <c r="N38" s="298"/>
      <c r="O38" s="298"/>
      <c r="P38" s="298"/>
      <c r="Q38" s="298"/>
      <c r="R38" s="298"/>
      <c r="S38" s="298"/>
      <c r="T38" s="298"/>
      <c r="U38" s="298"/>
      <c r="V38" s="298"/>
      <c r="Y38" s="1"/>
      <c r="AA38" s="289"/>
      <c r="AB38" s="289"/>
      <c r="AC38" s="289"/>
      <c r="AE38" s="155" t="s">
        <v>241</v>
      </c>
      <c r="AF38" s="244" t="s">
        <v>411</v>
      </c>
      <c r="AG38" s="160" t="s">
        <v>241</v>
      </c>
    </row>
    <row r="39" spans="1:34" s="2" customFormat="1" ht="18.75" customHeight="1">
      <c r="B39" s="554"/>
      <c r="C39" s="554"/>
      <c r="D39" s="554"/>
      <c r="E39" s="554"/>
      <c r="F39" s="554"/>
      <c r="H39" s="292" t="s">
        <v>160</v>
      </c>
      <c r="I39" s="285"/>
      <c r="J39" s="285"/>
      <c r="K39" s="285"/>
      <c r="L39" s="285"/>
      <c r="M39" s="297"/>
      <c r="N39" s="298"/>
      <c r="O39" s="298"/>
      <c r="P39" s="298"/>
      <c r="Q39" s="298"/>
      <c r="R39" s="298"/>
      <c r="S39" s="298"/>
      <c r="T39" s="298"/>
      <c r="U39" s="298"/>
      <c r="V39" s="298"/>
      <c r="Y39" s="1"/>
      <c r="AA39" s="289"/>
      <c r="AB39" s="289"/>
      <c r="AC39" s="289"/>
      <c r="AE39" s="155" t="s">
        <v>241</v>
      </c>
      <c r="AF39" s="244" t="s">
        <v>411</v>
      </c>
      <c r="AG39" s="160" t="s">
        <v>241</v>
      </c>
    </row>
    <row r="40" spans="1:34" s="2" customFormat="1" ht="18.75" customHeight="1">
      <c r="B40" s="149"/>
      <c r="C40" s="10"/>
      <c r="D40" s="10"/>
      <c r="E40" s="10"/>
      <c r="F40" s="148"/>
      <c r="H40" s="292" t="s">
        <v>159</v>
      </c>
      <c r="I40" s="285"/>
      <c r="J40" s="285"/>
      <c r="K40" s="285"/>
      <c r="L40" s="285"/>
      <c r="M40" s="297"/>
      <c r="N40" s="298"/>
      <c r="O40" s="298"/>
      <c r="P40" s="298"/>
      <c r="Q40" s="298"/>
      <c r="R40" s="298"/>
      <c r="S40" s="298"/>
      <c r="T40" s="298"/>
      <c r="U40" s="298"/>
      <c r="V40" s="298"/>
      <c r="Y40" s="1"/>
      <c r="AA40" s="289"/>
      <c r="AB40" s="289"/>
      <c r="AC40" s="289"/>
      <c r="AE40" s="155" t="s">
        <v>241</v>
      </c>
      <c r="AF40" s="244" t="s">
        <v>411</v>
      </c>
      <c r="AG40" s="160" t="s">
        <v>241</v>
      </c>
    </row>
    <row r="41" spans="1:34" s="2" customFormat="1" ht="18.75" customHeight="1">
      <c r="B41" s="149"/>
      <c r="C41" s="10"/>
      <c r="D41" s="10"/>
      <c r="E41" s="10"/>
      <c r="F41" s="148"/>
      <c r="H41" s="292" t="s">
        <v>158</v>
      </c>
      <c r="I41" s="285"/>
      <c r="J41" s="285"/>
      <c r="K41" s="285"/>
      <c r="L41" s="285"/>
      <c r="M41" s="297"/>
      <c r="N41" s="298"/>
      <c r="O41" s="298"/>
      <c r="P41" s="298"/>
      <c r="Q41" s="298"/>
      <c r="R41" s="298"/>
      <c r="S41" s="298"/>
      <c r="T41" s="298"/>
      <c r="U41" s="298"/>
      <c r="V41" s="298"/>
      <c r="Y41" s="1"/>
      <c r="AA41" s="289"/>
      <c r="AB41" s="289"/>
      <c r="AC41" s="289"/>
      <c r="AE41" s="155" t="s">
        <v>241</v>
      </c>
      <c r="AF41" s="244" t="s">
        <v>411</v>
      </c>
      <c r="AG41" s="160" t="s">
        <v>241</v>
      </c>
    </row>
    <row r="42" spans="1:34" s="2" customFormat="1" ht="18.75" customHeight="1">
      <c r="B42" s="293"/>
      <c r="C42" s="257"/>
      <c r="D42" s="257"/>
      <c r="E42" s="257"/>
      <c r="F42" s="301"/>
      <c r="G42" s="81"/>
      <c r="H42" s="127"/>
      <c r="I42" s="126"/>
      <c r="J42" s="126"/>
      <c r="K42" s="126"/>
      <c r="L42" s="126"/>
      <c r="M42" s="125"/>
      <c r="N42" s="124"/>
      <c r="O42" s="124"/>
      <c r="P42" s="124"/>
      <c r="Q42" s="124"/>
      <c r="R42" s="124"/>
      <c r="S42" s="124"/>
      <c r="T42" s="124"/>
      <c r="U42" s="124"/>
      <c r="V42" s="124"/>
      <c r="W42" s="81"/>
      <c r="X42" s="81"/>
      <c r="Y42" s="123"/>
      <c r="Z42" s="81"/>
      <c r="AA42" s="122"/>
      <c r="AB42" s="122"/>
      <c r="AC42" s="122"/>
      <c r="AD42" s="81"/>
      <c r="AE42" s="121"/>
      <c r="AF42" s="126"/>
      <c r="AG42" s="120"/>
    </row>
    <row r="43" spans="1:34" s="2" customFormat="1" ht="33" customHeight="1">
      <c r="B43" s="555" t="s">
        <v>157</v>
      </c>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c r="AD43" s="555"/>
      <c r="AE43" s="555"/>
      <c r="AF43" s="10"/>
    </row>
    <row r="44" spans="1:34" s="2" customFormat="1" ht="47.25" customHeight="1">
      <c r="B44" s="555" t="s">
        <v>156</v>
      </c>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5"/>
      <c r="AF44" s="555"/>
      <c r="AG44" s="555"/>
    </row>
    <row r="45" spans="1:34" s="2" customFormat="1" ht="27" customHeight="1">
      <c r="B45" s="559" t="s">
        <v>155</v>
      </c>
      <c r="C45" s="559"/>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559"/>
      <c r="AH45" s="559"/>
    </row>
    <row r="46" spans="1:34">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row>
    <row r="47" spans="1:34">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row>
    <row r="122" spans="3:7">
      <c r="C122" s="39"/>
      <c r="D122" s="39"/>
      <c r="E122" s="39"/>
      <c r="F122" s="39"/>
      <c r="G122" s="39"/>
    </row>
    <row r="123" spans="3:7">
      <c r="C123" s="61"/>
    </row>
  </sheetData>
  <sheetProtection selectLockedCells="1" selectUnlockedCells="1"/>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19"/>
  <dataValidations count="1">
    <dataValidation type="list" allowBlank="1" showErrorMessage="1" sqref="H8:H10 M8 R8:R10 AE16:AE17 AG16:AG17 AE19 AG19 AE22 AG22 AE27:AE30 AG27:AG30 AE36:AE41 AG36:AG41" xr:uid="{00000000-0002-0000-08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E123"/>
  <sheetViews>
    <sheetView zoomScaleNormal="100" workbookViewId="0">
      <selection activeCell="P22" sqref="P22:AN22"/>
    </sheetView>
  </sheetViews>
  <sheetFormatPr defaultColWidth="3.44140625" defaultRowHeight="13.2"/>
  <cols>
    <col min="1" max="1" width="1.21875" style="87" customWidth="1"/>
    <col min="2" max="2" width="3.109375" style="181" customWidth="1"/>
    <col min="3" max="31" width="3.109375" style="87" customWidth="1"/>
    <col min="32" max="32" width="1.21875" style="87" customWidth="1"/>
    <col min="33" max="16384" width="3.44140625" style="87"/>
  </cols>
  <sheetData>
    <row r="1" spans="2:31" s="2" customFormat="1"/>
    <row r="2" spans="2:31" s="2" customFormat="1">
      <c r="B2" s="94" t="s">
        <v>201</v>
      </c>
    </row>
    <row r="3" spans="2:31" s="2" customFormat="1" ht="13.8">
      <c r="V3" s="12" t="s">
        <v>200</v>
      </c>
      <c r="W3" s="452"/>
      <c r="X3" s="452"/>
      <c r="Y3" s="12" t="s">
        <v>10</v>
      </c>
      <c r="Z3" s="452"/>
      <c r="AA3" s="452"/>
      <c r="AB3" s="12" t="s">
        <v>11</v>
      </c>
      <c r="AC3" s="452"/>
      <c r="AD3" s="452"/>
      <c r="AE3" s="12" t="s">
        <v>12</v>
      </c>
    </row>
    <row r="4" spans="2:31" s="2" customFormat="1" ht="13.8">
      <c r="AE4" s="12"/>
    </row>
    <row r="5" spans="2:31" s="2" customFormat="1" ht="13.8">
      <c r="B5" s="453" t="s">
        <v>455</v>
      </c>
      <c r="C5" s="453"/>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3"/>
      <c r="AE5" s="453"/>
    </row>
    <row r="6" spans="2:31" s="2" customFormat="1" ht="26.25" customHeight="1">
      <c r="B6" s="563" t="s">
        <v>456</v>
      </c>
      <c r="C6" s="542"/>
      <c r="D6" s="542"/>
      <c r="E6" s="542"/>
      <c r="F6" s="542"/>
      <c r="G6" s="542"/>
      <c r="H6" s="542"/>
      <c r="I6" s="542"/>
      <c r="J6" s="542"/>
      <c r="K6" s="542"/>
      <c r="L6" s="542"/>
      <c r="M6" s="542"/>
      <c r="N6" s="542"/>
      <c r="O6" s="542"/>
      <c r="P6" s="542"/>
      <c r="Q6" s="542"/>
      <c r="R6" s="542"/>
      <c r="S6" s="542"/>
      <c r="T6" s="542"/>
      <c r="U6" s="542"/>
      <c r="V6" s="542"/>
      <c r="W6" s="542"/>
      <c r="X6" s="542"/>
      <c r="Y6" s="542"/>
      <c r="Z6" s="542"/>
      <c r="AA6" s="542"/>
      <c r="AB6" s="542"/>
      <c r="AC6" s="542"/>
      <c r="AD6" s="542"/>
      <c r="AE6" s="542"/>
    </row>
    <row r="7" spans="2:31" s="2" customFormat="1"/>
    <row r="8" spans="2:31" s="2" customFormat="1" ht="23.25" customHeight="1">
      <c r="B8" s="564" t="s">
        <v>176</v>
      </c>
      <c r="C8" s="564"/>
      <c r="D8" s="564"/>
      <c r="E8" s="564"/>
      <c r="F8" s="564"/>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row>
    <row r="9" spans="2:31" ht="23.25" customHeight="1">
      <c r="B9" s="526" t="s">
        <v>440</v>
      </c>
      <c r="C9" s="526"/>
      <c r="D9" s="526"/>
      <c r="E9" s="526"/>
      <c r="F9" s="526"/>
      <c r="G9" s="175" t="s">
        <v>241</v>
      </c>
      <c r="H9" s="150" t="s">
        <v>400</v>
      </c>
      <c r="I9" s="150"/>
      <c r="J9" s="150"/>
      <c r="K9" s="150"/>
      <c r="L9" s="178" t="s">
        <v>241</v>
      </c>
      <c r="M9" s="150" t="s">
        <v>401</v>
      </c>
      <c r="N9" s="150"/>
      <c r="O9" s="150"/>
      <c r="P9" s="150"/>
      <c r="Q9" s="178" t="s">
        <v>241</v>
      </c>
      <c r="R9" s="150" t="s">
        <v>402</v>
      </c>
      <c r="S9" s="306"/>
      <c r="T9" s="306"/>
      <c r="U9" s="306"/>
      <c r="V9" s="306"/>
      <c r="W9" s="306"/>
      <c r="X9" s="306"/>
      <c r="Y9" s="306"/>
      <c r="Z9" s="306"/>
      <c r="AA9" s="306"/>
      <c r="AB9" s="306"/>
      <c r="AC9" s="306"/>
      <c r="AD9" s="306"/>
      <c r="AE9" s="307"/>
    </row>
    <row r="10" spans="2:31" ht="23.25" customHeight="1">
      <c r="B10" s="526" t="s">
        <v>441</v>
      </c>
      <c r="C10" s="526"/>
      <c r="D10" s="526"/>
      <c r="E10" s="526"/>
      <c r="F10" s="526"/>
      <c r="G10" s="1" t="s">
        <v>241</v>
      </c>
      <c r="H10" s="2" t="s">
        <v>457</v>
      </c>
      <c r="I10" s="6"/>
      <c r="J10" s="6"/>
      <c r="K10" s="6"/>
      <c r="L10" s="6"/>
      <c r="M10" s="6"/>
      <c r="N10" s="6"/>
      <c r="O10" s="6"/>
      <c r="P10" s="6"/>
      <c r="Q10" s="6"/>
      <c r="R10" s="1" t="s">
        <v>241</v>
      </c>
      <c r="S10" s="308" t="s">
        <v>458</v>
      </c>
      <c r="T10" s="309"/>
      <c r="U10" s="309"/>
      <c r="V10" s="1" t="s">
        <v>241</v>
      </c>
      <c r="W10" s="308" t="s">
        <v>459</v>
      </c>
      <c r="X10" s="309"/>
      <c r="Y10" s="309"/>
      <c r="Z10" s="1" t="s">
        <v>241</v>
      </c>
      <c r="AA10" s="308" t="s">
        <v>460</v>
      </c>
      <c r="AB10" s="309"/>
      <c r="AC10" s="309"/>
      <c r="AD10" s="309"/>
      <c r="AE10" s="310"/>
    </row>
    <row r="11" spans="2:31" ht="23.25" customHeight="1">
      <c r="B11" s="526"/>
      <c r="C11" s="526"/>
      <c r="D11" s="526"/>
      <c r="E11" s="526"/>
      <c r="F11" s="526"/>
      <c r="G11" s="1" t="s">
        <v>241</v>
      </c>
      <c r="H11" s="2" t="s">
        <v>461</v>
      </c>
      <c r="I11" s="6"/>
      <c r="J11" s="6"/>
      <c r="K11" s="6"/>
      <c r="L11" s="6"/>
      <c r="M11" s="6"/>
      <c r="N11" s="6"/>
      <c r="O11" s="6"/>
      <c r="P11" s="6"/>
      <c r="Q11" s="6"/>
      <c r="R11" s="1" t="s">
        <v>241</v>
      </c>
      <c r="S11" s="2" t="s">
        <v>462</v>
      </c>
      <c r="T11" s="309"/>
      <c r="U11" s="309"/>
      <c r="V11" s="309"/>
      <c r="W11" s="309"/>
      <c r="X11" s="309"/>
      <c r="Y11" s="309"/>
      <c r="Z11" s="309"/>
      <c r="AA11" s="309"/>
      <c r="AB11" s="309"/>
      <c r="AC11" s="309"/>
      <c r="AD11" s="309"/>
      <c r="AE11" s="310"/>
    </row>
    <row r="12" spans="2:31" ht="23.25" customHeight="1">
      <c r="B12" s="526"/>
      <c r="C12" s="526"/>
      <c r="D12" s="526"/>
      <c r="E12" s="526"/>
      <c r="F12" s="526"/>
      <c r="G12" s="1" t="s">
        <v>241</v>
      </c>
      <c r="H12" s="2" t="s">
        <v>463</v>
      </c>
      <c r="I12" s="6"/>
      <c r="J12" s="6"/>
      <c r="K12" s="6"/>
      <c r="L12" s="6"/>
      <c r="M12" s="6"/>
      <c r="N12" s="6"/>
      <c r="O12" s="6"/>
      <c r="P12" s="6"/>
      <c r="Q12" s="6"/>
      <c r="R12" s="1" t="s">
        <v>241</v>
      </c>
      <c r="S12" s="2" t="s">
        <v>464</v>
      </c>
      <c r="T12" s="309"/>
      <c r="U12" s="309"/>
      <c r="V12" s="309"/>
      <c r="W12" s="309"/>
      <c r="X12" s="309"/>
      <c r="Y12" s="309"/>
      <c r="Z12" s="309"/>
      <c r="AA12" s="309"/>
      <c r="AB12" s="309"/>
      <c r="AC12" s="309"/>
      <c r="AD12" s="309"/>
      <c r="AE12" s="310"/>
    </row>
    <row r="13" spans="2:31" ht="23.25" customHeight="1">
      <c r="B13" s="526"/>
      <c r="C13" s="526"/>
      <c r="D13" s="526"/>
      <c r="E13" s="526"/>
      <c r="F13" s="526"/>
      <c r="G13" s="246" t="s">
        <v>241</v>
      </c>
      <c r="H13" s="247" t="s">
        <v>465</v>
      </c>
      <c r="I13" s="311"/>
      <c r="J13" s="6"/>
      <c r="K13" s="6"/>
      <c r="L13" s="6"/>
      <c r="M13" s="6"/>
      <c r="N13" s="6"/>
      <c r="O13" s="6"/>
      <c r="P13" s="6"/>
      <c r="Q13" s="6"/>
      <c r="R13" s="2"/>
      <c r="S13" s="2"/>
      <c r="T13" s="309"/>
      <c r="U13" s="309"/>
      <c r="V13" s="309"/>
      <c r="W13" s="309"/>
      <c r="X13" s="309"/>
      <c r="Y13" s="309"/>
      <c r="Z13" s="309"/>
      <c r="AA13" s="309"/>
      <c r="AB13" s="309"/>
      <c r="AC13" s="309"/>
      <c r="AD13" s="309"/>
      <c r="AE13" s="310"/>
    </row>
    <row r="14" spans="2:31" ht="23.25" customHeight="1">
      <c r="B14" s="526" t="s">
        <v>442</v>
      </c>
      <c r="C14" s="526"/>
      <c r="D14" s="526"/>
      <c r="E14" s="526"/>
      <c r="F14" s="526"/>
      <c r="G14" s="278" t="s">
        <v>241</v>
      </c>
      <c r="H14" s="83" t="s">
        <v>466</v>
      </c>
      <c r="I14" s="279"/>
      <c r="J14" s="279"/>
      <c r="K14" s="279"/>
      <c r="L14" s="279"/>
      <c r="M14" s="279"/>
      <c r="N14" s="279"/>
      <c r="O14" s="279"/>
      <c r="P14" s="279"/>
      <c r="Q14" s="279"/>
      <c r="R14" s="279"/>
      <c r="S14" s="135" t="s">
        <v>241</v>
      </c>
      <c r="T14" s="83" t="s">
        <v>467</v>
      </c>
      <c r="U14" s="312"/>
      <c r="V14" s="312"/>
      <c r="W14" s="312"/>
      <c r="X14" s="312"/>
      <c r="Y14" s="312"/>
      <c r="Z14" s="312"/>
      <c r="AA14" s="312"/>
      <c r="AB14" s="312"/>
      <c r="AC14" s="312"/>
      <c r="AD14" s="312"/>
      <c r="AE14" s="313"/>
    </row>
    <row r="15" spans="2:31" ht="23.25" customHeight="1">
      <c r="B15" s="526"/>
      <c r="C15" s="526"/>
      <c r="D15" s="526"/>
      <c r="E15" s="526"/>
      <c r="F15" s="526"/>
      <c r="G15" s="233" t="s">
        <v>241</v>
      </c>
      <c r="H15" s="81" t="s">
        <v>468</v>
      </c>
      <c r="I15" s="280"/>
      <c r="J15" s="280"/>
      <c r="K15" s="280"/>
      <c r="L15" s="280"/>
      <c r="M15" s="280"/>
      <c r="N15" s="280"/>
      <c r="O15" s="280"/>
      <c r="P15" s="280"/>
      <c r="Q15" s="280"/>
      <c r="R15" s="280"/>
      <c r="S15" s="314"/>
      <c r="T15" s="314"/>
      <c r="U15" s="314"/>
      <c r="V15" s="314"/>
      <c r="W15" s="314"/>
      <c r="X15" s="314"/>
      <c r="Y15" s="314"/>
      <c r="Z15" s="314"/>
      <c r="AA15" s="314"/>
      <c r="AB15" s="314"/>
      <c r="AC15" s="314"/>
      <c r="AD15" s="314"/>
      <c r="AE15" s="315"/>
    </row>
    <row r="16" spans="2:31" s="2" customFormat="1"/>
    <row r="17" spans="2:31" s="2" customFormat="1" ht="13.8">
      <c r="B17" s="2" t="s">
        <v>469</v>
      </c>
    </row>
    <row r="18" spans="2:31" s="2" customFormat="1" ht="13.8">
      <c r="B18" s="8" t="s">
        <v>199</v>
      </c>
      <c r="AD18" s="6"/>
      <c r="AE18" s="6"/>
    </row>
    <row r="19" spans="2:31" s="2" customFormat="1" ht="6" customHeight="1"/>
    <row r="20" spans="2:31" s="2" customFormat="1" ht="6" customHeight="1">
      <c r="B20" s="456" t="s">
        <v>189</v>
      </c>
      <c r="C20" s="456"/>
      <c r="D20" s="456"/>
      <c r="E20" s="456"/>
      <c r="F20" s="456"/>
      <c r="G20" s="58"/>
      <c r="H20" s="230"/>
      <c r="I20" s="230"/>
      <c r="J20" s="230"/>
      <c r="K20" s="230"/>
      <c r="L20" s="230"/>
      <c r="M20" s="230"/>
      <c r="N20" s="230"/>
      <c r="O20" s="230"/>
      <c r="P20" s="230"/>
      <c r="Q20" s="230"/>
      <c r="R20" s="230"/>
      <c r="S20" s="230"/>
      <c r="T20" s="230"/>
      <c r="U20" s="230"/>
      <c r="V20" s="230"/>
      <c r="W20" s="230"/>
      <c r="X20" s="230"/>
      <c r="Y20" s="230"/>
      <c r="Z20" s="230"/>
      <c r="AA20" s="58"/>
      <c r="AB20" s="230"/>
      <c r="AC20" s="230"/>
      <c r="AD20" s="279"/>
      <c r="AE20" s="15"/>
    </row>
    <row r="21" spans="2:31" s="2" customFormat="1" ht="13.5" customHeight="1">
      <c r="B21" s="456"/>
      <c r="C21" s="456"/>
      <c r="D21" s="456"/>
      <c r="E21" s="456"/>
      <c r="F21" s="456"/>
      <c r="G21" s="144"/>
      <c r="H21" s="8" t="s">
        <v>198</v>
      </c>
      <c r="AA21" s="144"/>
      <c r="AB21" s="270" t="s">
        <v>410</v>
      </c>
      <c r="AC21" s="270" t="s">
        <v>411</v>
      </c>
      <c r="AD21" s="270" t="s">
        <v>412</v>
      </c>
      <c r="AE21" s="316"/>
    </row>
    <row r="22" spans="2:31" s="2" customFormat="1" ht="15.75" customHeight="1">
      <c r="B22" s="456"/>
      <c r="C22" s="456"/>
      <c r="D22" s="456"/>
      <c r="E22" s="456"/>
      <c r="F22" s="456"/>
      <c r="G22" s="144"/>
      <c r="I22" s="174" t="s">
        <v>151</v>
      </c>
      <c r="J22" s="567" t="s">
        <v>187</v>
      </c>
      <c r="K22" s="567"/>
      <c r="L22" s="567"/>
      <c r="M22" s="567"/>
      <c r="N22" s="567"/>
      <c r="O22" s="567"/>
      <c r="P22" s="567"/>
      <c r="Q22" s="567"/>
      <c r="R22" s="567"/>
      <c r="S22" s="567"/>
      <c r="T22" s="567"/>
      <c r="U22" s="567"/>
      <c r="V22" s="528"/>
      <c r="W22" s="528"/>
      <c r="X22" s="317" t="s">
        <v>91</v>
      </c>
      <c r="AA22" s="144"/>
      <c r="AB22" s="285"/>
      <c r="AC22" s="1"/>
      <c r="AD22" s="285"/>
      <c r="AE22" s="157"/>
    </row>
    <row r="23" spans="2:31" s="2" customFormat="1" ht="15.75" customHeight="1">
      <c r="B23" s="456"/>
      <c r="C23" s="456"/>
      <c r="D23" s="456"/>
      <c r="E23" s="456"/>
      <c r="F23" s="456"/>
      <c r="G23" s="144"/>
      <c r="I23" s="318" t="s">
        <v>150</v>
      </c>
      <c r="J23" s="319" t="s">
        <v>186</v>
      </c>
      <c r="K23" s="81"/>
      <c r="L23" s="81"/>
      <c r="M23" s="81"/>
      <c r="N23" s="81"/>
      <c r="O23" s="81"/>
      <c r="P23" s="81"/>
      <c r="Q23" s="81"/>
      <c r="R23" s="81"/>
      <c r="S23" s="81"/>
      <c r="T23" s="81"/>
      <c r="U23" s="81"/>
      <c r="V23" s="539"/>
      <c r="W23" s="539"/>
      <c r="X23" s="320" t="s">
        <v>91</v>
      </c>
      <c r="Z23" s="321"/>
      <c r="AA23" s="256"/>
      <c r="AB23" s="1" t="s">
        <v>241</v>
      </c>
      <c r="AC23" s="244" t="s">
        <v>411</v>
      </c>
      <c r="AD23" s="1" t="s">
        <v>241</v>
      </c>
      <c r="AE23" s="157"/>
    </row>
    <row r="24" spans="2:31" s="2" customFormat="1" ht="13.8">
      <c r="B24" s="456"/>
      <c r="C24" s="456"/>
      <c r="D24" s="456"/>
      <c r="E24" s="456"/>
      <c r="F24" s="456"/>
      <c r="G24" s="144"/>
      <c r="H24" s="8" t="s">
        <v>197</v>
      </c>
      <c r="AA24" s="144"/>
      <c r="AD24" s="6"/>
      <c r="AE24" s="157"/>
    </row>
    <row r="25" spans="2:31" s="2" customFormat="1" ht="13.8">
      <c r="B25" s="456"/>
      <c r="C25" s="456"/>
      <c r="D25" s="456"/>
      <c r="E25" s="456"/>
      <c r="F25" s="456"/>
      <c r="G25" s="144"/>
      <c r="H25" s="8" t="s">
        <v>196</v>
      </c>
      <c r="U25" s="321"/>
      <c r="V25" s="321"/>
      <c r="AA25" s="144"/>
      <c r="AD25" s="6"/>
      <c r="AE25" s="157"/>
    </row>
    <row r="26" spans="2:31" s="2" customFormat="1" ht="29.25" customHeight="1">
      <c r="B26" s="456"/>
      <c r="C26" s="456"/>
      <c r="D26" s="456"/>
      <c r="E26" s="456"/>
      <c r="F26" s="456"/>
      <c r="G26" s="144"/>
      <c r="I26" s="174" t="s">
        <v>147</v>
      </c>
      <c r="J26" s="566" t="s">
        <v>195</v>
      </c>
      <c r="K26" s="566"/>
      <c r="L26" s="566"/>
      <c r="M26" s="566"/>
      <c r="N26" s="566"/>
      <c r="O26" s="566"/>
      <c r="P26" s="566"/>
      <c r="Q26" s="566"/>
      <c r="R26" s="566"/>
      <c r="S26" s="566"/>
      <c r="T26" s="566"/>
      <c r="U26" s="566"/>
      <c r="V26" s="528"/>
      <c r="W26" s="528"/>
      <c r="X26" s="317" t="s">
        <v>91</v>
      </c>
      <c r="Z26" s="321"/>
      <c r="AA26" s="256"/>
      <c r="AB26" s="1" t="s">
        <v>241</v>
      </c>
      <c r="AC26" s="244" t="s">
        <v>411</v>
      </c>
      <c r="AD26" s="1" t="s">
        <v>241</v>
      </c>
      <c r="AE26" s="157"/>
    </row>
    <row r="27" spans="2:31" s="2" customFormat="1" ht="6" customHeight="1">
      <c r="B27" s="456"/>
      <c r="C27" s="456"/>
      <c r="D27" s="456"/>
      <c r="E27" s="456"/>
      <c r="F27" s="456"/>
      <c r="G27" s="143"/>
      <c r="H27" s="81"/>
      <c r="I27" s="81"/>
      <c r="J27" s="81"/>
      <c r="K27" s="81"/>
      <c r="L27" s="81"/>
      <c r="M27" s="81"/>
      <c r="N27" s="81"/>
      <c r="O27" s="81"/>
      <c r="P27" s="81"/>
      <c r="Q27" s="81"/>
      <c r="R27" s="81"/>
      <c r="S27" s="81"/>
      <c r="T27" s="81"/>
      <c r="U27" s="322"/>
      <c r="V27" s="322"/>
      <c r="W27" s="81"/>
      <c r="X27" s="81"/>
      <c r="Y27" s="81"/>
      <c r="Z27" s="81"/>
      <c r="AA27" s="143"/>
      <c r="AB27" s="81"/>
      <c r="AC27" s="81"/>
      <c r="AD27" s="280"/>
      <c r="AE27" s="281"/>
    </row>
    <row r="28" spans="2:31" s="2" customFormat="1" ht="6" customHeight="1">
      <c r="B28" s="323"/>
      <c r="C28" s="324"/>
      <c r="D28" s="324"/>
      <c r="E28" s="324"/>
      <c r="F28" s="325"/>
      <c r="G28" s="58"/>
      <c r="H28" s="230"/>
      <c r="I28" s="230"/>
      <c r="J28" s="230"/>
      <c r="K28" s="230"/>
      <c r="L28" s="230"/>
      <c r="M28" s="230"/>
      <c r="N28" s="230"/>
      <c r="O28" s="230"/>
      <c r="P28" s="230"/>
      <c r="Q28" s="230"/>
      <c r="R28" s="230"/>
      <c r="S28" s="230"/>
      <c r="T28" s="230"/>
      <c r="U28" s="326"/>
      <c r="V28" s="326"/>
      <c r="W28" s="230"/>
      <c r="X28" s="230"/>
      <c r="Y28" s="230"/>
      <c r="Z28" s="230"/>
      <c r="AA28" s="230"/>
      <c r="AB28" s="230"/>
      <c r="AC28" s="230"/>
      <c r="AD28" s="279"/>
      <c r="AE28" s="15"/>
    </row>
    <row r="29" spans="2:31" s="2" customFormat="1" ht="13.2" customHeight="1">
      <c r="B29" s="568" t="s">
        <v>194</v>
      </c>
      <c r="C29" s="568"/>
      <c r="D29" s="568"/>
      <c r="E29" s="568"/>
      <c r="F29" s="568"/>
      <c r="G29" s="327" t="s">
        <v>470</v>
      </c>
      <c r="I29" s="328"/>
      <c r="J29" s="328"/>
      <c r="K29" s="328"/>
      <c r="L29" s="328"/>
      <c r="M29" s="328"/>
      <c r="N29" s="328"/>
      <c r="O29" s="328"/>
      <c r="P29" s="328"/>
      <c r="Q29" s="328"/>
      <c r="R29" s="328"/>
      <c r="S29" s="328"/>
      <c r="T29" s="328"/>
      <c r="U29" s="328"/>
      <c r="V29" s="328"/>
      <c r="W29" s="328"/>
      <c r="X29" s="328"/>
      <c r="Y29" s="328"/>
      <c r="Z29" s="328"/>
      <c r="AA29" s="328"/>
      <c r="AB29" s="328"/>
      <c r="AC29" s="328"/>
      <c r="AD29" s="6"/>
      <c r="AE29" s="157"/>
    </row>
    <row r="30" spans="2:31" s="2" customFormat="1" ht="54" customHeight="1">
      <c r="B30" s="568"/>
      <c r="C30" s="568"/>
      <c r="D30" s="568"/>
      <c r="E30" s="568"/>
      <c r="F30" s="568"/>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row>
    <row r="31" spans="2:31" s="2" customFormat="1" ht="6" customHeight="1">
      <c r="B31" s="329"/>
      <c r="C31" s="330"/>
      <c r="D31" s="330"/>
      <c r="E31" s="330"/>
      <c r="F31" s="331"/>
      <c r="G31" s="143"/>
      <c r="H31" s="81"/>
      <c r="I31" s="81"/>
      <c r="J31" s="81"/>
      <c r="K31" s="81"/>
      <c r="L31" s="81"/>
      <c r="M31" s="81"/>
      <c r="N31" s="81"/>
      <c r="O31" s="81"/>
      <c r="P31" s="81"/>
      <c r="Q31" s="81"/>
      <c r="R31" s="81"/>
      <c r="S31" s="81"/>
      <c r="T31" s="81"/>
      <c r="U31" s="322"/>
      <c r="V31" s="322"/>
      <c r="W31" s="81"/>
      <c r="X31" s="81"/>
      <c r="Y31" s="81"/>
      <c r="Z31" s="81"/>
      <c r="AA31" s="81"/>
      <c r="AB31" s="81"/>
      <c r="AC31" s="81"/>
      <c r="AD31" s="280"/>
      <c r="AE31" s="281"/>
    </row>
    <row r="32" spans="2:31" s="2" customFormat="1" ht="9.75" customHeight="1">
      <c r="B32" s="290"/>
      <c r="C32" s="290"/>
      <c r="D32" s="290"/>
      <c r="E32" s="290"/>
      <c r="F32" s="290"/>
      <c r="U32" s="321"/>
      <c r="V32" s="321"/>
    </row>
    <row r="33" spans="2:31" s="2" customFormat="1" ht="13.8">
      <c r="B33" s="8" t="s">
        <v>193</v>
      </c>
      <c r="C33" s="290"/>
      <c r="D33" s="290"/>
      <c r="E33" s="290"/>
      <c r="F33" s="290"/>
      <c r="U33" s="321"/>
      <c r="V33" s="321"/>
    </row>
    <row r="34" spans="2:31" s="2" customFormat="1" ht="6.75" customHeight="1">
      <c r="B34" s="290"/>
      <c r="C34" s="290"/>
      <c r="D34" s="290"/>
      <c r="E34" s="290"/>
      <c r="F34" s="290"/>
      <c r="U34" s="321"/>
      <c r="V34" s="321"/>
    </row>
    <row r="35" spans="2:31" s="2" customFormat="1" ht="4.5" customHeight="1">
      <c r="B35" s="456" t="s">
        <v>189</v>
      </c>
      <c r="C35" s="456"/>
      <c r="D35" s="456"/>
      <c r="E35" s="456"/>
      <c r="F35" s="456"/>
      <c r="G35" s="230"/>
      <c r="H35" s="230"/>
      <c r="I35" s="230"/>
      <c r="J35" s="230"/>
      <c r="K35" s="230"/>
      <c r="L35" s="230"/>
      <c r="M35" s="230"/>
      <c r="N35" s="230"/>
      <c r="O35" s="230"/>
      <c r="P35" s="230"/>
      <c r="Q35" s="230"/>
      <c r="R35" s="230"/>
      <c r="S35" s="230"/>
      <c r="T35" s="230"/>
      <c r="U35" s="230"/>
      <c r="V35" s="230"/>
      <c r="W35" s="230"/>
      <c r="X35" s="230"/>
      <c r="Y35" s="230"/>
      <c r="Z35" s="230"/>
      <c r="AA35" s="58"/>
      <c r="AB35" s="230"/>
      <c r="AC35" s="230"/>
      <c r="AD35" s="279"/>
      <c r="AE35" s="15"/>
    </row>
    <row r="36" spans="2:31" s="2" customFormat="1" ht="13.5" customHeight="1">
      <c r="B36" s="456"/>
      <c r="C36" s="456"/>
      <c r="D36" s="456"/>
      <c r="E36" s="456"/>
      <c r="F36" s="456"/>
      <c r="H36" s="8" t="s">
        <v>192</v>
      </c>
      <c r="AA36" s="144"/>
      <c r="AB36" s="270" t="s">
        <v>410</v>
      </c>
      <c r="AC36" s="270" t="s">
        <v>411</v>
      </c>
      <c r="AD36" s="270" t="s">
        <v>412</v>
      </c>
      <c r="AE36" s="316"/>
    </row>
    <row r="37" spans="2:31" s="2" customFormat="1" ht="15.75" customHeight="1">
      <c r="B37" s="456"/>
      <c r="C37" s="456"/>
      <c r="D37" s="456"/>
      <c r="E37" s="456"/>
      <c r="F37" s="456"/>
      <c r="I37" s="332" t="s">
        <v>151</v>
      </c>
      <c r="J37" s="567" t="s">
        <v>187</v>
      </c>
      <c r="K37" s="567"/>
      <c r="L37" s="567"/>
      <c r="M37" s="567"/>
      <c r="N37" s="567"/>
      <c r="O37" s="567"/>
      <c r="P37" s="567"/>
      <c r="Q37" s="567"/>
      <c r="R37" s="567"/>
      <c r="S37" s="567"/>
      <c r="T37" s="567"/>
      <c r="U37" s="567"/>
      <c r="V37" s="528"/>
      <c r="W37" s="528"/>
      <c r="X37" s="317" t="s">
        <v>91</v>
      </c>
      <c r="AA37" s="144"/>
      <c r="AB37" s="285"/>
      <c r="AC37" s="1"/>
      <c r="AD37" s="285"/>
      <c r="AE37" s="157"/>
    </row>
    <row r="38" spans="2:31" s="2" customFormat="1" ht="15.75" customHeight="1">
      <c r="B38" s="456"/>
      <c r="C38" s="456"/>
      <c r="D38" s="456"/>
      <c r="E38" s="456"/>
      <c r="F38" s="456"/>
      <c r="I38" s="174" t="s">
        <v>150</v>
      </c>
      <c r="J38" s="319" t="s">
        <v>186</v>
      </c>
      <c r="K38" s="81"/>
      <c r="L38" s="81"/>
      <c r="M38" s="81"/>
      <c r="N38" s="81"/>
      <c r="O38" s="81"/>
      <c r="P38" s="81"/>
      <c r="Q38" s="81"/>
      <c r="R38" s="81"/>
      <c r="S38" s="81"/>
      <c r="T38" s="81"/>
      <c r="U38" s="81"/>
      <c r="V38" s="539"/>
      <c r="W38" s="539"/>
      <c r="X38" s="159" t="s">
        <v>91</v>
      </c>
      <c r="Y38" s="144"/>
      <c r="Z38" s="321"/>
      <c r="AA38" s="256"/>
      <c r="AB38" s="1" t="s">
        <v>241</v>
      </c>
      <c r="AC38" s="244" t="s">
        <v>411</v>
      </c>
      <c r="AD38" s="1" t="s">
        <v>241</v>
      </c>
      <c r="AE38" s="157"/>
    </row>
    <row r="39" spans="2:31" s="2" customFormat="1" ht="6" customHeight="1">
      <c r="B39" s="456"/>
      <c r="C39" s="456"/>
      <c r="D39" s="456"/>
      <c r="E39" s="456"/>
      <c r="F39" s="456"/>
      <c r="G39" s="81"/>
      <c r="H39" s="81"/>
      <c r="I39" s="81"/>
      <c r="J39" s="81"/>
      <c r="K39" s="81"/>
      <c r="L39" s="81"/>
      <c r="M39" s="81"/>
      <c r="N39" s="81"/>
      <c r="O39" s="81"/>
      <c r="P39" s="81"/>
      <c r="Q39" s="81"/>
      <c r="R39" s="81"/>
      <c r="S39" s="81"/>
      <c r="T39" s="81"/>
      <c r="U39" s="322"/>
      <c r="V39" s="333"/>
      <c r="W39" s="123"/>
      <c r="X39" s="81"/>
      <c r="Y39" s="81"/>
      <c r="Z39" s="81"/>
      <c r="AA39" s="143"/>
      <c r="AB39" s="81"/>
      <c r="AC39" s="81"/>
      <c r="AD39" s="280"/>
      <c r="AE39" s="281"/>
    </row>
    <row r="40" spans="2:31" s="2" customFormat="1" ht="9.75" customHeight="1">
      <c r="B40" s="290"/>
      <c r="C40" s="290"/>
      <c r="D40" s="290"/>
      <c r="E40" s="290"/>
      <c r="F40" s="290"/>
      <c r="U40" s="321"/>
      <c r="V40" s="334"/>
      <c r="W40" s="1"/>
    </row>
    <row r="41" spans="2:31" s="2" customFormat="1" ht="13.5" customHeight="1">
      <c r="B41" s="8" t="s">
        <v>191</v>
      </c>
      <c r="C41" s="290"/>
      <c r="D41" s="290"/>
      <c r="E41" s="290"/>
      <c r="F41" s="290"/>
      <c r="U41" s="321"/>
      <c r="V41" s="334"/>
      <c r="W41" s="1"/>
    </row>
    <row r="42" spans="2:31" s="2" customFormat="1">
      <c r="B42" s="335" t="s">
        <v>190</v>
      </c>
      <c r="C42" s="290"/>
      <c r="D42" s="290"/>
      <c r="E42" s="290"/>
      <c r="F42" s="290"/>
      <c r="U42" s="321"/>
      <c r="V42" s="334"/>
      <c r="W42" s="1"/>
    </row>
    <row r="43" spans="2:31" s="2" customFormat="1" ht="4.5" customHeight="1">
      <c r="B43" s="456" t="s">
        <v>189</v>
      </c>
      <c r="C43" s="456"/>
      <c r="D43" s="456"/>
      <c r="E43" s="456"/>
      <c r="F43" s="456"/>
      <c r="G43" s="58"/>
      <c r="H43" s="230"/>
      <c r="I43" s="230"/>
      <c r="J43" s="230"/>
      <c r="K43" s="230"/>
      <c r="L43" s="230"/>
      <c r="M43" s="230"/>
      <c r="N43" s="230"/>
      <c r="O43" s="230"/>
      <c r="P43" s="230"/>
      <c r="Q43" s="230"/>
      <c r="R43" s="230"/>
      <c r="S43" s="230"/>
      <c r="T43" s="230"/>
      <c r="U43" s="230"/>
      <c r="V43" s="135"/>
      <c r="W43" s="135"/>
      <c r="X43" s="230"/>
      <c r="Y43" s="230"/>
      <c r="Z43" s="230"/>
      <c r="AA43" s="58"/>
      <c r="AB43" s="230"/>
      <c r="AC43" s="230"/>
      <c r="AD43" s="279"/>
      <c r="AE43" s="15"/>
    </row>
    <row r="44" spans="2:31" s="2" customFormat="1" ht="13.5" customHeight="1">
      <c r="B44" s="456"/>
      <c r="C44" s="456"/>
      <c r="D44" s="456"/>
      <c r="E44" s="456"/>
      <c r="F44" s="456"/>
      <c r="G44" s="144"/>
      <c r="H44" s="8" t="s">
        <v>188</v>
      </c>
      <c r="V44" s="1"/>
      <c r="W44" s="1"/>
      <c r="AA44" s="144"/>
      <c r="AB44" s="270" t="s">
        <v>410</v>
      </c>
      <c r="AC44" s="270" t="s">
        <v>411</v>
      </c>
      <c r="AD44" s="270" t="s">
        <v>412</v>
      </c>
      <c r="AE44" s="316"/>
    </row>
    <row r="45" spans="2:31" s="2" customFormat="1" ht="15.75" customHeight="1">
      <c r="B45" s="456"/>
      <c r="C45" s="456"/>
      <c r="D45" s="456"/>
      <c r="E45" s="456"/>
      <c r="F45" s="456"/>
      <c r="G45" s="144"/>
      <c r="I45" s="174" t="s">
        <v>151</v>
      </c>
      <c r="J45" s="567" t="s">
        <v>187</v>
      </c>
      <c r="K45" s="567"/>
      <c r="L45" s="567"/>
      <c r="M45" s="567"/>
      <c r="N45" s="567"/>
      <c r="O45" s="567"/>
      <c r="P45" s="567"/>
      <c r="Q45" s="567"/>
      <c r="R45" s="567"/>
      <c r="S45" s="567"/>
      <c r="T45" s="567"/>
      <c r="U45" s="567"/>
      <c r="V45" s="528"/>
      <c r="W45" s="528"/>
      <c r="X45" s="317" t="s">
        <v>91</v>
      </c>
      <c r="AA45" s="144"/>
      <c r="AB45" s="285"/>
      <c r="AC45" s="1"/>
      <c r="AD45" s="285"/>
      <c r="AE45" s="157"/>
    </row>
    <row r="46" spans="2:31" s="2" customFormat="1" ht="15.75" customHeight="1">
      <c r="B46" s="456"/>
      <c r="C46" s="456"/>
      <c r="D46" s="456"/>
      <c r="E46" s="456"/>
      <c r="F46" s="456"/>
      <c r="G46" s="144"/>
      <c r="I46" s="318" t="s">
        <v>150</v>
      </c>
      <c r="J46" s="319" t="s">
        <v>186</v>
      </c>
      <c r="K46" s="81"/>
      <c r="L46" s="81"/>
      <c r="M46" s="81"/>
      <c r="N46" s="81"/>
      <c r="O46" s="81"/>
      <c r="P46" s="81"/>
      <c r="Q46" s="81"/>
      <c r="R46" s="81"/>
      <c r="S46" s="81"/>
      <c r="T46" s="81"/>
      <c r="U46" s="81"/>
      <c r="V46" s="539"/>
      <c r="W46" s="539"/>
      <c r="X46" s="320" t="s">
        <v>91</v>
      </c>
      <c r="Z46" s="321"/>
      <c r="AA46" s="256"/>
      <c r="AB46" s="1" t="s">
        <v>241</v>
      </c>
      <c r="AC46" s="244" t="s">
        <v>411</v>
      </c>
      <c r="AD46" s="1" t="s">
        <v>241</v>
      </c>
      <c r="AE46" s="157"/>
    </row>
    <row r="47" spans="2:31" s="2" customFormat="1" ht="6" customHeight="1">
      <c r="B47" s="456"/>
      <c r="C47" s="456"/>
      <c r="D47" s="456"/>
      <c r="E47" s="456"/>
      <c r="F47" s="456"/>
      <c r="G47" s="143"/>
      <c r="H47" s="81"/>
      <c r="I47" s="81"/>
      <c r="J47" s="81"/>
      <c r="K47" s="81"/>
      <c r="L47" s="81"/>
      <c r="M47" s="81"/>
      <c r="N47" s="81"/>
      <c r="O47" s="81"/>
      <c r="P47" s="81"/>
      <c r="Q47" s="81"/>
      <c r="R47" s="81"/>
      <c r="S47" s="81"/>
      <c r="T47" s="81"/>
      <c r="U47" s="322"/>
      <c r="V47" s="333"/>
      <c r="W47" s="123"/>
      <c r="X47" s="81"/>
      <c r="Y47" s="81"/>
      <c r="Z47" s="81"/>
      <c r="AA47" s="143"/>
      <c r="AB47" s="81"/>
      <c r="AC47" s="81"/>
      <c r="AD47" s="280"/>
      <c r="AE47" s="281"/>
    </row>
    <row r="48" spans="2:31" s="2" customFormat="1" ht="4.5" customHeight="1">
      <c r="B48" s="456" t="s">
        <v>185</v>
      </c>
      <c r="C48" s="456"/>
      <c r="D48" s="456"/>
      <c r="E48" s="456"/>
      <c r="F48" s="456"/>
      <c r="G48" s="58"/>
      <c r="H48" s="230"/>
      <c r="I48" s="230"/>
      <c r="J48" s="230"/>
      <c r="K48" s="230"/>
      <c r="L48" s="230"/>
      <c r="M48" s="230"/>
      <c r="N48" s="230"/>
      <c r="O48" s="230"/>
      <c r="P48" s="230"/>
      <c r="Q48" s="230"/>
      <c r="R48" s="230"/>
      <c r="S48" s="230"/>
      <c r="T48" s="230"/>
      <c r="U48" s="230"/>
      <c r="V48" s="135"/>
      <c r="W48" s="135"/>
      <c r="X48" s="230"/>
      <c r="Y48" s="230"/>
      <c r="Z48" s="230"/>
      <c r="AA48" s="58"/>
      <c r="AB48" s="230"/>
      <c r="AC48" s="230"/>
      <c r="AD48" s="279"/>
      <c r="AE48" s="15"/>
    </row>
    <row r="49" spans="2:31" s="2" customFormat="1" ht="13.5" customHeight="1">
      <c r="B49" s="456"/>
      <c r="C49" s="456"/>
      <c r="D49" s="456"/>
      <c r="E49" s="456"/>
      <c r="F49" s="456"/>
      <c r="G49" s="144"/>
      <c r="H49" s="8" t="s">
        <v>184</v>
      </c>
      <c r="V49" s="1"/>
      <c r="W49" s="1"/>
      <c r="AA49" s="144"/>
      <c r="AB49" s="270" t="s">
        <v>410</v>
      </c>
      <c r="AC49" s="270" t="s">
        <v>411</v>
      </c>
      <c r="AD49" s="270" t="s">
        <v>412</v>
      </c>
      <c r="AE49" s="316"/>
    </row>
    <row r="50" spans="2:31" s="2" customFormat="1" ht="13.2" customHeight="1">
      <c r="B50" s="456"/>
      <c r="C50" s="456"/>
      <c r="D50" s="456"/>
      <c r="E50" s="456"/>
      <c r="F50" s="456"/>
      <c r="G50" s="144"/>
      <c r="I50" s="174" t="s">
        <v>151</v>
      </c>
      <c r="J50" s="570" t="s">
        <v>183</v>
      </c>
      <c r="K50" s="570"/>
      <c r="L50" s="570"/>
      <c r="M50" s="570"/>
      <c r="N50" s="570"/>
      <c r="O50" s="570"/>
      <c r="P50" s="570"/>
      <c r="Q50" s="570"/>
      <c r="R50" s="570"/>
      <c r="S50" s="570"/>
      <c r="T50" s="570"/>
      <c r="U50" s="570"/>
      <c r="V50" s="528"/>
      <c r="W50" s="528"/>
      <c r="X50" s="317" t="s">
        <v>91</v>
      </c>
      <c r="AA50" s="144"/>
      <c r="AB50" s="285"/>
      <c r="AC50" s="1"/>
      <c r="AD50" s="285"/>
      <c r="AE50" s="157"/>
    </row>
    <row r="51" spans="2:31" s="2" customFormat="1" ht="14.25" customHeight="1">
      <c r="B51" s="456"/>
      <c r="C51" s="456"/>
      <c r="D51" s="456"/>
      <c r="E51" s="456"/>
      <c r="F51" s="456"/>
      <c r="G51" s="144"/>
      <c r="I51" s="318" t="s">
        <v>150</v>
      </c>
      <c r="J51" s="567" t="s">
        <v>182</v>
      </c>
      <c r="K51" s="567"/>
      <c r="L51" s="567"/>
      <c r="M51" s="567"/>
      <c r="N51" s="567"/>
      <c r="O51" s="567"/>
      <c r="P51" s="567"/>
      <c r="Q51" s="567"/>
      <c r="R51" s="567"/>
      <c r="S51" s="567"/>
      <c r="T51" s="567"/>
      <c r="U51" s="567"/>
      <c r="V51" s="528"/>
      <c r="W51" s="528"/>
      <c r="X51" s="320" t="s">
        <v>91</v>
      </c>
      <c r="Z51" s="321"/>
      <c r="AA51" s="256"/>
      <c r="AB51" s="1" t="s">
        <v>241</v>
      </c>
      <c r="AC51" s="244" t="s">
        <v>411</v>
      </c>
      <c r="AD51" s="1" t="s">
        <v>241</v>
      </c>
      <c r="AE51" s="157"/>
    </row>
    <row r="52" spans="2:31" s="2" customFormat="1" ht="6" customHeight="1">
      <c r="B52" s="456"/>
      <c r="C52" s="456"/>
      <c r="D52" s="456"/>
      <c r="E52" s="456"/>
      <c r="F52" s="456"/>
      <c r="G52" s="143"/>
      <c r="H52" s="81"/>
      <c r="I52" s="81"/>
      <c r="J52" s="81"/>
      <c r="K52" s="81"/>
      <c r="L52" s="81"/>
      <c r="M52" s="81"/>
      <c r="N52" s="81"/>
      <c r="O52" s="81"/>
      <c r="P52" s="81"/>
      <c r="Q52" s="81"/>
      <c r="R52" s="81"/>
      <c r="S52" s="81"/>
      <c r="T52" s="81"/>
      <c r="U52" s="322"/>
      <c r="V52" s="333"/>
      <c r="W52" s="123"/>
      <c r="X52" s="81"/>
      <c r="Y52" s="81"/>
      <c r="Z52" s="81"/>
      <c r="AA52" s="143"/>
      <c r="AB52" s="81"/>
      <c r="AC52" s="81"/>
      <c r="AD52" s="280"/>
      <c r="AE52" s="281"/>
    </row>
    <row r="53" spans="2:31" s="2" customFormat="1" ht="4.5" customHeight="1">
      <c r="B53" s="456" t="s">
        <v>181</v>
      </c>
      <c r="C53" s="456"/>
      <c r="D53" s="456"/>
      <c r="E53" s="456"/>
      <c r="F53" s="456"/>
      <c r="G53" s="58"/>
      <c r="H53" s="230"/>
      <c r="I53" s="230"/>
      <c r="J53" s="230"/>
      <c r="K53" s="230"/>
      <c r="L53" s="230"/>
      <c r="M53" s="230"/>
      <c r="N53" s="230"/>
      <c r="O53" s="230"/>
      <c r="P53" s="230"/>
      <c r="Q53" s="230"/>
      <c r="R53" s="230"/>
      <c r="S53" s="230"/>
      <c r="T53" s="230"/>
      <c r="U53" s="230"/>
      <c r="V53" s="135"/>
      <c r="W53" s="135"/>
      <c r="X53" s="230"/>
      <c r="Y53" s="230"/>
      <c r="Z53" s="230"/>
      <c r="AA53" s="58"/>
      <c r="AB53" s="230"/>
      <c r="AC53" s="230"/>
      <c r="AD53" s="279"/>
      <c r="AE53" s="15"/>
    </row>
    <row r="54" spans="2:31" s="2" customFormat="1" ht="13.5" customHeight="1">
      <c r="B54" s="456"/>
      <c r="C54" s="456"/>
      <c r="D54" s="456"/>
      <c r="E54" s="456"/>
      <c r="F54" s="456"/>
      <c r="G54" s="144"/>
      <c r="H54" s="8" t="s">
        <v>180</v>
      </c>
      <c r="V54" s="1"/>
      <c r="W54" s="1"/>
      <c r="AA54" s="144"/>
      <c r="AB54" s="270" t="s">
        <v>410</v>
      </c>
      <c r="AC54" s="270" t="s">
        <v>411</v>
      </c>
      <c r="AD54" s="270" t="s">
        <v>412</v>
      </c>
      <c r="AE54" s="316"/>
    </row>
    <row r="55" spans="2:31" s="2" customFormat="1" ht="30" customHeight="1">
      <c r="B55" s="456"/>
      <c r="C55" s="456"/>
      <c r="D55" s="456"/>
      <c r="E55" s="456"/>
      <c r="F55" s="456"/>
      <c r="G55" s="144"/>
      <c r="I55" s="174" t="s">
        <v>151</v>
      </c>
      <c r="J55" s="570" t="s">
        <v>179</v>
      </c>
      <c r="K55" s="570"/>
      <c r="L55" s="570"/>
      <c r="M55" s="570"/>
      <c r="N55" s="570"/>
      <c r="O55" s="570"/>
      <c r="P55" s="570"/>
      <c r="Q55" s="570"/>
      <c r="R55" s="570"/>
      <c r="S55" s="570"/>
      <c r="T55" s="570"/>
      <c r="U55" s="570"/>
      <c r="V55" s="528"/>
      <c r="W55" s="528"/>
      <c r="X55" s="317" t="s">
        <v>91</v>
      </c>
      <c r="AA55" s="144"/>
      <c r="AD55" s="6"/>
      <c r="AE55" s="157"/>
    </row>
    <row r="56" spans="2:31" s="2" customFormat="1" ht="33" customHeight="1">
      <c r="B56" s="456"/>
      <c r="C56" s="456"/>
      <c r="D56" s="456"/>
      <c r="E56" s="456"/>
      <c r="F56" s="456"/>
      <c r="G56" s="144"/>
      <c r="I56" s="318" t="s">
        <v>150</v>
      </c>
      <c r="J56" s="567" t="s">
        <v>178</v>
      </c>
      <c r="K56" s="567"/>
      <c r="L56" s="567"/>
      <c r="M56" s="567"/>
      <c r="N56" s="567"/>
      <c r="O56" s="567"/>
      <c r="P56" s="567"/>
      <c r="Q56" s="567"/>
      <c r="R56" s="567"/>
      <c r="S56" s="567"/>
      <c r="T56" s="567"/>
      <c r="U56" s="567"/>
      <c r="V56" s="528"/>
      <c r="W56" s="528"/>
      <c r="X56" s="320" t="s">
        <v>91</v>
      </c>
      <c r="Z56" s="321"/>
      <c r="AA56" s="256"/>
      <c r="AB56" s="1" t="s">
        <v>241</v>
      </c>
      <c r="AC56" s="244" t="s">
        <v>411</v>
      </c>
      <c r="AD56" s="1" t="s">
        <v>241</v>
      </c>
      <c r="AE56" s="157"/>
    </row>
    <row r="57" spans="2:31" s="2" customFormat="1" ht="6" customHeight="1">
      <c r="B57" s="456"/>
      <c r="C57" s="456"/>
      <c r="D57" s="456"/>
      <c r="E57" s="456"/>
      <c r="F57" s="456"/>
      <c r="G57" s="143"/>
      <c r="H57" s="81"/>
      <c r="I57" s="81"/>
      <c r="J57" s="81"/>
      <c r="K57" s="81"/>
      <c r="L57" s="81"/>
      <c r="M57" s="81"/>
      <c r="N57" s="81"/>
      <c r="O57" s="81"/>
      <c r="P57" s="81"/>
      <c r="Q57" s="81"/>
      <c r="R57" s="81"/>
      <c r="S57" s="81"/>
      <c r="T57" s="81"/>
      <c r="U57" s="322"/>
      <c r="V57" s="322"/>
      <c r="W57" s="81"/>
      <c r="X57" s="81"/>
      <c r="Y57" s="81"/>
      <c r="Z57" s="81"/>
      <c r="AA57" s="143"/>
      <c r="AB57" s="81"/>
      <c r="AC57" s="81"/>
      <c r="AD57" s="280"/>
      <c r="AE57" s="281"/>
    </row>
    <row r="58" spans="2:31" s="2" customFormat="1" ht="6" customHeight="1">
      <c r="B58" s="290"/>
      <c r="C58" s="290"/>
      <c r="D58" s="290"/>
      <c r="E58" s="290"/>
      <c r="F58" s="290"/>
      <c r="U58" s="321"/>
      <c r="V58" s="321"/>
    </row>
    <row r="59" spans="2:31" s="2" customFormat="1" ht="13.5" customHeight="1">
      <c r="B59" s="571" t="s">
        <v>471</v>
      </c>
      <c r="C59" s="571"/>
      <c r="D59" s="336" t="s">
        <v>472</v>
      </c>
      <c r="E59" s="336"/>
      <c r="F59" s="336"/>
      <c r="G59" s="336"/>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row>
    <row r="60" spans="2:31" s="2" customFormat="1" ht="37.5" customHeight="1">
      <c r="B60" s="571" t="s">
        <v>473</v>
      </c>
      <c r="C60" s="571"/>
      <c r="D60" s="572" t="s">
        <v>474</v>
      </c>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row>
    <row r="122" spans="3:7">
      <c r="C122" s="39"/>
      <c r="D122" s="39"/>
      <c r="E122" s="39"/>
      <c r="F122" s="39"/>
      <c r="G122" s="39"/>
    </row>
    <row r="123" spans="3:7">
      <c r="C123" s="61"/>
    </row>
  </sheetData>
  <sheetProtection selectLockedCells="1" selectUnlockedCells="1"/>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9"/>
  <dataValidations count="1">
    <dataValidation type="list" allowBlank="1" showErrorMessage="1" sqref="G9:G15 L9 Q9 AD56 V10 Z10 S14 AB23 AD23 AB26 AD26 AB38 AD38 AB46 AD46 AB51 AD51 AB56 R10:R12" xr:uid="{00000000-0002-0000-0900-000000000000}">
      <formula1>"□,■"</formula1>
      <formula2>0</formula2>
    </dataValidation>
  </dataValidations>
  <pageMargins left="0.7" right="0.7" top="0.75" bottom="0.75" header="0.51180555555555551" footer="0.51180555555555551"/>
  <pageSetup paperSize="9" firstPageNumber="0" orientation="portrait" horizontalDpi="300" verticalDpi="300"/>
  <headerFooter alignWithMargins="0"/>
  <rowBreaks count="1" manualBreakCount="1">
    <brk id="60" max="16383"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AD37"/>
  <sheetViews>
    <sheetView zoomScaleNormal="100" workbookViewId="0">
      <selection activeCell="P22" sqref="P22:AN22"/>
    </sheetView>
  </sheetViews>
  <sheetFormatPr defaultColWidth="3.44140625" defaultRowHeight="13.2"/>
  <cols>
    <col min="1" max="1" width="3.44140625" style="87" customWidth="1"/>
    <col min="2" max="2" width="3" style="181" customWidth="1"/>
    <col min="3" max="7" width="3.44140625" style="87" customWidth="1"/>
    <col min="8" max="8" width="2.44140625" style="87" customWidth="1"/>
    <col min="9" max="28" width="3.44140625" style="87" customWidth="1"/>
    <col min="29" max="29" width="6.77734375" style="87" customWidth="1"/>
    <col min="30" max="16384" width="3.44140625" style="87"/>
  </cols>
  <sheetData>
    <row r="2" spans="2:29" ht="13.8">
      <c r="B2" t="s">
        <v>205</v>
      </c>
      <c r="C2" s="176"/>
      <c r="D2" s="176"/>
    </row>
    <row r="3" spans="2:29">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row>
    <row r="4" spans="2:29" ht="13.8">
      <c r="B4" s="532" t="s">
        <v>475</v>
      </c>
      <c r="C4" s="532"/>
      <c r="D4" s="532"/>
      <c r="E4" s="532"/>
      <c r="F4" s="532"/>
      <c r="G4" s="532"/>
      <c r="H4" s="532"/>
      <c r="I4" s="532"/>
      <c r="J4" s="532"/>
      <c r="K4" s="532"/>
      <c r="L4" s="532"/>
      <c r="M4" s="532"/>
      <c r="N4" s="532"/>
      <c r="O4" s="532"/>
      <c r="P4" s="532"/>
      <c r="Q4" s="532"/>
      <c r="R4" s="532"/>
      <c r="S4" s="532"/>
      <c r="T4" s="532"/>
      <c r="U4" s="532"/>
      <c r="V4" s="532"/>
      <c r="W4" s="532"/>
      <c r="X4" s="532"/>
      <c r="Y4" s="532"/>
      <c r="Z4" s="532"/>
      <c r="AA4" s="532"/>
      <c r="AB4" s="532"/>
      <c r="AC4" s="532"/>
    </row>
    <row r="6" spans="2:29" ht="30" customHeight="1">
      <c r="B6" s="175">
        <v>1</v>
      </c>
      <c r="C6" s="574" t="s">
        <v>135</v>
      </c>
      <c r="D6" s="574"/>
      <c r="E6" s="574"/>
      <c r="F6" s="574"/>
      <c r="G6" s="574"/>
      <c r="H6" s="575"/>
      <c r="I6" s="575"/>
      <c r="J6" s="575"/>
      <c r="K6" s="575"/>
      <c r="L6" s="575"/>
      <c r="M6" s="575"/>
      <c r="N6" s="575"/>
      <c r="O6" s="575"/>
      <c r="P6" s="575"/>
      <c r="Q6" s="575"/>
      <c r="R6" s="575"/>
      <c r="S6" s="575"/>
      <c r="T6" s="575"/>
      <c r="U6" s="575"/>
      <c r="V6" s="575"/>
      <c r="W6" s="575"/>
      <c r="X6" s="575"/>
      <c r="Y6" s="575"/>
      <c r="Z6" s="575"/>
      <c r="AA6" s="575"/>
      <c r="AB6" s="575"/>
      <c r="AC6" s="575"/>
    </row>
    <row r="7" spans="2:29" ht="30" customHeight="1">
      <c r="B7" s="155">
        <v>2</v>
      </c>
      <c r="C7" s="576" t="s">
        <v>414</v>
      </c>
      <c r="D7" s="576"/>
      <c r="E7" s="576"/>
      <c r="F7" s="576"/>
      <c r="G7" s="576"/>
      <c r="H7" s="31"/>
      <c r="I7" s="178" t="s">
        <v>241</v>
      </c>
      <c r="J7" s="150" t="s">
        <v>400</v>
      </c>
      <c r="K7" s="150"/>
      <c r="L7" s="150"/>
      <c r="M7" s="150"/>
      <c r="N7" s="178" t="s">
        <v>241</v>
      </c>
      <c r="O7" s="150" t="s">
        <v>401</v>
      </c>
      <c r="P7" s="150"/>
      <c r="Q7" s="150"/>
      <c r="R7" s="150"/>
      <c r="S7" s="178" t="s">
        <v>241</v>
      </c>
      <c r="T7" s="150" t="s">
        <v>402</v>
      </c>
      <c r="U7" s="150"/>
      <c r="V7" s="32"/>
      <c r="W7" s="32"/>
      <c r="X7" s="32"/>
      <c r="Y7" s="32"/>
      <c r="Z7" s="32"/>
      <c r="AC7" s="183"/>
    </row>
    <row r="8" spans="2:29" ht="30" customHeight="1">
      <c r="B8" s="528">
        <v>3</v>
      </c>
      <c r="C8" s="577" t="s">
        <v>134</v>
      </c>
      <c r="D8" s="577"/>
      <c r="E8" s="577"/>
      <c r="F8" s="577"/>
      <c r="G8" s="577"/>
      <c r="H8" s="251"/>
      <c r="I8" s="1" t="s">
        <v>241</v>
      </c>
      <c r="J8" s="6" t="s">
        <v>476</v>
      </c>
      <c r="K8" s="6"/>
      <c r="L8" s="6"/>
      <c r="M8" s="6"/>
      <c r="N8" s="6"/>
      <c r="O8" s="6"/>
      <c r="P8" s="6"/>
      <c r="Q8" s="1" t="s">
        <v>241</v>
      </c>
      <c r="R8" s="279" t="s">
        <v>477</v>
      </c>
      <c r="S8" s="176"/>
      <c r="T8" s="176"/>
      <c r="U8" s="6"/>
      <c r="V8" s="176"/>
      <c r="W8" s="176"/>
      <c r="X8" s="176"/>
      <c r="Y8" s="176"/>
      <c r="Z8" s="176"/>
      <c r="AA8" s="61"/>
      <c r="AB8" s="61"/>
      <c r="AC8" s="84"/>
    </row>
    <row r="9" spans="2:29" ht="30" customHeight="1">
      <c r="B9" s="528"/>
      <c r="C9" s="577"/>
      <c r="D9" s="577"/>
      <c r="E9" s="577"/>
      <c r="F9" s="577"/>
      <c r="G9" s="577"/>
      <c r="H9" s="260"/>
      <c r="I9" s="123" t="s">
        <v>241</v>
      </c>
      <c r="J9" s="280" t="s">
        <v>478</v>
      </c>
      <c r="K9" s="280"/>
      <c r="L9" s="280"/>
      <c r="M9" s="280"/>
      <c r="N9" s="280"/>
      <c r="O9" s="280"/>
      <c r="P9" s="280"/>
      <c r="Q9" s="123" t="s">
        <v>241</v>
      </c>
      <c r="R9" s="280" t="s">
        <v>479</v>
      </c>
      <c r="S9" s="39"/>
      <c r="T9" s="39"/>
      <c r="U9" s="280"/>
      <c r="V9" s="39"/>
      <c r="W9" s="39"/>
      <c r="X9" s="39"/>
      <c r="Y9" s="39"/>
      <c r="Z9" s="39"/>
      <c r="AA9" s="39"/>
      <c r="AB9" s="39"/>
      <c r="AC9" s="40"/>
    </row>
    <row r="10" spans="2:29">
      <c r="B10" s="154"/>
      <c r="C10" s="61"/>
      <c r="D10" s="61"/>
      <c r="E10" s="61"/>
      <c r="F10" s="61"/>
      <c r="G10" s="84"/>
      <c r="H10" s="251"/>
      <c r="AC10" s="183"/>
    </row>
    <row r="11" spans="2:29" ht="13.2" customHeight="1">
      <c r="B11" s="153">
        <v>4</v>
      </c>
      <c r="C11" s="578" t="s">
        <v>204</v>
      </c>
      <c r="D11" s="578"/>
      <c r="E11" s="578"/>
      <c r="F11" s="578"/>
      <c r="G11" s="578"/>
      <c r="H11" s="251"/>
      <c r="I11" s="176" t="s">
        <v>203</v>
      </c>
      <c r="AC11" s="183"/>
    </row>
    <row r="12" spans="2:29">
      <c r="B12" s="153"/>
      <c r="C12" s="578"/>
      <c r="D12" s="578"/>
      <c r="E12" s="578"/>
      <c r="F12" s="578"/>
      <c r="G12" s="578"/>
      <c r="H12" s="251"/>
      <c r="AC12" s="183"/>
    </row>
    <row r="13" spans="2:29">
      <c r="B13" s="153"/>
      <c r="C13" s="578"/>
      <c r="D13" s="578"/>
      <c r="E13" s="578"/>
      <c r="F13" s="578"/>
      <c r="G13" s="578"/>
      <c r="H13" s="251"/>
      <c r="I13" s="523" t="s">
        <v>130</v>
      </c>
      <c r="J13" s="523"/>
      <c r="K13" s="523"/>
      <c r="L13" s="523"/>
      <c r="M13" s="523"/>
      <c r="N13" s="523"/>
      <c r="O13" s="523" t="s">
        <v>129</v>
      </c>
      <c r="P13" s="523"/>
      <c r="Q13" s="523"/>
      <c r="R13" s="523"/>
      <c r="S13" s="523"/>
      <c r="T13" s="523"/>
      <c r="U13" s="523"/>
      <c r="V13" s="523"/>
      <c r="W13" s="523"/>
      <c r="AC13" s="183"/>
    </row>
    <row r="14" spans="2:29">
      <c r="B14" s="153"/>
      <c r="G14" s="183"/>
      <c r="H14" s="251"/>
      <c r="I14" s="523"/>
      <c r="J14" s="523"/>
      <c r="K14" s="523"/>
      <c r="L14" s="523"/>
      <c r="M14" s="523"/>
      <c r="N14" s="523"/>
      <c r="O14" s="523"/>
      <c r="P14" s="523"/>
      <c r="Q14" s="523"/>
      <c r="R14" s="523"/>
      <c r="S14" s="523"/>
      <c r="T14" s="523"/>
      <c r="U14" s="523"/>
      <c r="V14" s="523"/>
      <c r="W14" s="523"/>
      <c r="AC14" s="183"/>
    </row>
    <row r="15" spans="2:29" ht="13.5" customHeight="1">
      <c r="B15" s="153"/>
      <c r="G15" s="183"/>
      <c r="H15" s="251"/>
      <c r="I15" s="523" t="s">
        <v>128</v>
      </c>
      <c r="J15" s="523"/>
      <c r="K15" s="523"/>
      <c r="L15" s="523"/>
      <c r="M15" s="523"/>
      <c r="N15" s="523"/>
      <c r="O15" s="523"/>
      <c r="P15" s="523"/>
      <c r="Q15" s="523"/>
      <c r="R15" s="523"/>
      <c r="S15" s="523"/>
      <c r="T15" s="523"/>
      <c r="U15" s="523"/>
      <c r="V15" s="523"/>
      <c r="W15" s="523"/>
      <c r="AC15" s="183"/>
    </row>
    <row r="16" spans="2:29">
      <c r="B16" s="153"/>
      <c r="G16" s="183"/>
      <c r="H16" s="251"/>
      <c r="I16" s="523"/>
      <c r="J16" s="523"/>
      <c r="K16" s="523"/>
      <c r="L16" s="523"/>
      <c r="M16" s="523"/>
      <c r="N16" s="523"/>
      <c r="O16" s="523"/>
      <c r="P16" s="523"/>
      <c r="Q16" s="523"/>
      <c r="R16" s="523"/>
      <c r="S16" s="523"/>
      <c r="T16" s="523"/>
      <c r="U16" s="523"/>
      <c r="V16" s="523"/>
      <c r="W16" s="523"/>
      <c r="AC16" s="183"/>
    </row>
    <row r="17" spans="2:29">
      <c r="B17" s="153"/>
      <c r="G17" s="183"/>
      <c r="H17" s="251"/>
      <c r="I17" s="523" t="s">
        <v>127</v>
      </c>
      <c r="J17" s="523"/>
      <c r="K17" s="523"/>
      <c r="L17" s="523"/>
      <c r="M17" s="523"/>
      <c r="N17" s="523"/>
      <c r="O17" s="523"/>
      <c r="P17" s="523"/>
      <c r="Q17" s="523"/>
      <c r="R17" s="523"/>
      <c r="S17" s="523"/>
      <c r="T17" s="523"/>
      <c r="U17" s="523"/>
      <c r="V17" s="523"/>
      <c r="W17" s="523"/>
      <c r="AC17" s="183"/>
    </row>
    <row r="18" spans="2:29">
      <c r="B18" s="153"/>
      <c r="G18" s="183"/>
      <c r="H18" s="251"/>
      <c r="I18" s="523"/>
      <c r="J18" s="523"/>
      <c r="K18" s="523"/>
      <c r="L18" s="523"/>
      <c r="M18" s="523"/>
      <c r="N18" s="523"/>
      <c r="O18" s="523"/>
      <c r="P18" s="523"/>
      <c r="Q18" s="523"/>
      <c r="R18" s="523"/>
      <c r="S18" s="523"/>
      <c r="T18" s="523"/>
      <c r="U18" s="523"/>
      <c r="V18" s="523"/>
      <c r="W18" s="523"/>
      <c r="AC18" s="183"/>
    </row>
    <row r="19" spans="2:29">
      <c r="B19" s="153"/>
      <c r="G19" s="183"/>
      <c r="H19" s="251"/>
      <c r="I19" s="523" t="s">
        <v>125</v>
      </c>
      <c r="J19" s="523"/>
      <c r="K19" s="523"/>
      <c r="L19" s="523"/>
      <c r="M19" s="523"/>
      <c r="N19" s="523"/>
      <c r="O19" s="523"/>
      <c r="P19" s="523"/>
      <c r="Q19" s="523"/>
      <c r="R19" s="523"/>
      <c r="S19" s="523"/>
      <c r="T19" s="523"/>
      <c r="U19" s="523"/>
      <c r="V19" s="523"/>
      <c r="W19" s="523"/>
      <c r="AC19" s="183"/>
    </row>
    <row r="20" spans="2:29">
      <c r="B20" s="153"/>
      <c r="G20" s="183"/>
      <c r="H20" s="251"/>
      <c r="I20" s="523"/>
      <c r="J20" s="523"/>
      <c r="K20" s="523"/>
      <c r="L20" s="523"/>
      <c r="M20" s="523"/>
      <c r="N20" s="523"/>
      <c r="O20" s="523"/>
      <c r="P20" s="523"/>
      <c r="Q20" s="523"/>
      <c r="R20" s="523"/>
      <c r="S20" s="523"/>
      <c r="T20" s="523"/>
      <c r="U20" s="523"/>
      <c r="V20" s="523"/>
      <c r="W20" s="523"/>
      <c r="AC20" s="183"/>
    </row>
    <row r="21" spans="2:29">
      <c r="B21" s="153"/>
      <c r="G21" s="183"/>
      <c r="H21" s="251"/>
      <c r="I21" s="523" t="s">
        <v>126</v>
      </c>
      <c r="J21" s="523"/>
      <c r="K21" s="523"/>
      <c r="L21" s="523"/>
      <c r="M21" s="523"/>
      <c r="N21" s="523"/>
      <c r="O21" s="523"/>
      <c r="P21" s="523"/>
      <c r="Q21" s="523"/>
      <c r="R21" s="523"/>
      <c r="S21" s="523"/>
      <c r="T21" s="523"/>
      <c r="U21" s="523"/>
      <c r="V21" s="523"/>
      <c r="W21" s="523"/>
      <c r="AC21" s="183"/>
    </row>
    <row r="22" spans="2:29">
      <c r="B22" s="153"/>
      <c r="G22" s="183"/>
      <c r="H22" s="251"/>
      <c r="I22" s="523"/>
      <c r="J22" s="523"/>
      <c r="K22" s="523"/>
      <c r="L22" s="523"/>
      <c r="M22" s="523"/>
      <c r="N22" s="523"/>
      <c r="O22" s="523"/>
      <c r="P22" s="523"/>
      <c r="Q22" s="523"/>
      <c r="R22" s="523"/>
      <c r="S22" s="523"/>
      <c r="T22" s="523"/>
      <c r="U22" s="523"/>
      <c r="V22" s="523"/>
      <c r="W22" s="523"/>
      <c r="AC22" s="183"/>
    </row>
    <row r="23" spans="2:29">
      <c r="B23" s="153"/>
      <c r="G23" s="183"/>
      <c r="H23" s="251"/>
      <c r="I23" s="523" t="s">
        <v>124</v>
      </c>
      <c r="J23" s="523"/>
      <c r="K23" s="523"/>
      <c r="L23" s="523"/>
      <c r="M23" s="523"/>
      <c r="N23" s="523"/>
      <c r="O23" s="523"/>
      <c r="P23" s="523"/>
      <c r="Q23" s="523"/>
      <c r="R23" s="523"/>
      <c r="S23" s="523"/>
      <c r="T23" s="523"/>
      <c r="U23" s="523"/>
      <c r="V23" s="523"/>
      <c r="W23" s="523"/>
      <c r="AC23" s="183"/>
    </row>
    <row r="24" spans="2:29">
      <c r="B24" s="153"/>
      <c r="G24" s="183"/>
      <c r="H24" s="251"/>
      <c r="I24" s="523"/>
      <c r="J24" s="523"/>
      <c r="K24" s="523"/>
      <c r="L24" s="523"/>
      <c r="M24" s="523"/>
      <c r="N24" s="523"/>
      <c r="O24" s="523"/>
      <c r="P24" s="523"/>
      <c r="Q24" s="523"/>
      <c r="R24" s="523"/>
      <c r="S24" s="523"/>
      <c r="T24" s="523"/>
      <c r="U24" s="523"/>
      <c r="V24" s="523"/>
      <c r="W24" s="523"/>
      <c r="AC24" s="183"/>
    </row>
    <row r="25" spans="2:29">
      <c r="B25" s="153"/>
      <c r="G25" s="183"/>
      <c r="H25" s="251"/>
      <c r="I25" s="523"/>
      <c r="J25" s="523"/>
      <c r="K25" s="523"/>
      <c r="L25" s="523"/>
      <c r="M25" s="523"/>
      <c r="N25" s="523"/>
      <c r="O25" s="523"/>
      <c r="P25" s="523"/>
      <c r="Q25" s="523"/>
      <c r="R25" s="523"/>
      <c r="S25" s="523"/>
      <c r="T25" s="523"/>
      <c r="U25" s="523"/>
      <c r="V25" s="523"/>
      <c r="W25" s="523"/>
      <c r="AC25" s="183"/>
    </row>
    <row r="26" spans="2:29">
      <c r="B26" s="153"/>
      <c r="G26" s="183"/>
      <c r="H26" s="251"/>
      <c r="I26" s="523"/>
      <c r="J26" s="523"/>
      <c r="K26" s="523"/>
      <c r="L26" s="523"/>
      <c r="M26" s="523"/>
      <c r="N26" s="523"/>
      <c r="O26" s="523"/>
      <c r="P26" s="523"/>
      <c r="Q26" s="523"/>
      <c r="R26" s="523"/>
      <c r="S26" s="523"/>
      <c r="T26" s="523"/>
      <c r="U26" s="523"/>
      <c r="V26" s="523"/>
      <c r="W26" s="523"/>
      <c r="AC26" s="183"/>
    </row>
    <row r="27" spans="2:29">
      <c r="B27" s="153"/>
      <c r="G27" s="183"/>
      <c r="H27" s="251"/>
      <c r="I27" s="523"/>
      <c r="J27" s="523"/>
      <c r="K27" s="523"/>
      <c r="L27" s="523"/>
      <c r="M27" s="523"/>
      <c r="N27" s="523"/>
      <c r="O27" s="523"/>
      <c r="P27" s="523"/>
      <c r="Q27" s="523"/>
      <c r="R27" s="523"/>
      <c r="S27" s="523"/>
      <c r="T27" s="523"/>
      <c r="U27" s="523"/>
      <c r="V27" s="523"/>
      <c r="W27" s="523"/>
      <c r="AC27" s="183"/>
    </row>
    <row r="28" spans="2:29">
      <c r="B28" s="153"/>
      <c r="G28" s="183"/>
      <c r="H28" s="251"/>
      <c r="I28" s="523"/>
      <c r="J28" s="523"/>
      <c r="K28" s="523"/>
      <c r="L28" s="523"/>
      <c r="M28" s="523"/>
      <c r="N28" s="523"/>
      <c r="O28" s="523"/>
      <c r="P28" s="523"/>
      <c r="Q28" s="523"/>
      <c r="R28" s="523"/>
      <c r="S28" s="523"/>
      <c r="T28" s="523"/>
      <c r="U28" s="523"/>
      <c r="V28" s="523"/>
      <c r="W28" s="523"/>
      <c r="AC28" s="183"/>
    </row>
    <row r="29" spans="2:29">
      <c r="B29" s="153"/>
      <c r="G29" s="183"/>
      <c r="H29" s="251"/>
      <c r="I29" s="523"/>
      <c r="J29" s="523"/>
      <c r="K29" s="523"/>
      <c r="L29" s="523"/>
      <c r="M29" s="523"/>
      <c r="N29" s="523"/>
      <c r="O29" s="523"/>
      <c r="P29" s="523"/>
      <c r="Q29" s="523"/>
      <c r="R29" s="523"/>
      <c r="S29" s="523"/>
      <c r="T29" s="523"/>
      <c r="U29" s="523"/>
      <c r="V29" s="523"/>
      <c r="W29" s="523"/>
      <c r="AC29" s="183"/>
    </row>
    <row r="30" spans="2:29">
      <c r="B30" s="153"/>
      <c r="G30" s="183"/>
      <c r="H30" s="251"/>
      <c r="I30" s="523"/>
      <c r="J30" s="523"/>
      <c r="K30" s="523"/>
      <c r="L30" s="523"/>
      <c r="M30" s="523"/>
      <c r="N30" s="523"/>
      <c r="O30" s="523"/>
      <c r="P30" s="523"/>
      <c r="Q30" s="523"/>
      <c r="R30" s="523"/>
      <c r="S30" s="523"/>
      <c r="T30" s="523"/>
      <c r="U30" s="523"/>
      <c r="V30" s="523"/>
      <c r="W30" s="523"/>
      <c r="AC30" s="183"/>
    </row>
    <row r="31" spans="2:29">
      <c r="B31" s="153"/>
      <c r="G31" s="183"/>
      <c r="H31" s="251"/>
      <c r="I31" s="523"/>
      <c r="J31" s="523"/>
      <c r="K31" s="523"/>
      <c r="L31" s="523"/>
      <c r="M31" s="523"/>
      <c r="N31" s="523"/>
      <c r="O31" s="523"/>
      <c r="P31" s="523"/>
      <c r="Q31" s="523"/>
      <c r="R31" s="523"/>
      <c r="S31" s="523"/>
      <c r="T31" s="523"/>
      <c r="U31" s="523"/>
      <c r="V31" s="523"/>
      <c r="W31" s="523"/>
      <c r="AC31" s="183"/>
    </row>
    <row r="32" spans="2:29">
      <c r="B32" s="153"/>
      <c r="G32" s="183"/>
      <c r="H32" s="251"/>
      <c r="I32" s="523"/>
      <c r="J32" s="523"/>
      <c r="K32" s="523"/>
      <c r="L32" s="523"/>
      <c r="M32" s="523"/>
      <c r="N32" s="523"/>
      <c r="O32" s="523"/>
      <c r="P32" s="523"/>
      <c r="Q32" s="523"/>
      <c r="R32" s="523"/>
      <c r="S32" s="523"/>
      <c r="T32" s="523"/>
      <c r="U32" s="523"/>
      <c r="V32" s="523"/>
      <c r="W32" s="523"/>
      <c r="AC32" s="183"/>
    </row>
    <row r="33" spans="2:30">
      <c r="B33" s="152"/>
      <c r="C33" s="39"/>
      <c r="D33" s="39"/>
      <c r="E33" s="39"/>
      <c r="F33" s="39"/>
      <c r="G33" s="40"/>
      <c r="H33" s="260"/>
      <c r="I33" s="39"/>
      <c r="J33" s="39"/>
      <c r="K33" s="39"/>
      <c r="L33" s="39"/>
      <c r="M33" s="39"/>
      <c r="N33" s="39"/>
      <c r="O33" s="39"/>
      <c r="P33" s="39"/>
      <c r="Q33" s="39"/>
      <c r="R33" s="39"/>
      <c r="S33" s="39"/>
      <c r="T33" s="39"/>
      <c r="U33" s="39"/>
      <c r="V33" s="39"/>
      <c r="W33" s="39"/>
      <c r="X33" s="39"/>
      <c r="Y33" s="39"/>
      <c r="Z33" s="39"/>
      <c r="AA33" s="39"/>
      <c r="AB33" s="39"/>
      <c r="AC33" s="40"/>
    </row>
    <row r="34" spans="2:30">
      <c r="H34" s="151"/>
      <c r="I34" s="151"/>
      <c r="J34" s="151"/>
      <c r="K34" s="151"/>
      <c r="L34" s="151"/>
      <c r="M34" s="151"/>
      <c r="N34" s="151"/>
      <c r="O34" s="151"/>
      <c r="P34" s="151"/>
      <c r="Q34" s="151"/>
      <c r="R34" s="151"/>
      <c r="S34" s="151"/>
      <c r="T34" s="151"/>
      <c r="U34" s="151"/>
      <c r="V34" s="151"/>
      <c r="W34" s="151"/>
      <c r="X34" s="151"/>
      <c r="Y34" s="151"/>
      <c r="Z34" s="151"/>
      <c r="AA34" s="151"/>
      <c r="AB34" s="151"/>
      <c r="AC34" s="151"/>
    </row>
    <row r="35" spans="2:30" ht="6" customHeight="1"/>
    <row r="36" spans="2:30" ht="13.5" customHeight="1">
      <c r="B36" s="87" t="s">
        <v>202</v>
      </c>
      <c r="C36" s="559" t="s">
        <v>480</v>
      </c>
      <c r="D36" s="559"/>
      <c r="E36" s="559"/>
      <c r="F36" s="559"/>
      <c r="G36" s="559"/>
      <c r="H36" s="559"/>
      <c r="I36" s="559"/>
      <c r="J36" s="559"/>
      <c r="K36" s="559"/>
      <c r="L36" s="559"/>
      <c r="M36" s="559"/>
      <c r="N36" s="559"/>
      <c r="O36" s="559"/>
      <c r="P36" s="559"/>
      <c r="Q36" s="559"/>
      <c r="R36" s="559"/>
      <c r="S36" s="559"/>
      <c r="T36" s="559"/>
      <c r="U36" s="559"/>
      <c r="V36" s="559"/>
      <c r="W36" s="559"/>
      <c r="X36" s="559"/>
      <c r="Y36" s="559"/>
      <c r="Z36" s="559"/>
      <c r="AA36" s="559"/>
      <c r="AB36" s="559"/>
      <c r="AC36" s="559"/>
      <c r="AD36" s="263"/>
    </row>
    <row r="37" spans="2:30">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row>
  </sheetData>
  <sheetProtection selectLockedCells="1" selectUnlockedCells="1"/>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19"/>
  <dataValidations count="1">
    <dataValidation type="list" allowBlank="1" showErrorMessage="1" sqref="I7:I9 N7 S7 Q8:Q9" xr:uid="{00000000-0002-0000-0A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29</vt:i4>
      </vt:variant>
    </vt:vector>
  </HeadingPairs>
  <TitlesOfParts>
    <vt:vector size="57" baseType="lpstr">
      <vt:lpstr>加算様式Ⅰ-１</vt:lpstr>
      <vt:lpstr>加算様式Ⅰ-１（状況一覧表）R7.4.1～</vt:lpstr>
      <vt:lpstr>加算様式Ⅰ-２</vt:lpstr>
      <vt:lpstr>加算様式Ⅰ-３</vt:lpstr>
      <vt:lpstr>加算様式Ⅰ-４</vt:lpstr>
      <vt:lpstr>加算様式Ⅰ-５</vt:lpstr>
      <vt:lpstr>加算様式Ⅰ-６</vt:lpstr>
      <vt:lpstr>加算様式Ⅰ-７</vt:lpstr>
      <vt:lpstr>加算様式Ⅰ-８</vt:lpstr>
      <vt:lpstr>加算様式Ⅰ-９</vt:lpstr>
      <vt:lpstr>加算様式Ⅰ-10</vt:lpstr>
      <vt:lpstr>加算様式Ⅰ－11</vt:lpstr>
      <vt:lpstr>加算様式Ⅰ-12</vt:lpstr>
      <vt:lpstr>加算様式Ⅰ-13</vt:lpstr>
      <vt:lpstr>加算様式Ⅰ-14</vt:lpstr>
      <vt:lpstr>加算様式Ⅰ-15</vt:lpstr>
      <vt:lpstr>協力医療機関に関する届出書</vt:lpstr>
      <vt:lpstr>参考計算書A　有資格者等の割合</vt:lpstr>
      <vt:lpstr>参考計算書B　夜勤職員配置加算算定表</vt:lpstr>
      <vt:lpstr>勤務表（従来型）</vt:lpstr>
      <vt:lpstr>勤務表（ユニット型）</vt:lpstr>
      <vt:lpstr>シフト記号表（従来型・ユニット型共通）</vt:lpstr>
      <vt:lpstr>勤務表（従来型）記入方法</vt:lpstr>
      <vt:lpstr>勤務表（ユニット型）記入方法</vt:lpstr>
      <vt:lpstr>【記載例】（ユニット型）</vt:lpstr>
      <vt:lpstr>【記載例】シフト記号表（勤務時間帯）</vt:lpstr>
      <vt:lpstr>プルダウン・リスト（従来型・ユニット型共通）</vt:lpstr>
      <vt:lpstr>別紙●24</vt:lpstr>
      <vt:lpstr>別紙●24!__xlnm.Print_Area</vt:lpstr>
      <vt:lpstr>'シフト記号表（従来型・ユニット型共通）'!【記載例】シフト記号</vt:lpstr>
      <vt:lpstr>【記載例】シフト記号</vt:lpstr>
      <vt:lpstr>'シフト記号表（従来型・ユニット型共通）'!【記載例】シフト記号表</vt:lpstr>
      <vt:lpstr>【記載例】シフト記号表</vt:lpstr>
      <vt:lpstr>'【記載例】（ユニット型）'!Print_Area</vt:lpstr>
      <vt:lpstr>'【記載例】シフト記号表（勤務時間帯）'!Print_Area</vt:lpstr>
      <vt:lpstr>'シフト記号表（従来型・ユニット型共通）'!Print_Area</vt:lpstr>
      <vt:lpstr>'加算様式Ⅰ-１（状況一覧表）R7.4.1～'!Print_Area</vt:lpstr>
      <vt:lpstr>協力医療機関に関する届出書!Print_Area</vt:lpstr>
      <vt:lpstr>'勤務表（ユニット型）'!Print_Area</vt:lpstr>
      <vt:lpstr>'勤務表（ユニット型）記入方法'!Print_Area</vt:lpstr>
      <vt:lpstr>'勤務表（従来型）'!Print_Area</vt:lpstr>
      <vt:lpstr>'勤務表（従来型）記入方法'!Print_Area</vt:lpstr>
      <vt:lpstr>'参考計算書B　夜勤職員配置加算算定表'!Print_Area</vt:lpstr>
      <vt:lpstr>別紙●24!Print_Area</vt:lpstr>
      <vt:lpstr>'【記載例】（ユニット型）'!Print_Titles</vt:lpstr>
      <vt:lpstr>'勤務表（ユニット型）'!Print_Titles</vt:lpstr>
      <vt:lpstr>'勤務表（従来型）'!Print_Titles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高野　敦史</dc:creator>
  <cp:lastModifiedBy>鈴木　侑哉</cp:lastModifiedBy>
  <cp:lastPrinted>2024-06-13T00:27:06Z</cp:lastPrinted>
  <dcterms:created xsi:type="dcterms:W3CDTF">2021-03-18T06:33:12Z</dcterms:created>
  <dcterms:modified xsi:type="dcterms:W3CDTF">2025-03-31T02:54:53Z</dcterms:modified>
</cp:coreProperties>
</file>